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1.xml" ContentType="application/vnd.openxmlformats-officedocument.spreadsheetml.comments+xml"/>
  <Override PartName="/xl/externalLinks/externalLink4.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codeName="ThisWorkbook" defaultThemeVersion="166925"/>
  <mc:AlternateContent xmlns:mc="http://schemas.openxmlformats.org/markup-compatibility/2006">
    <mc:Choice Requires="x15">
      <x15ac:absPath xmlns:x15ac="http://schemas.microsoft.com/office/spreadsheetml/2010/11/ac" url="C:\Users\11010442\Desktop\"/>
    </mc:Choice>
  </mc:AlternateContent>
  <xr:revisionPtr revIDLastSave="0" documentId="8_{19C2157C-158D-4EAA-BEE8-D82213E7E895}" xr6:coauthVersionLast="38" xr6:coauthVersionMax="38" xr10:uidLastSave="{00000000-0000-0000-0000-000000000000}"/>
  <workbookProtection workbookAlgorithmName="SHA-512" workbookHashValue="WJyp55gQf7nw2+jPhePiU11QOr/N11fNyogriDVVoOrK5WDtb5pG8RDYzt2mwwpn/hCuP8rD8/BdwVk9/WRpHw==" workbookSaltValue="k4cDP3RjyM6og3puABjzqA==" workbookSpinCount="100000" lockStructure="1"/>
  <bookViews>
    <workbookView xWindow="0" yWindow="0" windowWidth="28800" windowHeight="11700" xr2:uid="{42558184-2940-4342-8812-4B2C5C3B0C2F}"/>
  </bookViews>
  <sheets>
    <sheet name="依頼書" sheetId="1" r:id="rId1"/>
    <sheet name="窓口マスタ" sheetId="2" state="hidden" r:id="rId2"/>
    <sheet name="製品型番から直接入力" sheetId="3" r:id="rId3"/>
    <sheet name="LIXIL対象製品リスト" sheetId="4" r:id="rId4"/>
    <sheet name="メールマスタ" sheetId="5" state="hidden" r:id="rId5"/>
    <sheet name="システム用" sheetId="6" state="hidden" r:id="rId6"/>
    <sheet name="CSV用中間" sheetId="7" state="hidden" r:id="rId7"/>
    <sheet name="ガラス中央部の熱貫流率" sheetId="8" r:id="rId8"/>
    <sheet name="名前定義" sheetId="9" state="hidden" r:id="rId9"/>
    <sheet name="開閉形式記号" sheetId="10" r:id="rId10"/>
    <sheet name="ビル営業所コード" sheetId="11" r:id="rId11"/>
    <sheet name="サイズ" sheetId="12" state="hidden" r:id="rId12"/>
    <sheet name="補助額" sheetId="13" state="hidden" r:id="rId13"/>
    <sheet name="こどもエコグレード" sheetId="14" state="hidden" r:id="rId14"/>
  </sheets>
  <externalReferences>
    <externalReference r:id="rId15"/>
    <externalReference r:id="rId16"/>
    <externalReference r:id="rId17"/>
    <externalReference r:id="rId18"/>
  </externalReferences>
  <definedNames>
    <definedName name="_xlnm._FilterDatabase" localSheetId="3" hidden="1">LIXIL対象製品リスト!$B$6:$N$6</definedName>
    <definedName name="_xlnm._FilterDatabase" localSheetId="7" hidden="1">ガラス中央部の熱貫流率!$B$6:$L$3712</definedName>
    <definedName name="_xlnm._FilterDatabase" localSheetId="9" hidden="1">開閉形式記号!#REF!</definedName>
    <definedName name="_xlnm._FilterDatabase" localSheetId="8" hidden="1">名前定義!$A$1:$E$1093</definedName>
    <definedName name="ENDA" localSheetId="7">#REF!</definedName>
    <definedName name="ENDA" localSheetId="10">#REF!</definedName>
    <definedName name="ENDA" localSheetId="0">#REF!</definedName>
    <definedName name="ENDA" localSheetId="9">#REF!</definedName>
    <definedName name="ENDA" localSheetId="2">#REF!</definedName>
    <definedName name="ENDA">#REF!</definedName>
    <definedName name="ENDB" localSheetId="7">#REF!</definedName>
    <definedName name="ENDB" localSheetId="10">#REF!</definedName>
    <definedName name="ENDB" localSheetId="0">#REF!</definedName>
    <definedName name="ENDB" localSheetId="9">#REF!</definedName>
    <definedName name="ENDB" localSheetId="2">#REF!</definedName>
    <definedName name="ENDB">#REF!</definedName>
    <definedName name="_xlnm.Print_Area" localSheetId="3">LIXIL対象製品リスト!$B$2:$O$1099</definedName>
    <definedName name="_xlnm.Print_Area" localSheetId="9">開閉形式記号!$B$2:$D$20</definedName>
    <definedName name="_xlnm.Print_Area" localSheetId="8">名前定義!$A$1:$E$1094</definedName>
    <definedName name="_xlnm.Print_Titles" localSheetId="3">LIXIL対象製品リスト!$6:$6</definedName>
    <definedName name="_xlnm.Print_Titles" localSheetId="8">名前定義!$1:$1</definedName>
    <definedName name="Z_0FB167E2_469C_4A07_90CB_DA712366438E_.wvu.FilterData" localSheetId="9" hidden="1">開閉形式記号!#REF!</definedName>
    <definedName name="Z_37B5F074_0BD9_4638_8756_0FF1F3E726F6_.wvu.FilterData" localSheetId="9" hidden="1">開閉形式記号!#REF!</definedName>
    <definedName name="コピー" localSheetId="7">#REF!</definedName>
    <definedName name="コピー" localSheetId="10">#REF!</definedName>
    <definedName name="コピー" localSheetId="0">#REF!</definedName>
    <definedName name="コピー" localSheetId="9">#REF!</definedName>
    <definedName name="コピー" localSheetId="2">#REF!</definedName>
    <definedName name="コピー">#REF!</definedName>
    <definedName name="構造" localSheetId="7">#REF!</definedName>
    <definedName name="構造" localSheetId="10">#REF!</definedName>
    <definedName name="構造" localSheetId="0">#REF!</definedName>
    <definedName name="構造" localSheetId="9">[2]LIST!$D$3:$D$7</definedName>
    <definedName name="構造" localSheetId="2">#REF!</definedName>
    <definedName name="構造">#REF!</definedName>
    <definedName name="製品区分" localSheetId="7">#REF!</definedName>
    <definedName name="製品区分" localSheetId="10">#REF!</definedName>
    <definedName name="製品区分" localSheetId="0">#REF!</definedName>
    <definedName name="製品区分" localSheetId="9">[2]LIST!$A$3:$A$6</definedName>
    <definedName name="製品区分" localSheetId="2">#REF!</definedName>
    <definedName name="製品区分">#REF!</definedName>
    <definedName name="製品名一覧" localSheetId="7">[3]名前定義!$G$2:$G$7</definedName>
    <definedName name="製品名一覧" localSheetId="10">[4]名前定義!$G$2:$G$3</definedName>
    <definedName name="製品名一覧">名前定義!$G$2:$G$5</definedName>
    <definedName name="断熱等">名前定義!$M$2:$M$7</definedName>
    <definedName name="断熱等_防犯">名前定義!$M$8:$M$11</definedName>
    <definedName name="断熱等_防犯PRESEA_Hドア_DC仕様_">名前定義!$B$9</definedName>
    <definedName name="断熱等_防犯PRESEA_Hドア_DC仕様_ドア_開き戸_D_">名前定義!$E$30:$E$34</definedName>
    <definedName name="断熱等_防犯PRESEA_Hドア_FA仕様_">名前定義!$B$8</definedName>
    <definedName name="断熱等_防犯PRESEA_Hドア_FA仕様_ドア_開き戸_D_">名前定義!$E$25:$E$29</definedName>
    <definedName name="断熱等_防犯PRO_SE_70ドア_中桟無し_">名前定義!$B$11</definedName>
    <definedName name="断熱等_防犯PRO_SE_70ドア_中桟無し_ドア_開き戸_D_">名前定義!$E$39:$E$42</definedName>
    <definedName name="断熱等_防犯PRO_SE_70ドア_中桟有り_">名前定義!$B$10</definedName>
    <definedName name="断熱等_防犯PRO_SE_70ドア_中桟有り_ドア_開き戸_D_">名前定義!$E$35:$E$38</definedName>
    <definedName name="断熱等E_SHAPE_Window_TYPE_S_中桟無し_">名前定義!$B$7</definedName>
    <definedName name="断熱等E_SHAPE_Window_TYPE_S_中桟無し_ドア_開き戸_D_">名前定義!$E$24</definedName>
    <definedName name="断熱等PRESEA_Hドア_DC仕様_">名前定義!$B$3</definedName>
    <definedName name="断熱等PRESEA_Hドア_DC仕様_ドア_開き戸_D_">名前定義!$E$7:$E$11</definedName>
    <definedName name="断熱等PRESEA_Hドア_FA仕様_">名前定義!$B$2</definedName>
    <definedName name="断熱等PRESEA_Hドア_FA仕様_ドア_開き戸_D_">名前定義!$E$2:$E$6</definedName>
    <definedName name="断熱等PRO_SE_70ドア_中桟無し_">名前定義!$B$5</definedName>
    <definedName name="断熱等PRO_SE_70ドア_中桟無し_ドア_開き戸_D_">名前定義!$E$16:$E$19</definedName>
    <definedName name="断熱等PRO_SE_70ドア_中桟有り_">名前定義!$B$4</definedName>
    <definedName name="断熱等PRO_SE_70ドア_中桟有り_ドア_開き戸_D_">名前定義!$E$12:$E$15</definedName>
    <definedName name="断熱等PRO_SE_BFGドア_中桟無し_">名前定義!$B$6</definedName>
    <definedName name="断熱等PRO_SE_BFGドア_中桟無し_ドア_開き戸_D_">名前定義!$E$20:$E$23</definedName>
    <definedName name="適応地域" localSheetId="7">#REF!</definedName>
    <definedName name="適応地域" localSheetId="10">#REF!</definedName>
    <definedName name="適応地域" localSheetId="0">#REF!</definedName>
    <definedName name="適応地域" localSheetId="9">[2]LIST!$G$3:$G$6</definedName>
    <definedName name="適応地域" localSheetId="2">#REF!</definedName>
    <definedName name="適応地域">#REF!</definedName>
    <definedName name="防音">名前定義!$M$18:$M$28</definedName>
    <definedName name="防音E_SHAPE_Window_TYPE_S_中桟無し_">名前定義!$B$28</definedName>
    <definedName name="防音E_SHAPE_Window_TYPE_S_中桟無し_ドア_開き戸_D_">名前定義!$E$59</definedName>
    <definedName name="防音PRESEA_Hドア_DC仕様_">名前定義!$B$19</definedName>
    <definedName name="防音PRESEA_Hドア_DC仕様_ドア_開き戸_D_">名前定義!$E$50</definedName>
    <definedName name="防音PRESEA_Hドア_FA仕様_">名前定義!$B$18</definedName>
    <definedName name="防音PRESEA_Hドア_FA仕様_ドア_開き戸_D_">名前定義!$E$49</definedName>
    <definedName name="防音PRO_SE_70ドア_中桟無し_">名前定義!$B$22</definedName>
    <definedName name="防音PRO_SE_70ドア_中桟無し_ドア_開き戸_D_">名前定義!$E$53</definedName>
    <definedName name="防音PRO_SE_70ドア_中桟無し_単板ガラス">名前定義!$B$23</definedName>
    <definedName name="防音PRO_SE_70ドア_中桟無し_単板ガラスドア_開き戸_D_">名前定義!$E$54</definedName>
    <definedName name="防音PRO_SE_70ドア_中桟有り_">名前定義!$B$20</definedName>
    <definedName name="防音PRO_SE_70ドア_中桟有り_ドア_開き戸_D_">名前定義!$E$51</definedName>
    <definedName name="防音PRO_SE_70ドア_中桟有り_単板ガラス">名前定義!$B$21</definedName>
    <definedName name="防音PRO_SE_70ドア_中桟有り_単板ガラスドア_開き戸_D_">名前定義!$E$52</definedName>
    <definedName name="防音PRO_SE_70引戸">名前定義!$B$24</definedName>
    <definedName name="防音PRO_SE_70引戸_単板ガラス">名前定義!$B$25</definedName>
    <definedName name="防音PRO_SE_70引戸_単板ガラス引戸_E_">名前定義!$E$56</definedName>
    <definedName name="防音PRO_SE_70引戸引戸_E_">名前定義!$E$55</definedName>
    <definedName name="防音PRO_SE_BFGドア_中桟無し_">名前定義!$B$26</definedName>
    <definedName name="防音PRO_SE_BFGドア_中桟無し_ドア_開き戸_D_">名前定義!$E$57</definedName>
    <definedName name="防音PRO_SE_BFGドア_中桟無し_単板ガラス">名前定義!$B$27</definedName>
    <definedName name="防音PRO_SE_BFGドア_中桟無し_単板ガラスドア_開き戸_D_">名前定義!$E$58</definedName>
    <definedName name="防犯">名前定義!$M$12:$M$17</definedName>
    <definedName name="防犯PRESEA_Hドア_DC仕様_">名前定義!$B$13</definedName>
    <definedName name="防犯PRESEA_Hドア_DC仕様_ドア_開き戸_D_">名前定義!$E$44</definedName>
    <definedName name="防犯PRESEA_Hドア_FA仕様_">名前定義!$B$12</definedName>
    <definedName name="防犯PRESEA_Hドア_FA仕様_ドア_開き戸_D_">名前定義!$E$43</definedName>
    <definedName name="防犯PRO_SE_70ドア_中桟無し_">名前定義!$B$16</definedName>
    <definedName name="防犯PRO_SE_70ドア_中桟無し_ドア_開き戸_D_">名前定義!$E$47</definedName>
    <definedName name="防犯PRO_SE_70ドア_中桟無し_単板ガラス">名前定義!$B$17</definedName>
    <definedName name="防犯PRO_SE_70ドア_中桟無し_単板ガラスドア_開き戸_D_">名前定義!$E$48</definedName>
    <definedName name="防犯PRO_SE_70ドア_中桟有り_">名前定義!$B$14</definedName>
    <definedName name="防犯PRO_SE_70ドア_中桟有り_ドア_開き戸_D_">名前定義!$E$45</definedName>
    <definedName name="防犯PRO_SE_70ドア_中桟有り_単板ガラス">名前定義!$B$15</definedName>
    <definedName name="防犯PRO_SE_70ドア_中桟有り_単板ガラスドア_開き戸_D_">名前定義!$E$46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1" i="14" l="1"/>
  <c r="A61" i="14"/>
  <c r="F60" i="14"/>
  <c r="A60" i="14"/>
  <c r="F59" i="14"/>
  <c r="A59" i="14"/>
  <c r="F58" i="14"/>
  <c r="A58" i="14"/>
  <c r="F57" i="14"/>
  <c r="A57" i="14"/>
  <c r="F56" i="14"/>
  <c r="A56" i="14"/>
  <c r="F55" i="14"/>
  <c r="A55" i="14"/>
  <c r="F54" i="14"/>
  <c r="A54" i="14"/>
  <c r="F53" i="14"/>
  <c r="A53" i="14"/>
  <c r="F52" i="14"/>
  <c r="A52" i="14"/>
  <c r="F51" i="14"/>
  <c r="A51" i="14"/>
  <c r="F50" i="14"/>
  <c r="A50" i="14"/>
  <c r="F49" i="14"/>
  <c r="A49" i="14"/>
  <c r="F48" i="14"/>
  <c r="A48" i="14"/>
  <c r="F47" i="14"/>
  <c r="A47" i="14"/>
  <c r="F46" i="14"/>
  <c r="A46" i="14"/>
  <c r="F45" i="14"/>
  <c r="A45" i="14"/>
  <c r="F44" i="14"/>
  <c r="A44" i="14"/>
  <c r="F43" i="14"/>
  <c r="A43" i="14"/>
  <c r="F42" i="14"/>
  <c r="A42" i="14"/>
  <c r="F41" i="14"/>
  <c r="A41" i="14"/>
  <c r="F40" i="14"/>
  <c r="A40" i="14"/>
  <c r="F39" i="14"/>
  <c r="A39" i="14"/>
  <c r="F38" i="14"/>
  <c r="A38" i="14"/>
  <c r="F37" i="14"/>
  <c r="A37" i="14"/>
  <c r="F36" i="14"/>
  <c r="A36" i="14"/>
  <c r="F35" i="14"/>
  <c r="A35" i="14"/>
  <c r="F34" i="14"/>
  <c r="A34" i="14"/>
  <c r="F33" i="14"/>
  <c r="A33" i="14"/>
  <c r="F32" i="14"/>
  <c r="A32" i="14"/>
  <c r="F31" i="14"/>
  <c r="A31" i="14"/>
  <c r="F30" i="14"/>
  <c r="A30" i="14"/>
  <c r="F29" i="14"/>
  <c r="A29" i="14"/>
  <c r="F28" i="14"/>
  <c r="A28" i="14"/>
  <c r="F27" i="14"/>
  <c r="A27" i="14"/>
  <c r="F26" i="14"/>
  <c r="A26" i="14"/>
  <c r="F25" i="14"/>
  <c r="A25" i="14"/>
  <c r="F24" i="14"/>
  <c r="A24" i="14"/>
  <c r="F23" i="14"/>
  <c r="A23" i="14"/>
  <c r="F22" i="14"/>
  <c r="A22" i="14"/>
  <c r="F21" i="14"/>
  <c r="A21" i="14"/>
  <c r="F20" i="14"/>
  <c r="A20" i="14"/>
  <c r="F19" i="14"/>
  <c r="A19" i="14"/>
  <c r="F18" i="14"/>
  <c r="A18" i="14"/>
  <c r="F17" i="14"/>
  <c r="A17" i="14"/>
  <c r="F16" i="14"/>
  <c r="A16" i="14"/>
  <c r="F15" i="14"/>
  <c r="A15" i="14"/>
  <c r="F14" i="14"/>
  <c r="A14" i="14"/>
  <c r="F13" i="14"/>
  <c r="A13" i="14"/>
  <c r="F12" i="14"/>
  <c r="A12" i="14"/>
  <c r="F11" i="14"/>
  <c r="A11" i="14"/>
  <c r="F10" i="14"/>
  <c r="A10" i="14"/>
  <c r="F9" i="14"/>
  <c r="A9" i="14"/>
  <c r="F8" i="14"/>
  <c r="A8" i="14"/>
  <c r="F7" i="14"/>
  <c r="A7" i="14"/>
  <c r="F6" i="14"/>
  <c r="A6" i="14"/>
  <c r="F5" i="14"/>
  <c r="A5" i="14"/>
  <c r="F4" i="14"/>
  <c r="A4" i="14"/>
  <c r="F3" i="14"/>
  <c r="A3" i="14"/>
  <c r="F2" i="14"/>
  <c r="A2" i="14"/>
  <c r="A209" i="13"/>
  <c r="A208" i="13"/>
  <c r="A207" i="13"/>
  <c r="A206" i="13"/>
  <c r="A205" i="13"/>
  <c r="A204" i="13"/>
  <c r="A203" i="13"/>
  <c r="A202" i="13"/>
  <c r="A201" i="13"/>
  <c r="A200" i="13"/>
  <c r="A199" i="13"/>
  <c r="A198" i="13"/>
  <c r="A197" i="13"/>
  <c r="A196" i="13"/>
  <c r="A195" i="13"/>
  <c r="A194" i="13"/>
  <c r="A193" i="13"/>
  <c r="A192" i="13"/>
  <c r="A191" i="13"/>
  <c r="A190" i="13"/>
  <c r="A189" i="13"/>
  <c r="A188" i="13"/>
  <c r="A187" i="13"/>
  <c r="A186" i="13"/>
  <c r="A185" i="13"/>
  <c r="A184" i="13"/>
  <c r="A183" i="13"/>
  <c r="A182" i="13"/>
  <c r="F181" i="13"/>
  <c r="A181" i="13"/>
  <c r="F180" i="13"/>
  <c r="A180" i="13"/>
  <c r="F179" i="13"/>
  <c r="A179" i="13" s="1"/>
  <c r="F178" i="13"/>
  <c r="A178" i="13"/>
  <c r="F177" i="13"/>
  <c r="A177" i="13"/>
  <c r="F176" i="13"/>
  <c r="A176" i="13"/>
  <c r="F175" i="13"/>
  <c r="A175" i="13" s="1"/>
  <c r="F174" i="13"/>
  <c r="A174" i="13"/>
  <c r="F173" i="13"/>
  <c r="A173" i="13"/>
  <c r="F172" i="13"/>
  <c r="A172" i="13"/>
  <c r="F171" i="13"/>
  <c r="A171" i="13" s="1"/>
  <c r="F170" i="13"/>
  <c r="A170" i="13"/>
  <c r="F169" i="13"/>
  <c r="A169" i="13"/>
  <c r="F168" i="13"/>
  <c r="A168" i="13"/>
  <c r="F167" i="13"/>
  <c r="A167" i="13" s="1"/>
  <c r="F166" i="13"/>
  <c r="A166" i="13"/>
  <c r="F165" i="13"/>
  <c r="A165" i="13"/>
  <c r="F164" i="13"/>
  <c r="A164" i="13"/>
  <c r="F163" i="13"/>
  <c r="A163" i="13" s="1"/>
  <c r="F162" i="13"/>
  <c r="A162" i="13"/>
  <c r="F161" i="13"/>
  <c r="A161" i="13"/>
  <c r="F160" i="13"/>
  <c r="A160" i="13"/>
  <c r="F159" i="13"/>
  <c r="A159" i="13" s="1"/>
  <c r="F158" i="13"/>
  <c r="A158" i="13"/>
  <c r="F157" i="13"/>
  <c r="A157" i="13"/>
  <c r="F156" i="13"/>
  <c r="A156" i="13"/>
  <c r="F155" i="13"/>
  <c r="A155" i="13" s="1"/>
  <c r="F154" i="13"/>
  <c r="A154" i="13"/>
  <c r="F153" i="13"/>
  <c r="A153" i="13"/>
  <c r="F152" i="13"/>
  <c r="A152" i="13"/>
  <c r="F151" i="13"/>
  <c r="A151" i="13" s="1"/>
  <c r="F150" i="13"/>
  <c r="A150" i="13"/>
  <c r="F149" i="13"/>
  <c r="A149" i="13"/>
  <c r="F148" i="13"/>
  <c r="A148" i="13"/>
  <c r="F147" i="13"/>
  <c r="A147" i="13" s="1"/>
  <c r="F146" i="13"/>
  <c r="A146" i="13"/>
  <c r="F145" i="13"/>
  <c r="A145" i="13"/>
  <c r="F144" i="13"/>
  <c r="A144" i="13"/>
  <c r="F143" i="13"/>
  <c r="A143" i="13" s="1"/>
  <c r="F142" i="13"/>
  <c r="A142" i="13"/>
  <c r="F141" i="13"/>
  <c r="A141" i="13"/>
  <c r="F140" i="13"/>
  <c r="A140" i="13"/>
  <c r="F139" i="13"/>
  <c r="A139" i="13" s="1"/>
  <c r="F138" i="13"/>
  <c r="A138" i="13"/>
  <c r="F137" i="13"/>
  <c r="A137" i="13"/>
  <c r="F136" i="13"/>
  <c r="A136" i="13"/>
  <c r="F135" i="13"/>
  <c r="A135" i="13" s="1"/>
  <c r="F134" i="13"/>
  <c r="A134" i="13"/>
  <c r="F133" i="13"/>
  <c r="A133" i="13"/>
  <c r="F132" i="13"/>
  <c r="A132" i="13"/>
  <c r="F131" i="13"/>
  <c r="A131" i="13" s="1"/>
  <c r="F130" i="13"/>
  <c r="A130" i="13"/>
  <c r="A129" i="13"/>
  <c r="A128" i="13"/>
  <c r="A127" i="13"/>
  <c r="A126" i="13"/>
  <c r="A125" i="13"/>
  <c r="A124" i="13"/>
  <c r="A123" i="13"/>
  <c r="A122" i="13"/>
  <c r="A121" i="13"/>
  <c r="A120" i="13"/>
  <c r="A119" i="13"/>
  <c r="A118" i="13"/>
  <c r="A117" i="13"/>
  <c r="A116" i="13"/>
  <c r="A115" i="13"/>
  <c r="A114" i="13"/>
  <c r="A113" i="13"/>
  <c r="A112" i="13"/>
  <c r="A111" i="13"/>
  <c r="A110" i="13"/>
  <c r="A109" i="13"/>
  <c r="A108" i="13"/>
  <c r="A107" i="13"/>
  <c r="A106" i="13"/>
  <c r="A105" i="13"/>
  <c r="A104" i="13"/>
  <c r="A103" i="13"/>
  <c r="A102" i="13"/>
  <c r="A101" i="13"/>
  <c r="A100" i="13"/>
  <c r="A99" i="13"/>
  <c r="A98" i="13"/>
  <c r="A97" i="13"/>
  <c r="A96" i="13"/>
  <c r="A95" i="13"/>
  <c r="A94" i="13"/>
  <c r="A93" i="13"/>
  <c r="A92" i="13"/>
  <c r="A91" i="13"/>
  <c r="A90" i="13"/>
  <c r="A89" i="13"/>
  <c r="A88" i="13"/>
  <c r="A87" i="13"/>
  <c r="A86" i="13"/>
  <c r="F85" i="13"/>
  <c r="A85" i="13" s="1"/>
  <c r="F84" i="13"/>
  <c r="A84" i="13"/>
  <c r="F83" i="13"/>
  <c r="A83" i="13"/>
  <c r="F82" i="13"/>
  <c r="A82" i="13"/>
  <c r="F81" i="13"/>
  <c r="A81" i="13" s="1"/>
  <c r="F80" i="13"/>
  <c r="A80" i="13"/>
  <c r="F79" i="13"/>
  <c r="A79" i="13"/>
  <c r="F78" i="13"/>
  <c r="A78" i="13"/>
  <c r="F77" i="13"/>
  <c r="A77" i="13" s="1"/>
  <c r="F76" i="13"/>
  <c r="A76" i="13"/>
  <c r="F75" i="13"/>
  <c r="A75" i="13"/>
  <c r="F74" i="13"/>
  <c r="A74" i="13"/>
  <c r="F73" i="13"/>
  <c r="A73" i="13" s="1"/>
  <c r="F72" i="13"/>
  <c r="A72" i="13"/>
  <c r="F71" i="13"/>
  <c r="A71" i="13"/>
  <c r="F70" i="13"/>
  <c r="A70" i="13"/>
  <c r="F69" i="13"/>
  <c r="A69" i="13" s="1"/>
  <c r="F68" i="13"/>
  <c r="A68" i="13"/>
  <c r="F67" i="13"/>
  <c r="A67" i="13"/>
  <c r="F66" i="13"/>
  <c r="A66" i="13"/>
  <c r="F65" i="13"/>
  <c r="A65" i="13" s="1"/>
  <c r="F64" i="13"/>
  <c r="A64" i="13"/>
  <c r="F63" i="13"/>
  <c r="A63" i="13"/>
  <c r="F62" i="13"/>
  <c r="A62" i="13"/>
  <c r="F61" i="13"/>
  <c r="A61" i="13" s="1"/>
  <c r="F60" i="13"/>
  <c r="A60" i="13"/>
  <c r="F59" i="13"/>
  <c r="A59" i="13"/>
  <c r="F58" i="13"/>
  <c r="A58" i="13"/>
  <c r="F57" i="13"/>
  <c r="A57" i="13" s="1"/>
  <c r="F56" i="13"/>
  <c r="A56" i="13"/>
  <c r="F55" i="13"/>
  <c r="A55" i="13"/>
  <c r="F54" i="13"/>
  <c r="A54" i="13"/>
  <c r="F53" i="13"/>
  <c r="A53" i="13" s="1"/>
  <c r="F52" i="13"/>
  <c r="A52" i="13"/>
  <c r="F51" i="13"/>
  <c r="A51" i="13"/>
  <c r="F50" i="13"/>
  <c r="A50" i="13"/>
  <c r="F49" i="13"/>
  <c r="A49" i="13" s="1"/>
  <c r="F48" i="13"/>
  <c r="A48" i="13"/>
  <c r="F47" i="13"/>
  <c r="A47" i="13"/>
  <c r="F46" i="13"/>
  <c r="A46" i="13"/>
  <c r="F45" i="13"/>
  <c r="A45" i="13" s="1"/>
  <c r="F44" i="13"/>
  <c r="A44" i="13"/>
  <c r="F43" i="13"/>
  <c r="A43" i="13"/>
  <c r="F42" i="13"/>
  <c r="A42" i="13"/>
  <c r="F41" i="13"/>
  <c r="A41" i="13" s="1"/>
  <c r="F40" i="13"/>
  <c r="A40" i="13"/>
  <c r="F39" i="13"/>
  <c r="A39" i="13"/>
  <c r="F38" i="13"/>
  <c r="A38" i="13"/>
  <c r="F37" i="13"/>
  <c r="A37" i="13" s="1"/>
  <c r="F36" i="13"/>
  <c r="A36" i="13"/>
  <c r="F35" i="13"/>
  <c r="A35" i="13"/>
  <c r="F34" i="13"/>
  <c r="A34" i="13"/>
  <c r="F33" i="13"/>
  <c r="A33" i="13" s="1"/>
  <c r="F32" i="13"/>
  <c r="A32" i="13"/>
  <c r="F31" i="13"/>
  <c r="A31" i="13"/>
  <c r="F30" i="13"/>
  <c r="A30" i="13"/>
  <c r="F29" i="13"/>
  <c r="A29" i="13" s="1"/>
  <c r="F28" i="13"/>
  <c r="A28" i="13"/>
  <c r="F27" i="13"/>
  <c r="A27" i="13"/>
  <c r="F26" i="13"/>
  <c r="A26" i="13"/>
  <c r="F25" i="13"/>
  <c r="A25" i="13" s="1"/>
  <c r="F24" i="13"/>
  <c r="A24" i="13"/>
  <c r="F23" i="13"/>
  <c r="A23" i="13"/>
  <c r="F22" i="13"/>
  <c r="A22" i="13"/>
  <c r="F21" i="13"/>
  <c r="A21" i="13" s="1"/>
  <c r="F20" i="13"/>
  <c r="A20" i="13"/>
  <c r="F19" i="13"/>
  <c r="A19" i="13"/>
  <c r="F18" i="13"/>
  <c r="A18" i="13"/>
  <c r="F17" i="13"/>
  <c r="A17" i="13" s="1"/>
  <c r="F16" i="13"/>
  <c r="A16" i="13"/>
  <c r="F15" i="13"/>
  <c r="A15" i="13"/>
  <c r="F14" i="13"/>
  <c r="A14" i="13"/>
  <c r="F13" i="13"/>
  <c r="A13" i="13" s="1"/>
  <c r="F12" i="13"/>
  <c r="A12" i="13"/>
  <c r="F11" i="13"/>
  <c r="A11" i="13"/>
  <c r="F10" i="13"/>
  <c r="A10" i="13"/>
  <c r="F9" i="13"/>
  <c r="A9" i="13" s="1"/>
  <c r="F8" i="13"/>
  <c r="A8" i="13"/>
  <c r="F7" i="13"/>
  <c r="A7" i="13"/>
  <c r="F6" i="13"/>
  <c r="A6" i="13"/>
  <c r="F5" i="13"/>
  <c r="A5" i="13" s="1"/>
  <c r="F4" i="13"/>
  <c r="A4" i="13"/>
  <c r="F3" i="13"/>
  <c r="A3" i="13"/>
  <c r="F2" i="13"/>
  <c r="A2" i="13"/>
  <c r="F21" i="12"/>
  <c r="F20" i="12"/>
  <c r="F19" i="12"/>
  <c r="F18" i="12"/>
  <c r="F17" i="12"/>
  <c r="F16" i="12"/>
  <c r="F15" i="12"/>
  <c r="F14" i="12"/>
  <c r="K201" i="7"/>
  <c r="J201" i="7"/>
  <c r="I201" i="7"/>
  <c r="E201" i="7"/>
  <c r="C201" i="7"/>
  <c r="K200" i="7"/>
  <c r="J200" i="7"/>
  <c r="I200" i="7"/>
  <c r="E200" i="7"/>
  <c r="C200" i="7"/>
  <c r="K199" i="7"/>
  <c r="J199" i="7"/>
  <c r="I199" i="7"/>
  <c r="E199" i="7"/>
  <c r="C199" i="7"/>
  <c r="K198" i="7"/>
  <c r="J198" i="7"/>
  <c r="I198" i="7"/>
  <c r="E198" i="7"/>
  <c r="C198" i="7"/>
  <c r="K197" i="7"/>
  <c r="J197" i="7"/>
  <c r="I197" i="7"/>
  <c r="E197" i="7"/>
  <c r="C197" i="7"/>
  <c r="K196" i="7"/>
  <c r="J196" i="7"/>
  <c r="I196" i="7"/>
  <c r="E196" i="7"/>
  <c r="C196" i="7"/>
  <c r="K195" i="7"/>
  <c r="J195" i="7"/>
  <c r="I195" i="7"/>
  <c r="E195" i="7"/>
  <c r="C195" i="7"/>
  <c r="K194" i="7"/>
  <c r="J194" i="7"/>
  <c r="I194" i="7"/>
  <c r="E194" i="7"/>
  <c r="C194" i="7"/>
  <c r="K193" i="7"/>
  <c r="J193" i="7"/>
  <c r="I193" i="7"/>
  <c r="E193" i="7"/>
  <c r="C193" i="7"/>
  <c r="K192" i="7"/>
  <c r="J192" i="7"/>
  <c r="I192" i="7"/>
  <c r="E192" i="7"/>
  <c r="C192" i="7"/>
  <c r="K191" i="7"/>
  <c r="J191" i="7"/>
  <c r="I191" i="7"/>
  <c r="E191" i="7"/>
  <c r="C191" i="7"/>
  <c r="K190" i="7"/>
  <c r="J190" i="7"/>
  <c r="I190" i="7"/>
  <c r="E190" i="7"/>
  <c r="C190" i="7"/>
  <c r="K189" i="7"/>
  <c r="J189" i="7"/>
  <c r="I189" i="7"/>
  <c r="E189" i="7"/>
  <c r="C189" i="7"/>
  <c r="K188" i="7"/>
  <c r="J188" i="7"/>
  <c r="I188" i="7"/>
  <c r="E188" i="7"/>
  <c r="C188" i="7"/>
  <c r="K187" i="7"/>
  <c r="J187" i="7"/>
  <c r="I187" i="7"/>
  <c r="E187" i="7"/>
  <c r="C187" i="7"/>
  <c r="K186" i="7"/>
  <c r="J186" i="7"/>
  <c r="I186" i="7"/>
  <c r="E186" i="7"/>
  <c r="C186" i="7"/>
  <c r="K185" i="7"/>
  <c r="J185" i="7"/>
  <c r="I185" i="7"/>
  <c r="E185" i="7"/>
  <c r="C185" i="7"/>
  <c r="K184" i="7"/>
  <c r="J184" i="7"/>
  <c r="I184" i="7"/>
  <c r="E184" i="7"/>
  <c r="C184" i="7"/>
  <c r="K183" i="7"/>
  <c r="J183" i="7"/>
  <c r="I183" i="7"/>
  <c r="E183" i="7"/>
  <c r="C183" i="7"/>
  <c r="K182" i="7"/>
  <c r="J182" i="7"/>
  <c r="I182" i="7"/>
  <c r="E182" i="7"/>
  <c r="C182" i="7"/>
  <c r="K181" i="7"/>
  <c r="J181" i="7"/>
  <c r="I181" i="7"/>
  <c r="E181" i="7"/>
  <c r="C181" i="7"/>
  <c r="K180" i="7"/>
  <c r="J180" i="7"/>
  <c r="I180" i="7"/>
  <c r="E180" i="7"/>
  <c r="C180" i="7"/>
  <c r="K179" i="7"/>
  <c r="J179" i="7"/>
  <c r="I179" i="7"/>
  <c r="E179" i="7"/>
  <c r="C179" i="7"/>
  <c r="K178" i="7"/>
  <c r="J178" i="7"/>
  <c r="I178" i="7"/>
  <c r="E178" i="7"/>
  <c r="C178" i="7"/>
  <c r="K177" i="7"/>
  <c r="J177" i="7"/>
  <c r="I177" i="7"/>
  <c r="E177" i="7"/>
  <c r="C177" i="7"/>
  <c r="K176" i="7"/>
  <c r="J176" i="7"/>
  <c r="I176" i="7"/>
  <c r="E176" i="7"/>
  <c r="C176" i="7"/>
  <c r="K175" i="7"/>
  <c r="J175" i="7"/>
  <c r="I175" i="7"/>
  <c r="E175" i="7"/>
  <c r="C175" i="7"/>
  <c r="K174" i="7"/>
  <c r="J174" i="7"/>
  <c r="I174" i="7"/>
  <c r="E174" i="7"/>
  <c r="C174" i="7"/>
  <c r="K173" i="7"/>
  <c r="J173" i="7"/>
  <c r="I173" i="7"/>
  <c r="E173" i="7"/>
  <c r="C173" i="7"/>
  <c r="K172" i="7"/>
  <c r="J172" i="7"/>
  <c r="I172" i="7"/>
  <c r="E172" i="7"/>
  <c r="C172" i="7"/>
  <c r="K171" i="7"/>
  <c r="J171" i="7"/>
  <c r="I171" i="7"/>
  <c r="E171" i="7"/>
  <c r="C171" i="7"/>
  <c r="K170" i="7"/>
  <c r="J170" i="7"/>
  <c r="I170" i="7"/>
  <c r="E170" i="7"/>
  <c r="C170" i="7"/>
  <c r="K169" i="7"/>
  <c r="J169" i="7"/>
  <c r="I169" i="7"/>
  <c r="E169" i="7"/>
  <c r="C169" i="7"/>
  <c r="K168" i="7"/>
  <c r="J168" i="7"/>
  <c r="I168" i="7"/>
  <c r="E168" i="7"/>
  <c r="C168" i="7"/>
  <c r="K167" i="7"/>
  <c r="J167" i="7"/>
  <c r="I167" i="7"/>
  <c r="E167" i="7"/>
  <c r="C167" i="7"/>
  <c r="K166" i="7"/>
  <c r="J166" i="7"/>
  <c r="I166" i="7"/>
  <c r="E166" i="7"/>
  <c r="C166" i="7"/>
  <c r="K165" i="7"/>
  <c r="J165" i="7"/>
  <c r="I165" i="7"/>
  <c r="E165" i="7"/>
  <c r="C165" i="7"/>
  <c r="K164" i="7"/>
  <c r="J164" i="7"/>
  <c r="I164" i="7"/>
  <c r="E164" i="7"/>
  <c r="C164" i="7"/>
  <c r="K163" i="7"/>
  <c r="J163" i="7"/>
  <c r="I163" i="7"/>
  <c r="E163" i="7"/>
  <c r="C163" i="7"/>
  <c r="K162" i="7"/>
  <c r="J162" i="7"/>
  <c r="I162" i="7"/>
  <c r="E162" i="7"/>
  <c r="C162" i="7"/>
  <c r="K161" i="7"/>
  <c r="J161" i="7"/>
  <c r="I161" i="7"/>
  <c r="E161" i="7"/>
  <c r="C161" i="7"/>
  <c r="K160" i="7"/>
  <c r="J160" i="7"/>
  <c r="I160" i="7"/>
  <c r="E160" i="7"/>
  <c r="C160" i="7"/>
  <c r="K159" i="7"/>
  <c r="J159" i="7"/>
  <c r="I159" i="7"/>
  <c r="E159" i="7"/>
  <c r="C159" i="7"/>
  <c r="K158" i="7"/>
  <c r="J158" i="7"/>
  <c r="I158" i="7"/>
  <c r="E158" i="7"/>
  <c r="C158" i="7"/>
  <c r="K157" i="7"/>
  <c r="J157" i="7"/>
  <c r="I157" i="7"/>
  <c r="E157" i="7"/>
  <c r="C157" i="7"/>
  <c r="K156" i="7"/>
  <c r="J156" i="7"/>
  <c r="I156" i="7"/>
  <c r="E156" i="7"/>
  <c r="C156" i="7"/>
  <c r="K155" i="7"/>
  <c r="J155" i="7"/>
  <c r="I155" i="7"/>
  <c r="E155" i="7"/>
  <c r="C155" i="7"/>
  <c r="K154" i="7"/>
  <c r="J154" i="7"/>
  <c r="I154" i="7"/>
  <c r="E154" i="7"/>
  <c r="C154" i="7"/>
  <c r="K153" i="7"/>
  <c r="J153" i="7"/>
  <c r="I153" i="7"/>
  <c r="E153" i="7"/>
  <c r="C153" i="7"/>
  <c r="K152" i="7"/>
  <c r="J152" i="7"/>
  <c r="I152" i="7"/>
  <c r="E152" i="7"/>
  <c r="C152" i="7"/>
  <c r="K151" i="7"/>
  <c r="J151" i="7"/>
  <c r="I151" i="7"/>
  <c r="E151" i="7"/>
  <c r="C151" i="7"/>
  <c r="K150" i="7"/>
  <c r="J150" i="7"/>
  <c r="I150" i="7"/>
  <c r="E150" i="7"/>
  <c r="C150" i="7"/>
  <c r="K149" i="7"/>
  <c r="J149" i="7"/>
  <c r="I149" i="7"/>
  <c r="E149" i="7"/>
  <c r="C149" i="7"/>
  <c r="K148" i="7"/>
  <c r="J148" i="7"/>
  <c r="I148" i="7"/>
  <c r="E148" i="7"/>
  <c r="C148" i="7"/>
  <c r="K147" i="7"/>
  <c r="J147" i="7"/>
  <c r="I147" i="7"/>
  <c r="E147" i="7"/>
  <c r="C147" i="7"/>
  <c r="K146" i="7"/>
  <c r="J146" i="7"/>
  <c r="I146" i="7"/>
  <c r="E146" i="7"/>
  <c r="C146" i="7"/>
  <c r="K145" i="7"/>
  <c r="J145" i="7"/>
  <c r="I145" i="7"/>
  <c r="E145" i="7"/>
  <c r="C145" i="7"/>
  <c r="K144" i="7"/>
  <c r="J144" i="7"/>
  <c r="I144" i="7"/>
  <c r="E144" i="7"/>
  <c r="C144" i="7"/>
  <c r="K143" i="7"/>
  <c r="J143" i="7"/>
  <c r="I143" i="7"/>
  <c r="E143" i="7"/>
  <c r="C143" i="7"/>
  <c r="K142" i="7"/>
  <c r="J142" i="7"/>
  <c r="I142" i="7"/>
  <c r="E142" i="7"/>
  <c r="C142" i="7"/>
  <c r="K141" i="7"/>
  <c r="J141" i="7"/>
  <c r="I141" i="7"/>
  <c r="E141" i="7"/>
  <c r="C141" i="7"/>
  <c r="K140" i="7"/>
  <c r="J140" i="7"/>
  <c r="I140" i="7"/>
  <c r="E140" i="7"/>
  <c r="C140" i="7"/>
  <c r="K139" i="7"/>
  <c r="J139" i="7"/>
  <c r="I139" i="7"/>
  <c r="E139" i="7"/>
  <c r="C139" i="7"/>
  <c r="K138" i="7"/>
  <c r="J138" i="7"/>
  <c r="I138" i="7"/>
  <c r="E138" i="7"/>
  <c r="C138" i="7"/>
  <c r="K137" i="7"/>
  <c r="J137" i="7"/>
  <c r="I137" i="7"/>
  <c r="E137" i="7"/>
  <c r="C137" i="7"/>
  <c r="K136" i="7"/>
  <c r="J136" i="7"/>
  <c r="I136" i="7"/>
  <c r="E136" i="7"/>
  <c r="C136" i="7"/>
  <c r="K135" i="7"/>
  <c r="J135" i="7"/>
  <c r="I135" i="7"/>
  <c r="E135" i="7"/>
  <c r="C135" i="7"/>
  <c r="K134" i="7"/>
  <c r="J134" i="7"/>
  <c r="I134" i="7"/>
  <c r="E134" i="7"/>
  <c r="C134" i="7"/>
  <c r="K133" i="7"/>
  <c r="J133" i="7"/>
  <c r="I133" i="7"/>
  <c r="E133" i="7"/>
  <c r="C133" i="7"/>
  <c r="K132" i="7"/>
  <c r="J132" i="7"/>
  <c r="I132" i="7"/>
  <c r="E132" i="7"/>
  <c r="C132" i="7"/>
  <c r="K131" i="7"/>
  <c r="J131" i="7"/>
  <c r="I131" i="7"/>
  <c r="E131" i="7"/>
  <c r="C131" i="7"/>
  <c r="K130" i="7"/>
  <c r="J130" i="7"/>
  <c r="I130" i="7"/>
  <c r="E130" i="7"/>
  <c r="C130" i="7"/>
  <c r="K129" i="7"/>
  <c r="J129" i="7"/>
  <c r="I129" i="7"/>
  <c r="E129" i="7"/>
  <c r="C129" i="7"/>
  <c r="K128" i="7"/>
  <c r="J128" i="7"/>
  <c r="I128" i="7"/>
  <c r="E128" i="7"/>
  <c r="C128" i="7"/>
  <c r="K127" i="7"/>
  <c r="J127" i="7"/>
  <c r="I127" i="7"/>
  <c r="E127" i="7"/>
  <c r="C127" i="7"/>
  <c r="K126" i="7"/>
  <c r="J126" i="7"/>
  <c r="I126" i="7"/>
  <c r="E126" i="7"/>
  <c r="C126" i="7"/>
  <c r="K125" i="7"/>
  <c r="J125" i="7"/>
  <c r="I125" i="7"/>
  <c r="E125" i="7"/>
  <c r="C125" i="7"/>
  <c r="K124" i="7"/>
  <c r="J124" i="7"/>
  <c r="I124" i="7"/>
  <c r="E124" i="7"/>
  <c r="C124" i="7"/>
  <c r="K123" i="7"/>
  <c r="J123" i="7"/>
  <c r="I123" i="7"/>
  <c r="E123" i="7"/>
  <c r="C123" i="7"/>
  <c r="K122" i="7"/>
  <c r="J122" i="7"/>
  <c r="I122" i="7"/>
  <c r="E122" i="7"/>
  <c r="C122" i="7"/>
  <c r="K121" i="7"/>
  <c r="J121" i="7"/>
  <c r="I121" i="7"/>
  <c r="E121" i="7"/>
  <c r="C121" i="7"/>
  <c r="K120" i="7"/>
  <c r="J120" i="7"/>
  <c r="I120" i="7"/>
  <c r="E120" i="7"/>
  <c r="C120" i="7"/>
  <c r="K119" i="7"/>
  <c r="J119" i="7"/>
  <c r="I119" i="7"/>
  <c r="E119" i="7"/>
  <c r="C119" i="7"/>
  <c r="K118" i="7"/>
  <c r="J118" i="7"/>
  <c r="I118" i="7"/>
  <c r="E118" i="7"/>
  <c r="C118" i="7"/>
  <c r="K117" i="7"/>
  <c r="J117" i="7"/>
  <c r="I117" i="7"/>
  <c r="E117" i="7"/>
  <c r="C117" i="7"/>
  <c r="K116" i="7"/>
  <c r="J116" i="7"/>
  <c r="I116" i="7"/>
  <c r="E116" i="7"/>
  <c r="C116" i="7"/>
  <c r="K115" i="7"/>
  <c r="J115" i="7"/>
  <c r="I115" i="7"/>
  <c r="E115" i="7"/>
  <c r="C115" i="7"/>
  <c r="K114" i="7"/>
  <c r="J114" i="7"/>
  <c r="I114" i="7"/>
  <c r="E114" i="7"/>
  <c r="C114" i="7"/>
  <c r="K113" i="7"/>
  <c r="J113" i="7"/>
  <c r="I113" i="7"/>
  <c r="E113" i="7"/>
  <c r="C113" i="7"/>
  <c r="K112" i="7"/>
  <c r="J112" i="7"/>
  <c r="I112" i="7"/>
  <c r="E112" i="7"/>
  <c r="C112" i="7"/>
  <c r="K111" i="7"/>
  <c r="J111" i="7"/>
  <c r="I111" i="7"/>
  <c r="E111" i="7"/>
  <c r="C111" i="7"/>
  <c r="K110" i="7"/>
  <c r="J110" i="7"/>
  <c r="I110" i="7"/>
  <c r="E110" i="7"/>
  <c r="C110" i="7"/>
  <c r="K109" i="7"/>
  <c r="J109" i="7"/>
  <c r="I109" i="7"/>
  <c r="E109" i="7"/>
  <c r="C109" i="7"/>
  <c r="K108" i="7"/>
  <c r="J108" i="7"/>
  <c r="I108" i="7"/>
  <c r="E108" i="7"/>
  <c r="C108" i="7"/>
  <c r="K107" i="7"/>
  <c r="J107" i="7"/>
  <c r="I107" i="7"/>
  <c r="E107" i="7"/>
  <c r="C107" i="7"/>
  <c r="K106" i="7"/>
  <c r="J106" i="7"/>
  <c r="I106" i="7"/>
  <c r="E106" i="7"/>
  <c r="C106" i="7"/>
  <c r="K105" i="7"/>
  <c r="J105" i="7"/>
  <c r="I105" i="7"/>
  <c r="E105" i="7"/>
  <c r="C105" i="7"/>
  <c r="K104" i="7"/>
  <c r="J104" i="7"/>
  <c r="I104" i="7"/>
  <c r="E104" i="7"/>
  <c r="C104" i="7"/>
  <c r="K103" i="7"/>
  <c r="J103" i="7"/>
  <c r="I103" i="7"/>
  <c r="E103" i="7"/>
  <c r="C103" i="7"/>
  <c r="K102" i="7"/>
  <c r="J102" i="7"/>
  <c r="I102" i="7"/>
  <c r="E102" i="7"/>
  <c r="C102" i="7"/>
  <c r="K101" i="7"/>
  <c r="J101" i="7"/>
  <c r="I101" i="7"/>
  <c r="E101" i="7"/>
  <c r="C101" i="7"/>
  <c r="K100" i="7"/>
  <c r="J100" i="7"/>
  <c r="I100" i="7"/>
  <c r="E100" i="7"/>
  <c r="C100" i="7"/>
  <c r="K99" i="7"/>
  <c r="J99" i="7"/>
  <c r="I99" i="7"/>
  <c r="E99" i="7"/>
  <c r="C99" i="7"/>
  <c r="K98" i="7"/>
  <c r="J98" i="7"/>
  <c r="I98" i="7"/>
  <c r="E98" i="7"/>
  <c r="C98" i="7"/>
  <c r="K97" i="7"/>
  <c r="J97" i="7"/>
  <c r="I97" i="7"/>
  <c r="E97" i="7"/>
  <c r="C97" i="7"/>
  <c r="K96" i="7"/>
  <c r="J96" i="7"/>
  <c r="I96" i="7"/>
  <c r="E96" i="7"/>
  <c r="C96" i="7"/>
  <c r="K95" i="7"/>
  <c r="J95" i="7"/>
  <c r="I95" i="7"/>
  <c r="E95" i="7"/>
  <c r="C95" i="7"/>
  <c r="K94" i="7"/>
  <c r="J94" i="7"/>
  <c r="I94" i="7"/>
  <c r="E94" i="7"/>
  <c r="C94" i="7"/>
  <c r="K93" i="7"/>
  <c r="J93" i="7"/>
  <c r="I93" i="7"/>
  <c r="E93" i="7"/>
  <c r="C93" i="7"/>
  <c r="K92" i="7"/>
  <c r="J92" i="7"/>
  <c r="I92" i="7"/>
  <c r="E92" i="7"/>
  <c r="C92" i="7"/>
  <c r="K91" i="7"/>
  <c r="J91" i="7"/>
  <c r="I91" i="7"/>
  <c r="E91" i="7"/>
  <c r="C91" i="7"/>
  <c r="K90" i="7"/>
  <c r="J90" i="7"/>
  <c r="I90" i="7"/>
  <c r="E90" i="7"/>
  <c r="C90" i="7"/>
  <c r="K89" i="7"/>
  <c r="J89" i="7"/>
  <c r="I89" i="7"/>
  <c r="E89" i="7"/>
  <c r="C89" i="7"/>
  <c r="K88" i="7"/>
  <c r="J88" i="7"/>
  <c r="I88" i="7"/>
  <c r="E88" i="7"/>
  <c r="C88" i="7"/>
  <c r="K87" i="7"/>
  <c r="J87" i="7"/>
  <c r="I87" i="7"/>
  <c r="E87" i="7"/>
  <c r="C87" i="7"/>
  <c r="K86" i="7"/>
  <c r="J86" i="7"/>
  <c r="I86" i="7"/>
  <c r="E86" i="7"/>
  <c r="C86" i="7"/>
  <c r="K85" i="7"/>
  <c r="J85" i="7"/>
  <c r="I85" i="7"/>
  <c r="E85" i="7"/>
  <c r="C85" i="7"/>
  <c r="K84" i="7"/>
  <c r="J84" i="7"/>
  <c r="I84" i="7"/>
  <c r="E84" i="7"/>
  <c r="C84" i="7"/>
  <c r="K83" i="7"/>
  <c r="J83" i="7"/>
  <c r="I83" i="7"/>
  <c r="E83" i="7"/>
  <c r="C83" i="7"/>
  <c r="K82" i="7"/>
  <c r="J82" i="7"/>
  <c r="I82" i="7"/>
  <c r="E82" i="7"/>
  <c r="C82" i="7"/>
  <c r="K81" i="7"/>
  <c r="J81" i="7"/>
  <c r="I81" i="7"/>
  <c r="E81" i="7"/>
  <c r="C81" i="7"/>
  <c r="K80" i="7"/>
  <c r="J80" i="7"/>
  <c r="I80" i="7"/>
  <c r="E80" i="7"/>
  <c r="C80" i="7"/>
  <c r="K79" i="7"/>
  <c r="J79" i="7"/>
  <c r="I79" i="7"/>
  <c r="E79" i="7"/>
  <c r="C79" i="7"/>
  <c r="K78" i="7"/>
  <c r="J78" i="7"/>
  <c r="I78" i="7"/>
  <c r="E78" i="7"/>
  <c r="C78" i="7"/>
  <c r="K77" i="7"/>
  <c r="J77" i="7"/>
  <c r="I77" i="7"/>
  <c r="E77" i="7"/>
  <c r="C77" i="7"/>
  <c r="K76" i="7"/>
  <c r="J76" i="7"/>
  <c r="I76" i="7"/>
  <c r="E76" i="7"/>
  <c r="C76" i="7"/>
  <c r="K75" i="7"/>
  <c r="J75" i="7"/>
  <c r="I75" i="7"/>
  <c r="E75" i="7"/>
  <c r="C75" i="7"/>
  <c r="K74" i="7"/>
  <c r="J74" i="7"/>
  <c r="I74" i="7"/>
  <c r="E74" i="7"/>
  <c r="C74" i="7"/>
  <c r="K73" i="7"/>
  <c r="J73" i="7"/>
  <c r="I73" i="7"/>
  <c r="E73" i="7"/>
  <c r="C73" i="7"/>
  <c r="K72" i="7"/>
  <c r="J72" i="7"/>
  <c r="I72" i="7"/>
  <c r="E72" i="7"/>
  <c r="C72" i="7"/>
  <c r="K71" i="7"/>
  <c r="J71" i="7"/>
  <c r="I71" i="7"/>
  <c r="E71" i="7"/>
  <c r="C71" i="7"/>
  <c r="K70" i="7"/>
  <c r="J70" i="7"/>
  <c r="I70" i="7"/>
  <c r="E70" i="7"/>
  <c r="C70" i="7"/>
  <c r="K69" i="7"/>
  <c r="J69" i="7"/>
  <c r="I69" i="7"/>
  <c r="E69" i="7"/>
  <c r="C69" i="7"/>
  <c r="K68" i="7"/>
  <c r="J68" i="7"/>
  <c r="I68" i="7"/>
  <c r="E68" i="7"/>
  <c r="C68" i="7"/>
  <c r="K67" i="7"/>
  <c r="J67" i="7"/>
  <c r="I67" i="7"/>
  <c r="E67" i="7"/>
  <c r="C67" i="7"/>
  <c r="K66" i="7"/>
  <c r="J66" i="7"/>
  <c r="I66" i="7"/>
  <c r="E66" i="7"/>
  <c r="C66" i="7"/>
  <c r="K65" i="7"/>
  <c r="J65" i="7"/>
  <c r="I65" i="7"/>
  <c r="E65" i="7"/>
  <c r="C65" i="7"/>
  <c r="K64" i="7"/>
  <c r="J64" i="7"/>
  <c r="I64" i="7"/>
  <c r="E64" i="7"/>
  <c r="C64" i="7"/>
  <c r="K63" i="7"/>
  <c r="J63" i="7"/>
  <c r="I63" i="7"/>
  <c r="E63" i="7"/>
  <c r="C63" i="7"/>
  <c r="K62" i="7"/>
  <c r="J62" i="7"/>
  <c r="I62" i="7"/>
  <c r="E62" i="7"/>
  <c r="C62" i="7"/>
  <c r="K61" i="7"/>
  <c r="J61" i="7"/>
  <c r="I61" i="7"/>
  <c r="E61" i="7"/>
  <c r="C61" i="7"/>
  <c r="K60" i="7"/>
  <c r="J60" i="7"/>
  <c r="I60" i="7"/>
  <c r="E60" i="7"/>
  <c r="C60" i="7"/>
  <c r="K59" i="7"/>
  <c r="J59" i="7"/>
  <c r="I59" i="7"/>
  <c r="E59" i="7"/>
  <c r="C59" i="7"/>
  <c r="K58" i="7"/>
  <c r="J58" i="7"/>
  <c r="I58" i="7"/>
  <c r="E58" i="7"/>
  <c r="C58" i="7"/>
  <c r="K57" i="7"/>
  <c r="J57" i="7"/>
  <c r="I57" i="7"/>
  <c r="E57" i="7"/>
  <c r="C57" i="7"/>
  <c r="K56" i="7"/>
  <c r="J56" i="7"/>
  <c r="I56" i="7"/>
  <c r="E56" i="7"/>
  <c r="C56" i="7"/>
  <c r="K55" i="7"/>
  <c r="J55" i="7"/>
  <c r="I55" i="7"/>
  <c r="E55" i="7"/>
  <c r="C55" i="7"/>
  <c r="K54" i="7"/>
  <c r="J54" i="7"/>
  <c r="I54" i="7"/>
  <c r="E54" i="7"/>
  <c r="C54" i="7"/>
  <c r="K53" i="7"/>
  <c r="J53" i="7"/>
  <c r="I53" i="7"/>
  <c r="E53" i="7"/>
  <c r="C53" i="7"/>
  <c r="K52" i="7"/>
  <c r="J52" i="7"/>
  <c r="I52" i="7"/>
  <c r="E52" i="7"/>
  <c r="C52" i="7"/>
  <c r="K51" i="7"/>
  <c r="J51" i="7"/>
  <c r="I51" i="7"/>
  <c r="E51" i="7"/>
  <c r="C51" i="7"/>
  <c r="K50" i="7"/>
  <c r="J50" i="7"/>
  <c r="I50" i="7"/>
  <c r="E50" i="7"/>
  <c r="C50" i="7"/>
  <c r="K49" i="7"/>
  <c r="J49" i="7"/>
  <c r="I49" i="7"/>
  <c r="E49" i="7"/>
  <c r="C49" i="7"/>
  <c r="K48" i="7"/>
  <c r="J48" i="7"/>
  <c r="I48" i="7"/>
  <c r="E48" i="7"/>
  <c r="C48" i="7"/>
  <c r="K47" i="7"/>
  <c r="J47" i="7"/>
  <c r="I47" i="7"/>
  <c r="E47" i="7"/>
  <c r="C47" i="7"/>
  <c r="K46" i="7"/>
  <c r="J46" i="7"/>
  <c r="I46" i="7"/>
  <c r="E46" i="7"/>
  <c r="C46" i="7"/>
  <c r="K45" i="7"/>
  <c r="J45" i="7"/>
  <c r="I45" i="7"/>
  <c r="E45" i="7"/>
  <c r="C45" i="7"/>
  <c r="K44" i="7"/>
  <c r="J44" i="7"/>
  <c r="I44" i="7"/>
  <c r="E44" i="7"/>
  <c r="C44" i="7"/>
  <c r="K43" i="7"/>
  <c r="J43" i="7"/>
  <c r="I43" i="7"/>
  <c r="E43" i="7"/>
  <c r="C43" i="7"/>
  <c r="K42" i="7"/>
  <c r="J42" i="7"/>
  <c r="I42" i="7"/>
  <c r="E42" i="7"/>
  <c r="C42" i="7"/>
  <c r="K41" i="7"/>
  <c r="J41" i="7"/>
  <c r="I41" i="7"/>
  <c r="E41" i="7"/>
  <c r="C41" i="7"/>
  <c r="K40" i="7"/>
  <c r="J40" i="7"/>
  <c r="I40" i="7"/>
  <c r="E40" i="7"/>
  <c r="C40" i="7"/>
  <c r="K39" i="7"/>
  <c r="J39" i="7"/>
  <c r="I39" i="7"/>
  <c r="E39" i="7"/>
  <c r="C39" i="7"/>
  <c r="K38" i="7"/>
  <c r="J38" i="7"/>
  <c r="I38" i="7"/>
  <c r="E38" i="7"/>
  <c r="C38" i="7"/>
  <c r="K37" i="7"/>
  <c r="J37" i="7"/>
  <c r="I37" i="7"/>
  <c r="E37" i="7"/>
  <c r="C37" i="7"/>
  <c r="K36" i="7"/>
  <c r="J36" i="7"/>
  <c r="I36" i="7"/>
  <c r="E36" i="7"/>
  <c r="C36" i="7"/>
  <c r="K35" i="7"/>
  <c r="J35" i="7"/>
  <c r="I35" i="7"/>
  <c r="E35" i="7"/>
  <c r="C35" i="7"/>
  <c r="K34" i="7"/>
  <c r="J34" i="7"/>
  <c r="I34" i="7"/>
  <c r="E34" i="7"/>
  <c r="C34" i="7"/>
  <c r="K33" i="7"/>
  <c r="J33" i="7"/>
  <c r="I33" i="7"/>
  <c r="E33" i="7"/>
  <c r="C33" i="7"/>
  <c r="K32" i="7"/>
  <c r="J32" i="7"/>
  <c r="I32" i="7"/>
  <c r="E32" i="7"/>
  <c r="C32" i="7"/>
  <c r="K31" i="7"/>
  <c r="J31" i="7"/>
  <c r="I31" i="7"/>
  <c r="E31" i="7"/>
  <c r="C31" i="7"/>
  <c r="K30" i="7"/>
  <c r="J30" i="7"/>
  <c r="I30" i="7"/>
  <c r="E30" i="7"/>
  <c r="C30" i="7"/>
  <c r="K29" i="7"/>
  <c r="J29" i="7"/>
  <c r="I29" i="7"/>
  <c r="E29" i="7"/>
  <c r="C29" i="7"/>
  <c r="K28" i="7"/>
  <c r="J28" i="7"/>
  <c r="I28" i="7"/>
  <c r="E28" i="7"/>
  <c r="C28" i="7"/>
  <c r="K27" i="7"/>
  <c r="J27" i="7"/>
  <c r="I27" i="7"/>
  <c r="E27" i="7"/>
  <c r="C27" i="7"/>
  <c r="K26" i="7"/>
  <c r="J26" i="7"/>
  <c r="I26" i="7"/>
  <c r="E26" i="7"/>
  <c r="C26" i="7"/>
  <c r="K25" i="7"/>
  <c r="J25" i="7"/>
  <c r="I25" i="7"/>
  <c r="E25" i="7"/>
  <c r="C25" i="7"/>
  <c r="K24" i="7"/>
  <c r="J24" i="7"/>
  <c r="I24" i="7"/>
  <c r="E24" i="7"/>
  <c r="C24" i="7"/>
  <c r="K23" i="7"/>
  <c r="J23" i="7"/>
  <c r="I23" i="7"/>
  <c r="E23" i="7"/>
  <c r="C23" i="7"/>
  <c r="K22" i="7"/>
  <c r="J22" i="7"/>
  <c r="I22" i="7"/>
  <c r="E22" i="7"/>
  <c r="C22" i="7"/>
  <c r="K21" i="7"/>
  <c r="J21" i="7"/>
  <c r="I21" i="7"/>
  <c r="E21" i="7"/>
  <c r="C21" i="7"/>
  <c r="K20" i="7"/>
  <c r="J20" i="7"/>
  <c r="I20" i="7"/>
  <c r="E20" i="7"/>
  <c r="C20" i="7"/>
  <c r="K19" i="7"/>
  <c r="J19" i="7"/>
  <c r="I19" i="7"/>
  <c r="E19" i="7"/>
  <c r="C19" i="7"/>
  <c r="K18" i="7"/>
  <c r="J18" i="7"/>
  <c r="I18" i="7"/>
  <c r="E18" i="7"/>
  <c r="C18" i="7"/>
  <c r="K17" i="7"/>
  <c r="J17" i="7"/>
  <c r="I17" i="7"/>
  <c r="E17" i="7"/>
  <c r="C17" i="7"/>
  <c r="K16" i="7"/>
  <c r="J16" i="7"/>
  <c r="I16" i="7"/>
  <c r="E16" i="7"/>
  <c r="C16" i="7"/>
  <c r="K15" i="7"/>
  <c r="J15" i="7"/>
  <c r="I15" i="7"/>
  <c r="E15" i="7"/>
  <c r="C15" i="7"/>
  <c r="K14" i="7"/>
  <c r="J14" i="7"/>
  <c r="I14" i="7"/>
  <c r="E14" i="7"/>
  <c r="C14" i="7"/>
  <c r="K13" i="7"/>
  <c r="J13" i="7"/>
  <c r="I13" i="7"/>
  <c r="E13" i="7"/>
  <c r="C13" i="7"/>
  <c r="K12" i="7"/>
  <c r="J12" i="7"/>
  <c r="I12" i="7"/>
  <c r="E12" i="7"/>
  <c r="C12" i="7"/>
  <c r="K11" i="7"/>
  <c r="J11" i="7"/>
  <c r="I11" i="7"/>
  <c r="E11" i="7"/>
  <c r="C11" i="7"/>
  <c r="K10" i="7"/>
  <c r="J10" i="7"/>
  <c r="I10" i="7"/>
  <c r="E10" i="7"/>
  <c r="C10" i="7"/>
  <c r="K9" i="7"/>
  <c r="J9" i="7"/>
  <c r="I9" i="7"/>
  <c r="E9" i="7"/>
  <c r="C9" i="7"/>
  <c r="K8" i="7"/>
  <c r="J8" i="7"/>
  <c r="I8" i="7"/>
  <c r="E8" i="7"/>
  <c r="C8" i="7"/>
  <c r="K7" i="7"/>
  <c r="J7" i="7"/>
  <c r="I7" i="7"/>
  <c r="E7" i="7"/>
  <c r="C7" i="7"/>
  <c r="K6" i="7"/>
  <c r="J6" i="7"/>
  <c r="I6" i="7"/>
  <c r="E6" i="7"/>
  <c r="C6" i="7"/>
  <c r="K5" i="7"/>
  <c r="J5" i="7"/>
  <c r="I5" i="7"/>
  <c r="E5" i="7"/>
  <c r="C5" i="7"/>
  <c r="K4" i="7"/>
  <c r="J4" i="7"/>
  <c r="I4" i="7"/>
  <c r="E4" i="7"/>
  <c r="C4" i="7"/>
  <c r="K3" i="7"/>
  <c r="J3" i="7"/>
  <c r="I3" i="7"/>
  <c r="E3" i="7"/>
  <c r="C3" i="7"/>
  <c r="K2" i="7"/>
  <c r="J2" i="7"/>
  <c r="I2" i="7"/>
  <c r="E2" i="7"/>
  <c r="C2" i="7"/>
  <c r="D12" i="5"/>
  <c r="D10" i="5"/>
  <c r="B6" i="5"/>
  <c r="T8" i="1" s="1"/>
  <c r="B4" i="5"/>
  <c r="D3" i="5"/>
  <c r="D8" i="5" s="1"/>
  <c r="C3" i="5"/>
  <c r="C8" i="5" s="1"/>
  <c r="B3" i="5"/>
  <c r="B2" i="5"/>
  <c r="S108" i="3"/>
  <c r="R108" i="3"/>
  <c r="AI108" i="3" s="1"/>
  <c r="Q108" i="3"/>
  <c r="P108" i="3"/>
  <c r="O108" i="3"/>
  <c r="N108" i="3"/>
  <c r="M108" i="3"/>
  <c r="C108" i="3" s="1"/>
  <c r="L108" i="3"/>
  <c r="B108" i="3" s="1"/>
  <c r="K108" i="3"/>
  <c r="A108" i="3" s="1"/>
  <c r="D108" i="3"/>
  <c r="S107" i="3"/>
  <c r="R107" i="3"/>
  <c r="Y107" i="3" s="1"/>
  <c r="Q107" i="3"/>
  <c r="P107" i="3"/>
  <c r="O107" i="3"/>
  <c r="N107" i="3"/>
  <c r="M107" i="3"/>
  <c r="C107" i="3" s="1"/>
  <c r="L107" i="3"/>
  <c r="B107" i="3" s="1"/>
  <c r="K107" i="3"/>
  <c r="S106" i="3"/>
  <c r="R106" i="3"/>
  <c r="AI106" i="3" s="1"/>
  <c r="Q106" i="3"/>
  <c r="P106" i="3"/>
  <c r="O106" i="3"/>
  <c r="N106" i="3"/>
  <c r="M106" i="3"/>
  <c r="C106" i="3" s="1"/>
  <c r="L106" i="3"/>
  <c r="B106" i="3" s="1"/>
  <c r="K106" i="3"/>
  <c r="A106" i="3" s="1"/>
  <c r="D106" i="3"/>
  <c r="S105" i="3"/>
  <c r="R105" i="3"/>
  <c r="U105" i="3" s="1"/>
  <c r="Q105" i="3"/>
  <c r="P105" i="3"/>
  <c r="O105" i="3"/>
  <c r="N105" i="3"/>
  <c r="M105" i="3"/>
  <c r="C105" i="3" s="1"/>
  <c r="L105" i="3"/>
  <c r="B105" i="3" s="1"/>
  <c r="K105" i="3"/>
  <c r="S104" i="3"/>
  <c r="R104" i="3"/>
  <c r="Y104" i="3" s="1"/>
  <c r="Q104" i="3"/>
  <c r="P104" i="3"/>
  <c r="O104" i="3"/>
  <c r="N104" i="3"/>
  <c r="M104" i="3"/>
  <c r="C104" i="3" s="1"/>
  <c r="L104" i="3"/>
  <c r="B104" i="3" s="1"/>
  <c r="K104" i="3"/>
  <c r="A104" i="3" s="1"/>
  <c r="D104" i="3"/>
  <c r="S103" i="3"/>
  <c r="R103" i="3"/>
  <c r="AB103" i="3" s="1"/>
  <c r="AC103" i="3" s="1"/>
  <c r="Q103" i="3"/>
  <c r="P103" i="3"/>
  <c r="O103" i="3"/>
  <c r="N103" i="3"/>
  <c r="M103" i="3"/>
  <c r="C103" i="3" s="1"/>
  <c r="L103" i="3"/>
  <c r="B103" i="3" s="1"/>
  <c r="K103" i="3"/>
  <c r="S102" i="3"/>
  <c r="R102" i="3"/>
  <c r="AI102" i="3" s="1"/>
  <c r="Q102" i="3"/>
  <c r="P102" i="3"/>
  <c r="O102" i="3"/>
  <c r="N102" i="3"/>
  <c r="M102" i="3"/>
  <c r="C102" i="3" s="1"/>
  <c r="L102" i="3"/>
  <c r="B102" i="3" s="1"/>
  <c r="K102" i="3"/>
  <c r="A102" i="3" s="1"/>
  <c r="S101" i="3"/>
  <c r="R101" i="3"/>
  <c r="U101" i="3" s="1"/>
  <c r="Q101" i="3"/>
  <c r="P101" i="3"/>
  <c r="O101" i="3"/>
  <c r="N101" i="3"/>
  <c r="M101" i="3"/>
  <c r="C101" i="3" s="1"/>
  <c r="L101" i="3"/>
  <c r="B101" i="3" s="1"/>
  <c r="K101" i="3"/>
  <c r="A101" i="3" s="1"/>
  <c r="S100" i="3"/>
  <c r="G193" i="7" s="1"/>
  <c r="R100" i="3"/>
  <c r="AI100" i="3" s="1"/>
  <c r="Q100" i="3"/>
  <c r="P100" i="3"/>
  <c r="O100" i="3"/>
  <c r="N100" i="3"/>
  <c r="M100" i="3"/>
  <c r="C100" i="3" s="1"/>
  <c r="L100" i="3"/>
  <c r="B100" i="3" s="1"/>
  <c r="K100" i="3"/>
  <c r="D100" i="3"/>
  <c r="S99" i="3"/>
  <c r="R99" i="3"/>
  <c r="Y99" i="3" s="1"/>
  <c r="Q99" i="3"/>
  <c r="P99" i="3"/>
  <c r="O99" i="3"/>
  <c r="N99" i="3"/>
  <c r="M99" i="3"/>
  <c r="C99" i="3" s="1"/>
  <c r="L99" i="3"/>
  <c r="B99" i="3" s="1"/>
  <c r="K99" i="3"/>
  <c r="S98" i="3"/>
  <c r="R98" i="3"/>
  <c r="AI98" i="3" s="1"/>
  <c r="Q98" i="3"/>
  <c r="P98" i="3"/>
  <c r="O98" i="3"/>
  <c r="N98" i="3"/>
  <c r="M98" i="3"/>
  <c r="C98" i="3" s="1"/>
  <c r="L98" i="3"/>
  <c r="B98" i="3" s="1"/>
  <c r="K98" i="3"/>
  <c r="D98" i="3"/>
  <c r="S97" i="3"/>
  <c r="R97" i="3"/>
  <c r="AD97" i="3" s="1"/>
  <c r="Q97" i="3"/>
  <c r="P97" i="3"/>
  <c r="O97" i="3"/>
  <c r="N97" i="3"/>
  <c r="M97" i="3"/>
  <c r="C97" i="3" s="1"/>
  <c r="L97" i="3"/>
  <c r="B97" i="3" s="1"/>
  <c r="K97" i="3"/>
  <c r="A97" i="3" s="1"/>
  <c r="S96" i="3"/>
  <c r="R96" i="3"/>
  <c r="AI96" i="3" s="1"/>
  <c r="Q96" i="3"/>
  <c r="P96" i="3"/>
  <c r="O96" i="3"/>
  <c r="N96" i="3"/>
  <c r="M96" i="3"/>
  <c r="C96" i="3" s="1"/>
  <c r="L96" i="3"/>
  <c r="K96" i="3"/>
  <c r="D96" i="3"/>
  <c r="S95" i="3"/>
  <c r="R95" i="3"/>
  <c r="Y95" i="3" s="1"/>
  <c r="Q95" i="3"/>
  <c r="P95" i="3"/>
  <c r="O95" i="3"/>
  <c r="N95" i="3"/>
  <c r="M95" i="3"/>
  <c r="C95" i="3" s="1"/>
  <c r="L95" i="3"/>
  <c r="B95" i="3" s="1"/>
  <c r="K95" i="3"/>
  <c r="S94" i="3"/>
  <c r="R94" i="3"/>
  <c r="AI94" i="3" s="1"/>
  <c r="Q94" i="3"/>
  <c r="P94" i="3"/>
  <c r="O94" i="3"/>
  <c r="N94" i="3"/>
  <c r="M94" i="3"/>
  <c r="C94" i="3" s="1"/>
  <c r="L94" i="3"/>
  <c r="B94" i="3" s="1"/>
  <c r="K94" i="3"/>
  <c r="D94" i="3"/>
  <c r="S93" i="3"/>
  <c r="M186" i="7" s="1"/>
  <c r="R93" i="3"/>
  <c r="AD93" i="3" s="1"/>
  <c r="Q93" i="3"/>
  <c r="P93" i="3"/>
  <c r="O93" i="3"/>
  <c r="N93" i="3"/>
  <c r="M93" i="3"/>
  <c r="C93" i="3" s="1"/>
  <c r="L93" i="3"/>
  <c r="B93" i="3" s="1"/>
  <c r="K93" i="3"/>
  <c r="A93" i="3" s="1"/>
  <c r="S92" i="3"/>
  <c r="R92" i="3"/>
  <c r="AF92" i="3" s="1"/>
  <c r="AG92" i="3" s="1"/>
  <c r="Q92" i="3"/>
  <c r="P92" i="3"/>
  <c r="O92" i="3"/>
  <c r="N92" i="3"/>
  <c r="M92" i="3"/>
  <c r="C92" i="3" s="1"/>
  <c r="L92" i="3"/>
  <c r="B92" i="3" s="1"/>
  <c r="K92" i="3"/>
  <c r="D92" i="3"/>
  <c r="AF91" i="3"/>
  <c r="AG91" i="3" s="1"/>
  <c r="S91" i="3"/>
  <c r="R91" i="3"/>
  <c r="AH91" i="3" s="1"/>
  <c r="Q91" i="3"/>
  <c r="P91" i="3"/>
  <c r="O91" i="3"/>
  <c r="N91" i="3"/>
  <c r="M91" i="3"/>
  <c r="C91" i="3" s="1"/>
  <c r="L91" i="3"/>
  <c r="B91" i="3" s="1"/>
  <c r="K91" i="3"/>
  <c r="S90" i="3"/>
  <c r="R90" i="3"/>
  <c r="AI90" i="3" s="1"/>
  <c r="Q90" i="3"/>
  <c r="P90" i="3"/>
  <c r="O90" i="3"/>
  <c r="N90" i="3"/>
  <c r="M90" i="3"/>
  <c r="C90" i="3" s="1"/>
  <c r="L90" i="3"/>
  <c r="K90" i="3"/>
  <c r="A90" i="3" s="1"/>
  <c r="D90" i="3"/>
  <c r="S89" i="3"/>
  <c r="R89" i="3"/>
  <c r="AF89" i="3" s="1"/>
  <c r="AG89" i="3" s="1"/>
  <c r="Q89" i="3"/>
  <c r="P89" i="3"/>
  <c r="O89" i="3"/>
  <c r="N89" i="3"/>
  <c r="M89" i="3"/>
  <c r="C89" i="3" s="1"/>
  <c r="L89" i="3"/>
  <c r="B89" i="3" s="1"/>
  <c r="K89" i="3"/>
  <c r="S88" i="3"/>
  <c r="R88" i="3"/>
  <c r="AI88" i="3" s="1"/>
  <c r="Q88" i="3"/>
  <c r="P88" i="3"/>
  <c r="O88" i="3"/>
  <c r="N88" i="3"/>
  <c r="M88" i="3"/>
  <c r="C88" i="3" s="1"/>
  <c r="L88" i="3"/>
  <c r="B88" i="3" s="1"/>
  <c r="K88" i="3"/>
  <c r="D88" i="3"/>
  <c r="S87" i="3"/>
  <c r="R87" i="3"/>
  <c r="AI87" i="3" s="1"/>
  <c r="Q87" i="3"/>
  <c r="P87" i="3"/>
  <c r="O87" i="3"/>
  <c r="N87" i="3"/>
  <c r="M87" i="3"/>
  <c r="C87" i="3" s="1"/>
  <c r="L87" i="3"/>
  <c r="B87" i="3" s="1"/>
  <c r="K87" i="3"/>
  <c r="AF86" i="3"/>
  <c r="AG86" i="3" s="1"/>
  <c r="S86" i="3"/>
  <c r="R86" i="3"/>
  <c r="AH86" i="3" s="1"/>
  <c r="Q86" i="3"/>
  <c r="P86" i="3"/>
  <c r="O86" i="3"/>
  <c r="N86" i="3"/>
  <c r="M86" i="3"/>
  <c r="C86" i="3" s="1"/>
  <c r="L86" i="3"/>
  <c r="B86" i="3" s="1"/>
  <c r="K86" i="3"/>
  <c r="S85" i="3"/>
  <c r="R85" i="3"/>
  <c r="AD85" i="3" s="1"/>
  <c r="Q85" i="3"/>
  <c r="P85" i="3"/>
  <c r="O85" i="3"/>
  <c r="N85" i="3"/>
  <c r="M85" i="3"/>
  <c r="C85" i="3" s="1"/>
  <c r="L85" i="3"/>
  <c r="K85" i="3"/>
  <c r="S84" i="3"/>
  <c r="R84" i="3"/>
  <c r="AF84" i="3" s="1"/>
  <c r="AG84" i="3" s="1"/>
  <c r="Q84" i="3"/>
  <c r="P84" i="3"/>
  <c r="O84" i="3"/>
  <c r="N84" i="3"/>
  <c r="M84" i="3"/>
  <c r="C84" i="3" s="1"/>
  <c r="L84" i="3"/>
  <c r="B84" i="3" s="1"/>
  <c r="K84" i="3"/>
  <c r="D84" i="3"/>
  <c r="S83" i="3"/>
  <c r="R83" i="3"/>
  <c r="Z83" i="3" s="1"/>
  <c r="Q83" i="3"/>
  <c r="P83" i="3"/>
  <c r="O83" i="3"/>
  <c r="N83" i="3"/>
  <c r="M83" i="3"/>
  <c r="C83" i="3" s="1"/>
  <c r="L83" i="3"/>
  <c r="B83" i="3" s="1"/>
  <c r="K83" i="3"/>
  <c r="S82" i="3"/>
  <c r="R82" i="3"/>
  <c r="AF82" i="3" s="1"/>
  <c r="AG82" i="3" s="1"/>
  <c r="Q82" i="3"/>
  <c r="P82" i="3"/>
  <c r="O82" i="3"/>
  <c r="N82" i="3"/>
  <c r="M82" i="3"/>
  <c r="C82" i="3" s="1"/>
  <c r="L82" i="3"/>
  <c r="B82" i="3" s="1"/>
  <c r="K82" i="3"/>
  <c r="D82" i="3"/>
  <c r="S81" i="3"/>
  <c r="R81" i="3"/>
  <c r="AB81" i="3" s="1"/>
  <c r="AC81" i="3" s="1"/>
  <c r="Q81" i="3"/>
  <c r="P81" i="3"/>
  <c r="O81" i="3"/>
  <c r="N81" i="3"/>
  <c r="M81" i="3"/>
  <c r="C81" i="3" s="1"/>
  <c r="L81" i="3"/>
  <c r="B81" i="3" s="1"/>
  <c r="K81" i="3"/>
  <c r="S80" i="3"/>
  <c r="R80" i="3"/>
  <c r="AH80" i="3" s="1"/>
  <c r="Q80" i="3"/>
  <c r="P80" i="3"/>
  <c r="O80" i="3"/>
  <c r="N80" i="3"/>
  <c r="M80" i="3"/>
  <c r="C80" i="3" s="1"/>
  <c r="L80" i="3"/>
  <c r="B80" i="3" s="1"/>
  <c r="K80" i="3"/>
  <c r="D80" i="3"/>
  <c r="AF79" i="3"/>
  <c r="AG79" i="3" s="1"/>
  <c r="S79" i="3"/>
  <c r="W79" i="3" s="1"/>
  <c r="X79" i="3" s="1"/>
  <c r="R79" i="3"/>
  <c r="AH79" i="3" s="1"/>
  <c r="Q79" i="3"/>
  <c r="P79" i="3"/>
  <c r="O79" i="3"/>
  <c r="N79" i="3"/>
  <c r="M79" i="3"/>
  <c r="C79" i="3" s="1"/>
  <c r="L79" i="3"/>
  <c r="K79" i="3"/>
  <c r="S78" i="3"/>
  <c r="R78" i="3"/>
  <c r="AF78" i="3" s="1"/>
  <c r="AG78" i="3" s="1"/>
  <c r="Q78" i="3"/>
  <c r="P78" i="3"/>
  <c r="O78" i="3"/>
  <c r="N78" i="3"/>
  <c r="M78" i="3"/>
  <c r="C78" i="3" s="1"/>
  <c r="L78" i="3"/>
  <c r="B78" i="3" s="1"/>
  <c r="K78" i="3"/>
  <c r="A78" i="3" s="1"/>
  <c r="D78" i="3"/>
  <c r="S77" i="3"/>
  <c r="R77" i="3"/>
  <c r="AI77" i="3" s="1"/>
  <c r="Q77" i="3"/>
  <c r="P77" i="3"/>
  <c r="O77" i="3"/>
  <c r="N77" i="3"/>
  <c r="M77" i="3"/>
  <c r="C77" i="3" s="1"/>
  <c r="L77" i="3"/>
  <c r="B77" i="3" s="1"/>
  <c r="K77" i="3"/>
  <c r="S76" i="3"/>
  <c r="R76" i="3"/>
  <c r="Q76" i="3"/>
  <c r="P76" i="3"/>
  <c r="O76" i="3"/>
  <c r="N76" i="3"/>
  <c r="M76" i="3"/>
  <c r="C76" i="3" s="1"/>
  <c r="L76" i="3"/>
  <c r="B76" i="3" s="1"/>
  <c r="K76" i="3"/>
  <c r="S75" i="3"/>
  <c r="M168" i="7" s="1"/>
  <c r="R75" i="3"/>
  <c r="AH75" i="3" s="1"/>
  <c r="Q75" i="3"/>
  <c r="P75" i="3"/>
  <c r="O75" i="3"/>
  <c r="N75" i="3"/>
  <c r="M75" i="3"/>
  <c r="C75" i="3" s="1"/>
  <c r="L75" i="3"/>
  <c r="K75" i="3"/>
  <c r="A75" i="3" s="1"/>
  <c r="S74" i="3"/>
  <c r="R74" i="3"/>
  <c r="AD74" i="3" s="1"/>
  <c r="Q74" i="3"/>
  <c r="P74" i="3"/>
  <c r="O74" i="3"/>
  <c r="N74" i="3"/>
  <c r="M74" i="3"/>
  <c r="C74" i="3" s="1"/>
  <c r="L74" i="3"/>
  <c r="B74" i="3" s="1"/>
  <c r="K74" i="3"/>
  <c r="A74" i="3" s="1"/>
  <c r="D74" i="3"/>
  <c r="S73" i="3"/>
  <c r="R73" i="3"/>
  <c r="AI73" i="3" s="1"/>
  <c r="Q73" i="3"/>
  <c r="P73" i="3"/>
  <c r="O73" i="3"/>
  <c r="N73" i="3"/>
  <c r="M73" i="3"/>
  <c r="C73" i="3" s="1"/>
  <c r="L73" i="3"/>
  <c r="B73" i="3" s="1"/>
  <c r="K73" i="3"/>
  <c r="S72" i="3"/>
  <c r="R72" i="3"/>
  <c r="AI72" i="3" s="1"/>
  <c r="Q72" i="3"/>
  <c r="P72" i="3"/>
  <c r="O72" i="3"/>
  <c r="N72" i="3"/>
  <c r="M72" i="3"/>
  <c r="C72" i="3" s="1"/>
  <c r="L72" i="3"/>
  <c r="B72" i="3" s="1"/>
  <c r="K72" i="3"/>
  <c r="S71" i="3"/>
  <c r="R71" i="3"/>
  <c r="AI71" i="3" s="1"/>
  <c r="Q71" i="3"/>
  <c r="P71" i="3"/>
  <c r="O71" i="3"/>
  <c r="N71" i="3"/>
  <c r="M71" i="3"/>
  <c r="C71" i="3" s="1"/>
  <c r="L71" i="3"/>
  <c r="B71" i="3" s="1"/>
  <c r="K71" i="3"/>
  <c r="A71" i="3" s="1"/>
  <c r="D71" i="3"/>
  <c r="S70" i="3"/>
  <c r="R70" i="3"/>
  <c r="AI70" i="3" s="1"/>
  <c r="Q70" i="3"/>
  <c r="P70" i="3"/>
  <c r="O70" i="3"/>
  <c r="N70" i="3"/>
  <c r="M70" i="3"/>
  <c r="C70" i="3" s="1"/>
  <c r="L70" i="3"/>
  <c r="B70" i="3" s="1"/>
  <c r="K70" i="3"/>
  <c r="D70" i="3"/>
  <c r="S69" i="3"/>
  <c r="R69" i="3"/>
  <c r="AD69" i="3" s="1"/>
  <c r="Q69" i="3"/>
  <c r="P69" i="3"/>
  <c r="O69" i="3"/>
  <c r="N69" i="3"/>
  <c r="M69" i="3"/>
  <c r="C69" i="3" s="1"/>
  <c r="L69" i="3"/>
  <c r="B69" i="3" s="1"/>
  <c r="K69" i="3"/>
  <c r="S68" i="3"/>
  <c r="R68" i="3"/>
  <c r="U68" i="3" s="1"/>
  <c r="V68" i="3" s="1"/>
  <c r="Q68" i="3"/>
  <c r="P68" i="3"/>
  <c r="O68" i="3"/>
  <c r="N68" i="3"/>
  <c r="M68" i="3"/>
  <c r="L68" i="3"/>
  <c r="K68" i="3"/>
  <c r="A68" i="3" s="1"/>
  <c r="C68" i="3"/>
  <c r="S67" i="3"/>
  <c r="R67" i="3"/>
  <c r="Y67" i="3" s="1"/>
  <c r="Q67" i="3"/>
  <c r="P67" i="3"/>
  <c r="O67" i="3"/>
  <c r="N67" i="3"/>
  <c r="M67" i="3"/>
  <c r="C67" i="3" s="1"/>
  <c r="L67" i="3"/>
  <c r="B67" i="3" s="1"/>
  <c r="K67" i="3"/>
  <c r="A67" i="3" s="1"/>
  <c r="S66" i="3"/>
  <c r="W66" i="3" s="1"/>
  <c r="X66" i="3" s="1"/>
  <c r="R66" i="3"/>
  <c r="AI66" i="3" s="1"/>
  <c r="Q66" i="3"/>
  <c r="P66" i="3"/>
  <c r="O66" i="3"/>
  <c r="N66" i="3"/>
  <c r="M66" i="3"/>
  <c r="C66" i="3" s="1"/>
  <c r="L66" i="3"/>
  <c r="B66" i="3" s="1"/>
  <c r="K66" i="3"/>
  <c r="D66" i="3"/>
  <c r="S65" i="3"/>
  <c r="R65" i="3"/>
  <c r="AI65" i="3" s="1"/>
  <c r="Q65" i="3"/>
  <c r="P65" i="3"/>
  <c r="O65" i="3"/>
  <c r="N65" i="3"/>
  <c r="M65" i="3"/>
  <c r="C65" i="3" s="1"/>
  <c r="L65" i="3"/>
  <c r="B65" i="3" s="1"/>
  <c r="K65" i="3"/>
  <c r="S64" i="3"/>
  <c r="R64" i="3"/>
  <c r="AI64" i="3" s="1"/>
  <c r="Q64" i="3"/>
  <c r="P64" i="3"/>
  <c r="O64" i="3"/>
  <c r="N64" i="3"/>
  <c r="M64" i="3"/>
  <c r="C64" i="3" s="1"/>
  <c r="L64" i="3"/>
  <c r="B64" i="3" s="1"/>
  <c r="K64" i="3"/>
  <c r="S63" i="3"/>
  <c r="R63" i="3"/>
  <c r="AD63" i="3" s="1"/>
  <c r="Q63" i="3"/>
  <c r="P63" i="3"/>
  <c r="O63" i="3"/>
  <c r="N63" i="3"/>
  <c r="M63" i="3"/>
  <c r="C63" i="3" s="1"/>
  <c r="L63" i="3"/>
  <c r="B63" i="3" s="1"/>
  <c r="K63" i="3"/>
  <c r="S62" i="3"/>
  <c r="W62" i="3" s="1"/>
  <c r="X62" i="3" s="1"/>
  <c r="R62" i="3"/>
  <c r="AI62" i="3" s="1"/>
  <c r="Q62" i="3"/>
  <c r="P62" i="3"/>
  <c r="O62" i="3"/>
  <c r="N62" i="3"/>
  <c r="M62" i="3"/>
  <c r="C62" i="3" s="1"/>
  <c r="L62" i="3"/>
  <c r="B62" i="3" s="1"/>
  <c r="K62" i="3"/>
  <c r="D62" i="3"/>
  <c r="S61" i="3"/>
  <c r="R61" i="3"/>
  <c r="AD61" i="3" s="1"/>
  <c r="Q61" i="3"/>
  <c r="P61" i="3"/>
  <c r="O61" i="3"/>
  <c r="N61" i="3"/>
  <c r="M61" i="3"/>
  <c r="C61" i="3" s="1"/>
  <c r="L61" i="3"/>
  <c r="B61" i="3" s="1"/>
  <c r="K61" i="3"/>
  <c r="S60" i="3"/>
  <c r="P153" i="7" s="1"/>
  <c r="R60" i="3"/>
  <c r="AB60" i="3" s="1"/>
  <c r="AC60" i="3" s="1"/>
  <c r="Q60" i="3"/>
  <c r="P60" i="3"/>
  <c r="O60" i="3"/>
  <c r="N60" i="3"/>
  <c r="M60" i="3"/>
  <c r="C60" i="3" s="1"/>
  <c r="L60" i="3"/>
  <c r="B60" i="3" s="1"/>
  <c r="K60" i="3"/>
  <c r="D60" i="3"/>
  <c r="S59" i="3"/>
  <c r="R59" i="3"/>
  <c r="Z59" i="3" s="1"/>
  <c r="Q59" i="3"/>
  <c r="P59" i="3"/>
  <c r="O59" i="3"/>
  <c r="N59" i="3"/>
  <c r="M59" i="3"/>
  <c r="C59" i="3" s="1"/>
  <c r="L59" i="3"/>
  <c r="K59" i="3"/>
  <c r="A59" i="3" s="1"/>
  <c r="S58" i="3"/>
  <c r="W58" i="3" s="1"/>
  <c r="X58" i="3" s="1"/>
  <c r="R58" i="3"/>
  <c r="AD58" i="3" s="1"/>
  <c r="Q58" i="3"/>
  <c r="P58" i="3"/>
  <c r="O58" i="3"/>
  <c r="N58" i="3"/>
  <c r="M58" i="3"/>
  <c r="C58" i="3" s="1"/>
  <c r="L58" i="3"/>
  <c r="F58" i="3" s="1"/>
  <c r="K58" i="3"/>
  <c r="S57" i="3"/>
  <c r="R57" i="3"/>
  <c r="AI57" i="3" s="1"/>
  <c r="Q57" i="3"/>
  <c r="P57" i="3"/>
  <c r="O57" i="3"/>
  <c r="N57" i="3"/>
  <c r="M57" i="3"/>
  <c r="C57" i="3" s="1"/>
  <c r="L57" i="3"/>
  <c r="B57" i="3" s="1"/>
  <c r="K57" i="3"/>
  <c r="A57" i="3" s="1"/>
  <c r="S56" i="3"/>
  <c r="R56" i="3"/>
  <c r="AB56" i="3" s="1"/>
  <c r="AC56" i="3" s="1"/>
  <c r="Q56" i="3"/>
  <c r="P56" i="3"/>
  <c r="O56" i="3"/>
  <c r="N56" i="3"/>
  <c r="M56" i="3"/>
  <c r="C56" i="3" s="1"/>
  <c r="L56" i="3"/>
  <c r="K56" i="3"/>
  <c r="A56" i="3" s="1"/>
  <c r="S55" i="3"/>
  <c r="W55" i="3" s="1"/>
  <c r="X55" i="3" s="1"/>
  <c r="R55" i="3"/>
  <c r="AB55" i="3" s="1"/>
  <c r="AC55" i="3" s="1"/>
  <c r="Q55" i="3"/>
  <c r="P55" i="3"/>
  <c r="O55" i="3"/>
  <c r="N55" i="3"/>
  <c r="M55" i="3"/>
  <c r="C55" i="3" s="1"/>
  <c r="L55" i="3"/>
  <c r="K55" i="3"/>
  <c r="A55" i="3" s="1"/>
  <c r="D55" i="3"/>
  <c r="S54" i="3"/>
  <c r="R54" i="3"/>
  <c r="AI54" i="3" s="1"/>
  <c r="Q54" i="3"/>
  <c r="P54" i="3"/>
  <c r="O54" i="3"/>
  <c r="N54" i="3"/>
  <c r="M54" i="3"/>
  <c r="C54" i="3" s="1"/>
  <c r="L54" i="3"/>
  <c r="B54" i="3" s="1"/>
  <c r="K54" i="3"/>
  <c r="S53" i="3"/>
  <c r="R53" i="3"/>
  <c r="AF53" i="3" s="1"/>
  <c r="AG53" i="3" s="1"/>
  <c r="Q53" i="3"/>
  <c r="P53" i="3"/>
  <c r="O53" i="3"/>
  <c r="N53" i="3"/>
  <c r="M53" i="3"/>
  <c r="C53" i="3" s="1"/>
  <c r="L53" i="3"/>
  <c r="B53" i="3" s="1"/>
  <c r="K53" i="3"/>
  <c r="S52" i="3"/>
  <c r="R52" i="3"/>
  <c r="AF52" i="3" s="1"/>
  <c r="AG52" i="3" s="1"/>
  <c r="Q52" i="3"/>
  <c r="P52" i="3"/>
  <c r="O52" i="3"/>
  <c r="N52" i="3"/>
  <c r="M52" i="3"/>
  <c r="C52" i="3" s="1"/>
  <c r="L52" i="3"/>
  <c r="B52" i="3" s="1"/>
  <c r="K52" i="3"/>
  <c r="S51" i="3"/>
  <c r="W51" i="3" s="1"/>
  <c r="X51" i="3" s="1"/>
  <c r="R51" i="3"/>
  <c r="AB51" i="3" s="1"/>
  <c r="AC51" i="3" s="1"/>
  <c r="Q51" i="3"/>
  <c r="P51" i="3"/>
  <c r="O51" i="3"/>
  <c r="N51" i="3"/>
  <c r="M51" i="3"/>
  <c r="C51" i="3" s="1"/>
  <c r="L51" i="3"/>
  <c r="K51" i="3"/>
  <c r="A51" i="3" s="1"/>
  <c r="D51" i="3"/>
  <c r="S50" i="3"/>
  <c r="W50" i="3" s="1"/>
  <c r="X50" i="3" s="1"/>
  <c r="R50" i="3"/>
  <c r="U50" i="3" s="1"/>
  <c r="Q50" i="3"/>
  <c r="P50" i="3"/>
  <c r="O50" i="3"/>
  <c r="N50" i="3"/>
  <c r="M50" i="3"/>
  <c r="C50" i="3" s="1"/>
  <c r="L50" i="3"/>
  <c r="K50" i="3"/>
  <c r="A50" i="3" s="1"/>
  <c r="S49" i="3"/>
  <c r="R49" i="3"/>
  <c r="AF49" i="3" s="1"/>
  <c r="AG49" i="3" s="1"/>
  <c r="Q49" i="3"/>
  <c r="P49" i="3"/>
  <c r="O49" i="3"/>
  <c r="N49" i="3"/>
  <c r="M49" i="3"/>
  <c r="C49" i="3" s="1"/>
  <c r="L49" i="3"/>
  <c r="K49" i="3"/>
  <c r="A49" i="3" s="1"/>
  <c r="D49" i="3"/>
  <c r="S48" i="3"/>
  <c r="R48" i="3"/>
  <c r="AI48" i="3" s="1"/>
  <c r="Q48" i="3"/>
  <c r="P48" i="3"/>
  <c r="O48" i="3"/>
  <c r="N48" i="3"/>
  <c r="M48" i="3"/>
  <c r="C48" i="3" s="1"/>
  <c r="L48" i="3"/>
  <c r="B48" i="3" s="1"/>
  <c r="K48" i="3"/>
  <c r="A48" i="3" s="1"/>
  <c r="S47" i="3"/>
  <c r="W47" i="3" s="1"/>
  <c r="X47" i="3" s="1"/>
  <c r="R47" i="3"/>
  <c r="AB47" i="3" s="1"/>
  <c r="AC47" i="3" s="1"/>
  <c r="Q47" i="3"/>
  <c r="P47" i="3"/>
  <c r="O47" i="3"/>
  <c r="N47" i="3"/>
  <c r="M47" i="3"/>
  <c r="C47" i="3" s="1"/>
  <c r="L47" i="3"/>
  <c r="K47" i="3"/>
  <c r="A47" i="3" s="1"/>
  <c r="S46" i="3"/>
  <c r="R46" i="3"/>
  <c r="AD46" i="3" s="1"/>
  <c r="Q46" i="3"/>
  <c r="P46" i="3"/>
  <c r="O46" i="3"/>
  <c r="N46" i="3"/>
  <c r="M46" i="3"/>
  <c r="C46" i="3" s="1"/>
  <c r="L46" i="3"/>
  <c r="B46" i="3" s="1"/>
  <c r="K46" i="3"/>
  <c r="S45" i="3"/>
  <c r="R45" i="3"/>
  <c r="AD45" i="3" s="1"/>
  <c r="Q45" i="3"/>
  <c r="P45" i="3"/>
  <c r="O45" i="3"/>
  <c r="N45" i="3"/>
  <c r="M45" i="3"/>
  <c r="C45" i="3" s="1"/>
  <c r="L45" i="3"/>
  <c r="B45" i="3" s="1"/>
  <c r="K45" i="3"/>
  <c r="S44" i="3"/>
  <c r="R44" i="3"/>
  <c r="AF44" i="3" s="1"/>
  <c r="AG44" i="3" s="1"/>
  <c r="Q44" i="3"/>
  <c r="P44" i="3"/>
  <c r="O44" i="3"/>
  <c r="N44" i="3"/>
  <c r="M44" i="3"/>
  <c r="C44" i="3" s="1"/>
  <c r="L44" i="3"/>
  <c r="B44" i="3" s="1"/>
  <c r="K44" i="3"/>
  <c r="A44" i="3" s="1"/>
  <c r="S43" i="3"/>
  <c r="R43" i="3"/>
  <c r="AB43" i="3" s="1"/>
  <c r="AC43" i="3" s="1"/>
  <c r="Q43" i="3"/>
  <c r="P43" i="3"/>
  <c r="O43" i="3"/>
  <c r="N43" i="3"/>
  <c r="M43" i="3"/>
  <c r="C43" i="3" s="1"/>
  <c r="L43" i="3"/>
  <c r="K43" i="3"/>
  <c r="A43" i="3" s="1"/>
  <c r="D43" i="3"/>
  <c r="S42" i="3"/>
  <c r="R42" i="3"/>
  <c r="AI42" i="3" s="1"/>
  <c r="Q42" i="3"/>
  <c r="P42" i="3"/>
  <c r="O42" i="3"/>
  <c r="N42" i="3"/>
  <c r="M42" i="3"/>
  <c r="C42" i="3" s="1"/>
  <c r="L42" i="3"/>
  <c r="B42" i="3" s="1"/>
  <c r="K42" i="3"/>
  <c r="S41" i="3"/>
  <c r="R41" i="3"/>
  <c r="Z41" i="3" s="1"/>
  <c r="Q41" i="3"/>
  <c r="P41" i="3"/>
  <c r="O41" i="3"/>
  <c r="N41" i="3"/>
  <c r="M41" i="3"/>
  <c r="C41" i="3" s="1"/>
  <c r="L41" i="3"/>
  <c r="B41" i="3" s="1"/>
  <c r="K41" i="3"/>
  <c r="A41" i="3" s="1"/>
  <c r="S40" i="3"/>
  <c r="R40" i="3"/>
  <c r="AI40" i="3" s="1"/>
  <c r="Q40" i="3"/>
  <c r="P40" i="3"/>
  <c r="O40" i="3"/>
  <c r="N40" i="3"/>
  <c r="M40" i="3"/>
  <c r="C40" i="3" s="1"/>
  <c r="L40" i="3"/>
  <c r="B40" i="3" s="1"/>
  <c r="K40" i="3"/>
  <c r="A40" i="3" s="1"/>
  <c r="S39" i="3"/>
  <c r="W39" i="3" s="1"/>
  <c r="X39" i="3" s="1"/>
  <c r="R39" i="3"/>
  <c r="AB39" i="3" s="1"/>
  <c r="AC39" i="3" s="1"/>
  <c r="Q39" i="3"/>
  <c r="P39" i="3"/>
  <c r="O39" i="3"/>
  <c r="N39" i="3"/>
  <c r="M39" i="3"/>
  <c r="C39" i="3" s="1"/>
  <c r="L39" i="3"/>
  <c r="B39" i="3" s="1"/>
  <c r="K39" i="3"/>
  <c r="A39" i="3" s="1"/>
  <c r="D39" i="3"/>
  <c r="S38" i="3"/>
  <c r="W38" i="3" s="1"/>
  <c r="X38" i="3" s="1"/>
  <c r="R38" i="3"/>
  <c r="D38" i="3" s="1"/>
  <c r="Q38" i="3"/>
  <c r="P38" i="3"/>
  <c r="O38" i="3"/>
  <c r="N38" i="3"/>
  <c r="M38" i="3"/>
  <c r="C38" i="3" s="1"/>
  <c r="L38" i="3"/>
  <c r="K38" i="3"/>
  <c r="A38" i="3" s="1"/>
  <c r="S37" i="3"/>
  <c r="W37" i="3" s="1"/>
  <c r="X37" i="3" s="1"/>
  <c r="R37" i="3"/>
  <c r="AF37" i="3" s="1"/>
  <c r="AG37" i="3" s="1"/>
  <c r="Q37" i="3"/>
  <c r="P37" i="3"/>
  <c r="O37" i="3"/>
  <c r="N37" i="3"/>
  <c r="M37" i="3"/>
  <c r="C37" i="3" s="1"/>
  <c r="L37" i="3"/>
  <c r="E37" i="3" s="1"/>
  <c r="K37" i="3"/>
  <c r="A37" i="3" s="1"/>
  <c r="S36" i="3"/>
  <c r="R36" i="3"/>
  <c r="AB36" i="3" s="1"/>
  <c r="AC36" i="3" s="1"/>
  <c r="Q36" i="3"/>
  <c r="P36" i="3"/>
  <c r="O36" i="3"/>
  <c r="N36" i="3"/>
  <c r="M36" i="3"/>
  <c r="C36" i="3" s="1"/>
  <c r="L36" i="3"/>
  <c r="B36" i="3" s="1"/>
  <c r="K36" i="3"/>
  <c r="A36" i="3" s="1"/>
  <c r="S35" i="3"/>
  <c r="R35" i="3"/>
  <c r="Z35" i="3" s="1"/>
  <c r="Q35" i="3"/>
  <c r="P35" i="3"/>
  <c r="O35" i="3"/>
  <c r="N35" i="3"/>
  <c r="M35" i="3"/>
  <c r="C35" i="3" s="1"/>
  <c r="L35" i="3"/>
  <c r="B35" i="3" s="1"/>
  <c r="K35" i="3"/>
  <c r="S34" i="3"/>
  <c r="W34" i="3" s="1"/>
  <c r="X34" i="3" s="1"/>
  <c r="R34" i="3"/>
  <c r="AI34" i="3" s="1"/>
  <c r="Q34" i="3"/>
  <c r="P34" i="3"/>
  <c r="O34" i="3"/>
  <c r="N34" i="3"/>
  <c r="M34" i="3"/>
  <c r="C34" i="3" s="1"/>
  <c r="L34" i="3"/>
  <c r="B34" i="3" s="1"/>
  <c r="K34" i="3"/>
  <c r="A34" i="3" s="1"/>
  <c r="S33" i="3"/>
  <c r="R33" i="3"/>
  <c r="Y33" i="3" s="1"/>
  <c r="Q33" i="3"/>
  <c r="P33" i="3"/>
  <c r="O33" i="3"/>
  <c r="N33" i="3"/>
  <c r="M33" i="3"/>
  <c r="C33" i="3" s="1"/>
  <c r="L33" i="3"/>
  <c r="B33" i="3" s="1"/>
  <c r="K33" i="3"/>
  <c r="S32" i="3"/>
  <c r="R32" i="3"/>
  <c r="AB32" i="3" s="1"/>
  <c r="AC32" i="3" s="1"/>
  <c r="Q32" i="3"/>
  <c r="P32" i="3"/>
  <c r="O32" i="3"/>
  <c r="N32" i="3"/>
  <c r="M32" i="3"/>
  <c r="C32" i="3" s="1"/>
  <c r="L32" i="3"/>
  <c r="B32" i="3" s="1"/>
  <c r="K32" i="3"/>
  <c r="A32" i="3" s="1"/>
  <c r="S31" i="3"/>
  <c r="R31" i="3"/>
  <c r="AH31" i="3" s="1"/>
  <c r="Q31" i="3"/>
  <c r="P31" i="3"/>
  <c r="O31" i="3"/>
  <c r="N31" i="3"/>
  <c r="M31" i="3"/>
  <c r="C31" i="3" s="1"/>
  <c r="L31" i="3"/>
  <c r="B31" i="3" s="1"/>
  <c r="K31" i="3"/>
  <c r="S30" i="3"/>
  <c r="G123" i="7" s="1"/>
  <c r="R30" i="3"/>
  <c r="AI30" i="3" s="1"/>
  <c r="Q30" i="3"/>
  <c r="P30" i="3"/>
  <c r="O30" i="3"/>
  <c r="N30" i="3"/>
  <c r="M30" i="3"/>
  <c r="C30" i="3" s="1"/>
  <c r="L30" i="3"/>
  <c r="B30" i="3" s="1"/>
  <c r="K30" i="3"/>
  <c r="A30" i="3" s="1"/>
  <c r="D30" i="3"/>
  <c r="S29" i="3"/>
  <c r="R29" i="3"/>
  <c r="AI29" i="3" s="1"/>
  <c r="Q29" i="3"/>
  <c r="P29" i="3"/>
  <c r="O29" i="3"/>
  <c r="N29" i="3"/>
  <c r="M29" i="3"/>
  <c r="C29" i="3" s="1"/>
  <c r="L29" i="3"/>
  <c r="B29" i="3" s="1"/>
  <c r="K29" i="3"/>
  <c r="S28" i="3"/>
  <c r="M121" i="7" s="1"/>
  <c r="R28" i="3"/>
  <c r="AD28" i="3" s="1"/>
  <c r="Q28" i="3"/>
  <c r="P28" i="3"/>
  <c r="O28" i="3"/>
  <c r="N28" i="3"/>
  <c r="M28" i="3"/>
  <c r="C28" i="3" s="1"/>
  <c r="L28" i="3"/>
  <c r="B28" i="3" s="1"/>
  <c r="K28" i="3"/>
  <c r="A28" i="3" s="1"/>
  <c r="S27" i="3"/>
  <c r="W27" i="3" s="1"/>
  <c r="X27" i="3" s="1"/>
  <c r="R27" i="3"/>
  <c r="Z27" i="3" s="1"/>
  <c r="Q27" i="3"/>
  <c r="P27" i="3"/>
  <c r="O27" i="3"/>
  <c r="N27" i="3"/>
  <c r="M27" i="3"/>
  <c r="C27" i="3" s="1"/>
  <c r="L27" i="3"/>
  <c r="B27" i="3" s="1"/>
  <c r="K27" i="3"/>
  <c r="S26" i="3"/>
  <c r="W26" i="3" s="1"/>
  <c r="X26" i="3" s="1"/>
  <c r="R26" i="3"/>
  <c r="AI26" i="3" s="1"/>
  <c r="Q26" i="3"/>
  <c r="P26" i="3"/>
  <c r="O26" i="3"/>
  <c r="N26" i="3"/>
  <c r="M26" i="3"/>
  <c r="C26" i="3" s="1"/>
  <c r="L26" i="3"/>
  <c r="B26" i="3" s="1"/>
  <c r="K26" i="3"/>
  <c r="D26" i="3"/>
  <c r="S25" i="3"/>
  <c r="R25" i="3"/>
  <c r="AI25" i="3" s="1"/>
  <c r="Q25" i="3"/>
  <c r="P25" i="3"/>
  <c r="O25" i="3"/>
  <c r="N25" i="3"/>
  <c r="M25" i="3"/>
  <c r="C25" i="3" s="1"/>
  <c r="L25" i="3"/>
  <c r="B25" i="3" s="1"/>
  <c r="K25" i="3"/>
  <c r="A25" i="3" s="1"/>
  <c r="S24" i="3"/>
  <c r="R24" i="3"/>
  <c r="AD24" i="3" s="1"/>
  <c r="Q24" i="3"/>
  <c r="P24" i="3"/>
  <c r="O24" i="3"/>
  <c r="N24" i="3"/>
  <c r="M24" i="3"/>
  <c r="C24" i="3" s="1"/>
  <c r="L24" i="3"/>
  <c r="B24" i="3" s="1"/>
  <c r="K24" i="3"/>
  <c r="A24" i="3" s="1"/>
  <c r="S23" i="3"/>
  <c r="R23" i="3"/>
  <c r="AF23" i="3" s="1"/>
  <c r="AG23" i="3" s="1"/>
  <c r="Q23" i="3"/>
  <c r="P23" i="3"/>
  <c r="O23" i="3"/>
  <c r="N23" i="3"/>
  <c r="M23" i="3"/>
  <c r="C23" i="3" s="1"/>
  <c r="L23" i="3"/>
  <c r="B23" i="3" s="1"/>
  <c r="K23" i="3"/>
  <c r="S22" i="3"/>
  <c r="W22" i="3" s="1"/>
  <c r="X22" i="3" s="1"/>
  <c r="R22" i="3"/>
  <c r="AI22" i="3" s="1"/>
  <c r="Q22" i="3"/>
  <c r="P22" i="3"/>
  <c r="O22" i="3"/>
  <c r="N22" i="3"/>
  <c r="M22" i="3"/>
  <c r="C22" i="3" s="1"/>
  <c r="L22" i="3"/>
  <c r="B22" i="3" s="1"/>
  <c r="K22" i="3"/>
  <c r="A22" i="3" s="1"/>
  <c r="D22" i="3"/>
  <c r="S21" i="3"/>
  <c r="W21" i="3" s="1"/>
  <c r="X21" i="3" s="1"/>
  <c r="R21" i="3"/>
  <c r="AH21" i="3" s="1"/>
  <c r="Q21" i="3"/>
  <c r="P21" i="3"/>
  <c r="O21" i="3"/>
  <c r="N21" i="3"/>
  <c r="M21" i="3"/>
  <c r="C21" i="3" s="1"/>
  <c r="L21" i="3"/>
  <c r="B21" i="3" s="1"/>
  <c r="K21" i="3"/>
  <c r="S20" i="3"/>
  <c r="R20" i="3"/>
  <c r="AD20" i="3" s="1"/>
  <c r="Q20" i="3"/>
  <c r="P20" i="3"/>
  <c r="O20" i="3"/>
  <c r="N20" i="3"/>
  <c r="M20" i="3"/>
  <c r="C20" i="3" s="1"/>
  <c r="L20" i="3"/>
  <c r="B20" i="3" s="1"/>
  <c r="K20" i="3"/>
  <c r="A20" i="3" s="1"/>
  <c r="S19" i="3"/>
  <c r="R19" i="3"/>
  <c r="U19" i="3" s="1"/>
  <c r="V19" i="3" s="1"/>
  <c r="Q19" i="3"/>
  <c r="P19" i="3"/>
  <c r="O19" i="3"/>
  <c r="N19" i="3"/>
  <c r="M19" i="3"/>
  <c r="C19" i="3" s="1"/>
  <c r="L19" i="3"/>
  <c r="B19" i="3" s="1"/>
  <c r="K19" i="3"/>
  <c r="S18" i="3"/>
  <c r="W18" i="3" s="1"/>
  <c r="X18" i="3" s="1"/>
  <c r="R18" i="3"/>
  <c r="AI18" i="3" s="1"/>
  <c r="Q18" i="3"/>
  <c r="P18" i="3"/>
  <c r="O18" i="3"/>
  <c r="N18" i="3"/>
  <c r="M18" i="3"/>
  <c r="C18" i="3" s="1"/>
  <c r="L18" i="3"/>
  <c r="K18" i="3"/>
  <c r="A18" i="3" s="1"/>
  <c r="D18" i="3"/>
  <c r="S17" i="3"/>
  <c r="R17" i="3"/>
  <c r="Q17" i="3"/>
  <c r="P17" i="3"/>
  <c r="O17" i="3"/>
  <c r="N17" i="3"/>
  <c r="M17" i="3"/>
  <c r="C17" i="3" s="1"/>
  <c r="L17" i="3"/>
  <c r="B17" i="3" s="1"/>
  <c r="K17" i="3"/>
  <c r="A17" i="3" s="1"/>
  <c r="S16" i="3"/>
  <c r="R16" i="3"/>
  <c r="AB16" i="3" s="1"/>
  <c r="AC16" i="3" s="1"/>
  <c r="Q16" i="3"/>
  <c r="P16" i="3"/>
  <c r="O16" i="3"/>
  <c r="N16" i="3"/>
  <c r="M16" i="3"/>
  <c r="C16" i="3" s="1"/>
  <c r="L16" i="3"/>
  <c r="B16" i="3" s="1"/>
  <c r="K16" i="3"/>
  <c r="A16" i="3" s="1"/>
  <c r="S15" i="3"/>
  <c r="R15" i="3"/>
  <c r="U15" i="3" s="1"/>
  <c r="Q15" i="3"/>
  <c r="P15" i="3"/>
  <c r="O15" i="3"/>
  <c r="N15" i="3"/>
  <c r="M15" i="3"/>
  <c r="C15" i="3" s="1"/>
  <c r="L15" i="3"/>
  <c r="B15" i="3" s="1"/>
  <c r="K15" i="3"/>
  <c r="A15" i="3" s="1"/>
  <c r="AH14" i="3"/>
  <c r="S14" i="3"/>
  <c r="R14" i="3"/>
  <c r="AI14" i="3" s="1"/>
  <c r="Q14" i="3"/>
  <c r="P14" i="3"/>
  <c r="O14" i="3"/>
  <c r="N14" i="3"/>
  <c r="M14" i="3"/>
  <c r="C14" i="3" s="1"/>
  <c r="L14" i="3"/>
  <c r="B14" i="3" s="1"/>
  <c r="K14" i="3"/>
  <c r="D14" i="3"/>
  <c r="Z13" i="3"/>
  <c r="S13" i="3"/>
  <c r="N106" i="7" s="1"/>
  <c r="R13" i="3"/>
  <c r="AH13" i="3" s="1"/>
  <c r="Q13" i="3"/>
  <c r="P13" i="3"/>
  <c r="O13" i="3"/>
  <c r="N13" i="3"/>
  <c r="M13" i="3"/>
  <c r="C13" i="3" s="1"/>
  <c r="L13" i="3"/>
  <c r="K13" i="3"/>
  <c r="A13" i="3" s="1"/>
  <c r="S12" i="3"/>
  <c r="R12" i="3"/>
  <c r="AI12" i="3" s="1"/>
  <c r="Q12" i="3"/>
  <c r="P12" i="3"/>
  <c r="O12" i="3"/>
  <c r="N12" i="3"/>
  <c r="M12" i="3"/>
  <c r="C12" i="3" s="1"/>
  <c r="L12" i="3"/>
  <c r="B12" i="3" s="1"/>
  <c r="K12" i="3"/>
  <c r="A12" i="3" s="1"/>
  <c r="S11" i="3"/>
  <c r="W11" i="3" s="1"/>
  <c r="X11" i="3" s="1"/>
  <c r="R11" i="3"/>
  <c r="U11" i="3" s="1"/>
  <c r="Q11" i="3"/>
  <c r="P11" i="3"/>
  <c r="O11" i="3"/>
  <c r="N11" i="3"/>
  <c r="M11" i="3"/>
  <c r="C11" i="3" s="1"/>
  <c r="L11" i="3"/>
  <c r="B11" i="3" s="1"/>
  <c r="K11" i="3"/>
  <c r="S10" i="3"/>
  <c r="R10" i="3"/>
  <c r="AI10" i="3" s="1"/>
  <c r="Q10" i="3"/>
  <c r="P10" i="3"/>
  <c r="O10" i="3"/>
  <c r="N10" i="3"/>
  <c r="M10" i="3"/>
  <c r="C10" i="3" s="1"/>
  <c r="L10" i="3"/>
  <c r="B10" i="3" s="1"/>
  <c r="K10" i="3"/>
  <c r="S9" i="3"/>
  <c r="W9" i="3" s="1"/>
  <c r="X9" i="3" s="1"/>
  <c r="R9" i="3"/>
  <c r="AF9" i="3" s="1"/>
  <c r="AG9" i="3" s="1"/>
  <c r="Q9" i="3"/>
  <c r="P9" i="3"/>
  <c r="O9" i="3"/>
  <c r="N9" i="3"/>
  <c r="M9" i="3"/>
  <c r="C9" i="3" s="1"/>
  <c r="L9" i="3"/>
  <c r="B9" i="3" s="1"/>
  <c r="K9" i="3"/>
  <c r="A9" i="3" s="1"/>
  <c r="S115" i="1"/>
  <c r="R115" i="1"/>
  <c r="Q115" i="1"/>
  <c r="P115" i="1"/>
  <c r="G115" i="1"/>
  <c r="F115" i="1"/>
  <c r="D115" i="1"/>
  <c r="C115" i="1"/>
  <c r="B115" i="1"/>
  <c r="A115" i="1"/>
  <c r="S114" i="1"/>
  <c r="L100" i="7" s="1"/>
  <c r="R114" i="1"/>
  <c r="Q114" i="1"/>
  <c r="P114" i="1"/>
  <c r="G114" i="1"/>
  <c r="F114" i="1"/>
  <c r="D114" i="1"/>
  <c r="C114" i="1"/>
  <c r="B114" i="1"/>
  <c r="A114" i="1"/>
  <c r="S113" i="1"/>
  <c r="T113" i="1" s="1"/>
  <c r="R113" i="1"/>
  <c r="Q113" i="1"/>
  <c r="P113" i="1"/>
  <c r="G113" i="1"/>
  <c r="F113" i="1"/>
  <c r="D113" i="1"/>
  <c r="C113" i="1"/>
  <c r="B113" i="1"/>
  <c r="A113" i="1"/>
  <c r="S112" i="1"/>
  <c r="L98" i="7" s="1"/>
  <c r="R112" i="1"/>
  <c r="Q112" i="1"/>
  <c r="P112" i="1"/>
  <c r="G112" i="1"/>
  <c r="F112" i="1"/>
  <c r="D112" i="1"/>
  <c r="C112" i="1"/>
  <c r="B112" i="1"/>
  <c r="A112" i="1"/>
  <c r="S111" i="1"/>
  <c r="G97" i="7" s="1"/>
  <c r="R111" i="1"/>
  <c r="Q111" i="1"/>
  <c r="P111" i="1"/>
  <c r="G111" i="1"/>
  <c r="F111" i="1"/>
  <c r="D111" i="1"/>
  <c r="C111" i="1"/>
  <c r="B111" i="1"/>
  <c r="A111" i="1"/>
  <c r="S110" i="1"/>
  <c r="L96" i="7" s="1"/>
  <c r="R110" i="1"/>
  <c r="Q110" i="1"/>
  <c r="P110" i="1"/>
  <c r="G110" i="1"/>
  <c r="F110" i="1"/>
  <c r="D110" i="1"/>
  <c r="C110" i="1"/>
  <c r="B110" i="1"/>
  <c r="A110" i="1"/>
  <c r="S109" i="1"/>
  <c r="P95" i="7" s="1"/>
  <c r="R109" i="1"/>
  <c r="Q109" i="1"/>
  <c r="P109" i="1"/>
  <c r="G109" i="1"/>
  <c r="F109" i="1"/>
  <c r="D109" i="1"/>
  <c r="C109" i="1"/>
  <c r="B109" i="1"/>
  <c r="A109" i="1"/>
  <c r="S108" i="1"/>
  <c r="L94" i="7" s="1"/>
  <c r="R108" i="1"/>
  <c r="Q108" i="1"/>
  <c r="P108" i="1"/>
  <c r="G108" i="1"/>
  <c r="F108" i="1"/>
  <c r="D108" i="1"/>
  <c r="C108" i="1"/>
  <c r="B108" i="1"/>
  <c r="A108" i="1"/>
  <c r="S107" i="1"/>
  <c r="G93" i="7" s="1"/>
  <c r="R107" i="1"/>
  <c r="Q107" i="1"/>
  <c r="P107" i="1"/>
  <c r="G107" i="1"/>
  <c r="F107" i="1"/>
  <c r="D107" i="1"/>
  <c r="C107" i="1"/>
  <c r="B107" i="1"/>
  <c r="A107" i="1"/>
  <c r="S106" i="1"/>
  <c r="T106" i="1" s="1"/>
  <c r="AE106" i="1" s="1"/>
  <c r="R106" i="1"/>
  <c r="Q106" i="1"/>
  <c r="P106" i="1"/>
  <c r="G106" i="1"/>
  <c r="F106" i="1"/>
  <c r="D106" i="1"/>
  <c r="C106" i="1"/>
  <c r="B106" i="1"/>
  <c r="A106" i="1"/>
  <c r="S105" i="1"/>
  <c r="P91" i="7" s="1"/>
  <c r="R105" i="1"/>
  <c r="Q105" i="1"/>
  <c r="P105" i="1"/>
  <c r="G105" i="1"/>
  <c r="F105" i="1"/>
  <c r="D105" i="1"/>
  <c r="C105" i="1"/>
  <c r="B105" i="1"/>
  <c r="A105" i="1"/>
  <c r="S104" i="1"/>
  <c r="R104" i="1"/>
  <c r="Q104" i="1"/>
  <c r="P104" i="1"/>
  <c r="G104" i="1"/>
  <c r="F104" i="1"/>
  <c r="D104" i="1"/>
  <c r="C104" i="1"/>
  <c r="B104" i="1"/>
  <c r="A104" i="1"/>
  <c r="S103" i="1"/>
  <c r="P89" i="7" s="1"/>
  <c r="R103" i="1"/>
  <c r="Q103" i="1"/>
  <c r="P103" i="1"/>
  <c r="G103" i="1"/>
  <c r="F103" i="1"/>
  <c r="D103" i="1"/>
  <c r="C103" i="1"/>
  <c r="B103" i="1"/>
  <c r="A103" i="1"/>
  <c r="S102" i="1"/>
  <c r="R102" i="1"/>
  <c r="Q102" i="1"/>
  <c r="P102" i="1"/>
  <c r="G102" i="1"/>
  <c r="F102" i="1"/>
  <c r="D102" i="1"/>
  <c r="C102" i="1"/>
  <c r="B102" i="1"/>
  <c r="A102" i="1"/>
  <c r="S101" i="1"/>
  <c r="P87" i="7" s="1"/>
  <c r="R101" i="1"/>
  <c r="Q101" i="1"/>
  <c r="P101" i="1"/>
  <c r="G101" i="1"/>
  <c r="F101" i="1"/>
  <c r="D101" i="1"/>
  <c r="C101" i="1"/>
  <c r="B101" i="1"/>
  <c r="A101" i="1"/>
  <c r="S100" i="1"/>
  <c r="L86" i="7" s="1"/>
  <c r="R100" i="1"/>
  <c r="Q100" i="1"/>
  <c r="P100" i="1"/>
  <c r="G100" i="1"/>
  <c r="F100" i="1"/>
  <c r="D100" i="1"/>
  <c r="C100" i="1"/>
  <c r="B100" i="1"/>
  <c r="A100" i="1"/>
  <c r="S99" i="1"/>
  <c r="G85" i="7" s="1"/>
  <c r="R99" i="1"/>
  <c r="Q99" i="1"/>
  <c r="P99" i="1"/>
  <c r="G99" i="1"/>
  <c r="F99" i="1"/>
  <c r="D99" i="1"/>
  <c r="C99" i="1"/>
  <c r="B99" i="1"/>
  <c r="A99" i="1"/>
  <c r="S98" i="1"/>
  <c r="L84" i="7" s="1"/>
  <c r="R98" i="1"/>
  <c r="Q98" i="1"/>
  <c r="P98" i="1"/>
  <c r="G98" i="1"/>
  <c r="F98" i="1"/>
  <c r="D98" i="1"/>
  <c r="C98" i="1"/>
  <c r="B98" i="1"/>
  <c r="A98" i="1"/>
  <c r="S97" i="1"/>
  <c r="P83" i="7" s="1"/>
  <c r="R97" i="1"/>
  <c r="Q97" i="1"/>
  <c r="P97" i="1"/>
  <c r="G97" i="1"/>
  <c r="F97" i="1"/>
  <c r="D97" i="1"/>
  <c r="C97" i="1"/>
  <c r="B97" i="1"/>
  <c r="A97" i="1"/>
  <c r="S96" i="1"/>
  <c r="R96" i="1"/>
  <c r="Q96" i="1"/>
  <c r="P96" i="1"/>
  <c r="G96" i="1"/>
  <c r="F96" i="1"/>
  <c r="D96" i="1"/>
  <c r="C96" i="1"/>
  <c r="B96" i="1"/>
  <c r="A96" i="1"/>
  <c r="S95" i="1"/>
  <c r="G81" i="7" s="1"/>
  <c r="R95" i="1"/>
  <c r="Q95" i="1"/>
  <c r="P95" i="1"/>
  <c r="G95" i="1"/>
  <c r="F95" i="1"/>
  <c r="D95" i="1"/>
  <c r="C95" i="1"/>
  <c r="B95" i="1"/>
  <c r="A95" i="1"/>
  <c r="S94" i="1"/>
  <c r="L80" i="7" s="1"/>
  <c r="R94" i="1"/>
  <c r="Q94" i="1"/>
  <c r="P94" i="1"/>
  <c r="G94" i="1"/>
  <c r="F94" i="1"/>
  <c r="D94" i="1"/>
  <c r="C94" i="1"/>
  <c r="B94" i="1"/>
  <c r="A94" i="1"/>
  <c r="S93" i="1"/>
  <c r="R93" i="1"/>
  <c r="Q93" i="1"/>
  <c r="P93" i="1"/>
  <c r="G93" i="1"/>
  <c r="F93" i="1"/>
  <c r="D93" i="1"/>
  <c r="C93" i="1"/>
  <c r="B93" i="1"/>
  <c r="A93" i="1"/>
  <c r="S92" i="1"/>
  <c r="R92" i="1"/>
  <c r="Q92" i="1"/>
  <c r="P92" i="1"/>
  <c r="G92" i="1"/>
  <c r="F92" i="1"/>
  <c r="D92" i="1"/>
  <c r="C92" i="1"/>
  <c r="B92" i="1"/>
  <c r="A92" i="1"/>
  <c r="S91" i="1"/>
  <c r="P77" i="7" s="1"/>
  <c r="R91" i="1"/>
  <c r="Q91" i="1"/>
  <c r="P91" i="1"/>
  <c r="G91" i="1"/>
  <c r="F91" i="1"/>
  <c r="D91" i="1"/>
  <c r="C91" i="1"/>
  <c r="B91" i="1"/>
  <c r="A91" i="1"/>
  <c r="T90" i="1"/>
  <c r="AE90" i="1" s="1"/>
  <c r="S90" i="1"/>
  <c r="L76" i="7" s="1"/>
  <c r="R90" i="1"/>
  <c r="Q90" i="1"/>
  <c r="P90" i="1"/>
  <c r="G90" i="1"/>
  <c r="F90" i="1"/>
  <c r="D90" i="1"/>
  <c r="C90" i="1"/>
  <c r="B90" i="1"/>
  <c r="A90" i="1"/>
  <c r="T89" i="1"/>
  <c r="Z89" i="1" s="1"/>
  <c r="S89" i="1"/>
  <c r="G75" i="7" s="1"/>
  <c r="R89" i="1"/>
  <c r="Q89" i="1"/>
  <c r="P89" i="1"/>
  <c r="G89" i="1"/>
  <c r="F89" i="1"/>
  <c r="D89" i="1"/>
  <c r="C89" i="1"/>
  <c r="B89" i="1"/>
  <c r="A89" i="1"/>
  <c r="S88" i="1"/>
  <c r="L74" i="7" s="1"/>
  <c r="R88" i="1"/>
  <c r="Q88" i="1"/>
  <c r="P88" i="1"/>
  <c r="G88" i="1"/>
  <c r="F88" i="1"/>
  <c r="D88" i="1"/>
  <c r="C88" i="1"/>
  <c r="B88" i="1"/>
  <c r="A88" i="1"/>
  <c r="S87" i="1"/>
  <c r="P73" i="7" s="1"/>
  <c r="R87" i="1"/>
  <c r="Q87" i="1"/>
  <c r="P87" i="1"/>
  <c r="G87" i="1"/>
  <c r="F87" i="1"/>
  <c r="D87" i="1"/>
  <c r="C87" i="1"/>
  <c r="B87" i="1"/>
  <c r="A87" i="1"/>
  <c r="S86" i="1"/>
  <c r="R86" i="1"/>
  <c r="Q86" i="1"/>
  <c r="P86" i="1"/>
  <c r="G86" i="1"/>
  <c r="F86" i="1"/>
  <c r="D86" i="1"/>
  <c r="C86" i="1"/>
  <c r="B86" i="1"/>
  <c r="A86" i="1"/>
  <c r="S85" i="1"/>
  <c r="G71" i="7" s="1"/>
  <c r="R85" i="1"/>
  <c r="Q85" i="1"/>
  <c r="P85" i="1"/>
  <c r="G85" i="1"/>
  <c r="F85" i="1"/>
  <c r="D85" i="1"/>
  <c r="C85" i="1"/>
  <c r="B85" i="1"/>
  <c r="A85" i="1"/>
  <c r="S84" i="1"/>
  <c r="R84" i="1"/>
  <c r="Q84" i="1"/>
  <c r="P84" i="1"/>
  <c r="G84" i="1"/>
  <c r="F84" i="1"/>
  <c r="D84" i="1"/>
  <c r="C84" i="1"/>
  <c r="B84" i="1"/>
  <c r="A84" i="1"/>
  <c r="S83" i="1"/>
  <c r="P69" i="7" s="1"/>
  <c r="R83" i="1"/>
  <c r="Q83" i="1"/>
  <c r="P83" i="1"/>
  <c r="G83" i="1"/>
  <c r="F83" i="1"/>
  <c r="D83" i="1"/>
  <c r="C83" i="1"/>
  <c r="B83" i="1"/>
  <c r="A83" i="1"/>
  <c r="S82" i="1"/>
  <c r="L68" i="7" s="1"/>
  <c r="R82" i="1"/>
  <c r="Q82" i="1"/>
  <c r="P82" i="1"/>
  <c r="G82" i="1"/>
  <c r="F82" i="1"/>
  <c r="D82" i="1"/>
  <c r="C82" i="1"/>
  <c r="B82" i="1"/>
  <c r="A82" i="1"/>
  <c r="S81" i="1"/>
  <c r="T81" i="1" s="1"/>
  <c r="R81" i="1"/>
  <c r="Q81" i="1"/>
  <c r="P81" i="1"/>
  <c r="G81" i="1"/>
  <c r="F81" i="1"/>
  <c r="D81" i="1"/>
  <c r="C81" i="1"/>
  <c r="B81" i="1"/>
  <c r="A81" i="1"/>
  <c r="S80" i="1"/>
  <c r="L66" i="7" s="1"/>
  <c r="R80" i="1"/>
  <c r="Q80" i="1"/>
  <c r="P80" i="1"/>
  <c r="G80" i="1"/>
  <c r="F80" i="1"/>
  <c r="D80" i="1"/>
  <c r="C80" i="1"/>
  <c r="B80" i="1"/>
  <c r="A80" i="1"/>
  <c r="S79" i="1"/>
  <c r="R79" i="1"/>
  <c r="Q79" i="1"/>
  <c r="P79" i="1"/>
  <c r="G79" i="1"/>
  <c r="F79" i="1"/>
  <c r="D79" i="1"/>
  <c r="C79" i="1"/>
  <c r="B79" i="1"/>
  <c r="A79" i="1"/>
  <c r="S78" i="1"/>
  <c r="L64" i="7" s="1"/>
  <c r="R78" i="1"/>
  <c r="Q78" i="1"/>
  <c r="P78" i="1"/>
  <c r="G78" i="1"/>
  <c r="F78" i="1"/>
  <c r="D78" i="1"/>
  <c r="C78" i="1"/>
  <c r="B78" i="1"/>
  <c r="A78" i="1"/>
  <c r="S77" i="1"/>
  <c r="R77" i="1"/>
  <c r="Q77" i="1"/>
  <c r="P77" i="1"/>
  <c r="G77" i="1"/>
  <c r="F77" i="1"/>
  <c r="D77" i="1"/>
  <c r="C77" i="1"/>
  <c r="B77" i="1"/>
  <c r="A77" i="1"/>
  <c r="T76" i="1"/>
  <c r="AC76" i="1" s="1"/>
  <c r="AD76" i="1" s="1"/>
  <c r="S76" i="1"/>
  <c r="L62" i="7" s="1"/>
  <c r="R76" i="1"/>
  <c r="Q76" i="1"/>
  <c r="P76" i="1"/>
  <c r="G76" i="1"/>
  <c r="F76" i="1"/>
  <c r="D76" i="1"/>
  <c r="C76" i="1"/>
  <c r="B76" i="1"/>
  <c r="A76" i="1"/>
  <c r="S75" i="1"/>
  <c r="P61" i="7" s="1"/>
  <c r="R75" i="1"/>
  <c r="Q75" i="1"/>
  <c r="P75" i="1"/>
  <c r="G75" i="1"/>
  <c r="F75" i="1"/>
  <c r="D75" i="1"/>
  <c r="C75" i="1"/>
  <c r="B75" i="1"/>
  <c r="A75" i="1"/>
  <c r="S74" i="1"/>
  <c r="R74" i="1"/>
  <c r="Q74" i="1"/>
  <c r="P74" i="1"/>
  <c r="G74" i="1"/>
  <c r="F74" i="1"/>
  <c r="D74" i="1"/>
  <c r="C74" i="1"/>
  <c r="B74" i="1"/>
  <c r="A74" i="1"/>
  <c r="S73" i="1"/>
  <c r="P59" i="7" s="1"/>
  <c r="R73" i="1"/>
  <c r="Q73" i="1"/>
  <c r="P73" i="1"/>
  <c r="G73" i="1"/>
  <c r="F73" i="1"/>
  <c r="D73" i="1"/>
  <c r="C73" i="1"/>
  <c r="B73" i="1"/>
  <c r="A73" i="1"/>
  <c r="S72" i="1"/>
  <c r="R72" i="1"/>
  <c r="Q72" i="1"/>
  <c r="P72" i="1"/>
  <c r="G72" i="1"/>
  <c r="F72" i="1"/>
  <c r="D72" i="1"/>
  <c r="C72" i="1"/>
  <c r="B72" i="1"/>
  <c r="A72" i="1"/>
  <c r="S71" i="1"/>
  <c r="P57" i="7" s="1"/>
  <c r="R71" i="1"/>
  <c r="Q71" i="1"/>
  <c r="P71" i="1"/>
  <c r="G71" i="1"/>
  <c r="F71" i="1"/>
  <c r="D71" i="1"/>
  <c r="C71" i="1"/>
  <c r="B71" i="1"/>
  <c r="A71" i="1"/>
  <c r="S70" i="1"/>
  <c r="R70" i="1"/>
  <c r="Q70" i="1"/>
  <c r="P70" i="1"/>
  <c r="G70" i="1"/>
  <c r="F70" i="1"/>
  <c r="D70" i="1"/>
  <c r="C70" i="1"/>
  <c r="B70" i="1"/>
  <c r="A70" i="1"/>
  <c r="S69" i="1"/>
  <c r="R69" i="1"/>
  <c r="Q69" i="1"/>
  <c r="P69" i="1"/>
  <c r="G69" i="1"/>
  <c r="F69" i="1"/>
  <c r="D69" i="1"/>
  <c r="C69" i="1"/>
  <c r="B69" i="1"/>
  <c r="A69" i="1"/>
  <c r="S68" i="1"/>
  <c r="L54" i="7" s="1"/>
  <c r="R68" i="1"/>
  <c r="Q68" i="1"/>
  <c r="P68" i="1"/>
  <c r="G68" i="1"/>
  <c r="F68" i="1"/>
  <c r="D68" i="1"/>
  <c r="C68" i="1"/>
  <c r="B68" i="1"/>
  <c r="A68" i="1"/>
  <c r="S67" i="1"/>
  <c r="T67" i="1" s="1"/>
  <c r="X67" i="1" s="1"/>
  <c r="Y67" i="1" s="1"/>
  <c r="R67" i="1"/>
  <c r="Q67" i="1"/>
  <c r="P67" i="1"/>
  <c r="G67" i="1"/>
  <c r="F67" i="1"/>
  <c r="D67" i="1"/>
  <c r="C67" i="1"/>
  <c r="B67" i="1"/>
  <c r="A67" i="1"/>
  <c r="S66" i="1"/>
  <c r="L52" i="7" s="1"/>
  <c r="R66" i="1"/>
  <c r="Q66" i="1"/>
  <c r="P66" i="1"/>
  <c r="G66" i="1"/>
  <c r="F66" i="1"/>
  <c r="D66" i="1"/>
  <c r="C66" i="1"/>
  <c r="B66" i="1"/>
  <c r="A66" i="1"/>
  <c r="S65" i="1"/>
  <c r="G51" i="7" s="1"/>
  <c r="R65" i="1"/>
  <c r="Q65" i="1"/>
  <c r="P65" i="1"/>
  <c r="G65" i="1"/>
  <c r="F65" i="1"/>
  <c r="D65" i="1"/>
  <c r="C65" i="1"/>
  <c r="B65" i="1"/>
  <c r="A65" i="1"/>
  <c r="S64" i="1"/>
  <c r="L50" i="7" s="1"/>
  <c r="R64" i="1"/>
  <c r="Q64" i="1"/>
  <c r="P64" i="1"/>
  <c r="G64" i="1"/>
  <c r="F64" i="1"/>
  <c r="D64" i="1"/>
  <c r="C64" i="1"/>
  <c r="B64" i="1"/>
  <c r="A64" i="1"/>
  <c r="S63" i="1"/>
  <c r="R63" i="1"/>
  <c r="Q63" i="1"/>
  <c r="P63" i="1"/>
  <c r="G63" i="1"/>
  <c r="F63" i="1"/>
  <c r="D63" i="1"/>
  <c r="C63" i="1"/>
  <c r="B63" i="1"/>
  <c r="A63" i="1"/>
  <c r="S62" i="1"/>
  <c r="R62" i="1"/>
  <c r="Q62" i="1"/>
  <c r="P62" i="1"/>
  <c r="G62" i="1"/>
  <c r="F62" i="1"/>
  <c r="D62" i="1"/>
  <c r="C62" i="1"/>
  <c r="B62" i="1"/>
  <c r="A62" i="1"/>
  <c r="S61" i="1"/>
  <c r="P47" i="7" s="1"/>
  <c r="R61" i="1"/>
  <c r="Q61" i="1"/>
  <c r="P61" i="1"/>
  <c r="G61" i="1"/>
  <c r="F61" i="1"/>
  <c r="D61" i="1"/>
  <c r="C61" i="1"/>
  <c r="B61" i="1"/>
  <c r="A61" i="1"/>
  <c r="S60" i="1"/>
  <c r="T60" i="1" s="1"/>
  <c r="AC60" i="1" s="1"/>
  <c r="AD60" i="1" s="1"/>
  <c r="R60" i="1"/>
  <c r="Q60" i="1"/>
  <c r="P60" i="1"/>
  <c r="G60" i="1"/>
  <c r="F60" i="1"/>
  <c r="D60" i="1"/>
  <c r="C60" i="1"/>
  <c r="B60" i="1"/>
  <c r="A60" i="1"/>
  <c r="S59" i="1"/>
  <c r="R59" i="1"/>
  <c r="Q59" i="1"/>
  <c r="P59" i="1"/>
  <c r="G59" i="1"/>
  <c r="F59" i="1"/>
  <c r="D59" i="1"/>
  <c r="C59" i="1"/>
  <c r="B59" i="1"/>
  <c r="A59" i="1"/>
  <c r="S58" i="1"/>
  <c r="R58" i="1"/>
  <c r="Q58" i="1"/>
  <c r="P58" i="1"/>
  <c r="G58" i="1"/>
  <c r="F58" i="1"/>
  <c r="D58" i="1"/>
  <c r="C58" i="1"/>
  <c r="B58" i="1"/>
  <c r="A58" i="1"/>
  <c r="S57" i="1"/>
  <c r="L43" i="7" s="1"/>
  <c r="R57" i="1"/>
  <c r="Q57" i="1"/>
  <c r="P57" i="1"/>
  <c r="G57" i="1"/>
  <c r="F57" i="1"/>
  <c r="D57" i="1"/>
  <c r="C57" i="1"/>
  <c r="B57" i="1"/>
  <c r="A57" i="1"/>
  <c r="S56" i="1"/>
  <c r="G42" i="7" s="1"/>
  <c r="R56" i="1"/>
  <c r="Q56" i="1"/>
  <c r="P56" i="1"/>
  <c r="G56" i="1"/>
  <c r="F56" i="1"/>
  <c r="D56" i="1"/>
  <c r="C56" i="1"/>
  <c r="B56" i="1"/>
  <c r="A56" i="1"/>
  <c r="S55" i="1"/>
  <c r="R55" i="1"/>
  <c r="Q55" i="1"/>
  <c r="P55" i="1"/>
  <c r="G55" i="1"/>
  <c r="F55" i="1"/>
  <c r="D55" i="1"/>
  <c r="C55" i="1"/>
  <c r="B55" i="1"/>
  <c r="A55" i="1"/>
  <c r="S54" i="1"/>
  <c r="R54" i="1"/>
  <c r="Q54" i="1"/>
  <c r="P54" i="1"/>
  <c r="G54" i="1"/>
  <c r="F54" i="1"/>
  <c r="D54" i="1"/>
  <c r="C54" i="1"/>
  <c r="B54" i="1"/>
  <c r="A54" i="1"/>
  <c r="S53" i="1"/>
  <c r="G39" i="7" s="1"/>
  <c r="R53" i="1"/>
  <c r="Q53" i="1"/>
  <c r="P53" i="1"/>
  <c r="G53" i="1"/>
  <c r="F53" i="1"/>
  <c r="D53" i="1"/>
  <c r="C53" i="1"/>
  <c r="B53" i="1"/>
  <c r="A53" i="1"/>
  <c r="S52" i="1"/>
  <c r="T52" i="1" s="1"/>
  <c r="Z52" i="1" s="1"/>
  <c r="R52" i="1"/>
  <c r="Q52" i="1"/>
  <c r="P52" i="1"/>
  <c r="G52" i="1"/>
  <c r="F52" i="1"/>
  <c r="D52" i="1"/>
  <c r="C52" i="1"/>
  <c r="B52" i="1"/>
  <c r="A52" i="1"/>
  <c r="S51" i="1"/>
  <c r="G37" i="7" s="1"/>
  <c r="R51" i="1"/>
  <c r="Q51" i="1"/>
  <c r="P51" i="1"/>
  <c r="G51" i="1"/>
  <c r="F51" i="1"/>
  <c r="D51" i="1"/>
  <c r="C51" i="1"/>
  <c r="B51" i="1"/>
  <c r="A51" i="1"/>
  <c r="S50" i="1"/>
  <c r="T50" i="1" s="1"/>
  <c r="AI50" i="1" s="1"/>
  <c r="R50" i="1"/>
  <c r="Q50" i="1"/>
  <c r="P50" i="1"/>
  <c r="G50" i="1"/>
  <c r="F50" i="1"/>
  <c r="D50" i="1"/>
  <c r="C50" i="1"/>
  <c r="B50" i="1"/>
  <c r="A50" i="1"/>
  <c r="S49" i="1"/>
  <c r="R49" i="1"/>
  <c r="Q49" i="1"/>
  <c r="P49" i="1"/>
  <c r="G49" i="1"/>
  <c r="F49" i="1"/>
  <c r="D49" i="1"/>
  <c r="C49" i="1"/>
  <c r="B49" i="1"/>
  <c r="A49" i="1"/>
  <c r="S48" i="1"/>
  <c r="T48" i="1" s="1"/>
  <c r="AE48" i="1" s="1"/>
  <c r="R48" i="1"/>
  <c r="Q48" i="1"/>
  <c r="P48" i="1"/>
  <c r="G48" i="1"/>
  <c r="F48" i="1"/>
  <c r="D48" i="1"/>
  <c r="C48" i="1"/>
  <c r="B48" i="1"/>
  <c r="A48" i="1"/>
  <c r="S47" i="1"/>
  <c r="R47" i="1"/>
  <c r="Q47" i="1"/>
  <c r="P47" i="1"/>
  <c r="G47" i="1"/>
  <c r="F47" i="1"/>
  <c r="D47" i="1"/>
  <c r="C47" i="1"/>
  <c r="B47" i="1"/>
  <c r="A47" i="1"/>
  <c r="S46" i="1"/>
  <c r="R46" i="1"/>
  <c r="Q46" i="1"/>
  <c r="P46" i="1"/>
  <c r="G46" i="1"/>
  <c r="F46" i="1"/>
  <c r="D46" i="1"/>
  <c r="C46" i="1"/>
  <c r="B46" i="1"/>
  <c r="A46" i="1"/>
  <c r="S45" i="1"/>
  <c r="T45" i="1" s="1"/>
  <c r="AG45" i="1" s="1"/>
  <c r="AH45" i="1" s="1"/>
  <c r="R45" i="1"/>
  <c r="Q45" i="1"/>
  <c r="P45" i="1"/>
  <c r="G45" i="1"/>
  <c r="F45" i="1"/>
  <c r="D45" i="1"/>
  <c r="C45" i="1"/>
  <c r="B45" i="1"/>
  <c r="A45" i="1"/>
  <c r="S44" i="1"/>
  <c r="T44" i="1" s="1"/>
  <c r="AI44" i="1" s="1"/>
  <c r="R44" i="1"/>
  <c r="Q44" i="1"/>
  <c r="P44" i="1"/>
  <c r="G44" i="1"/>
  <c r="F44" i="1"/>
  <c r="D44" i="1"/>
  <c r="C44" i="1"/>
  <c r="B44" i="1"/>
  <c r="A44" i="1"/>
  <c r="S43" i="1"/>
  <c r="R43" i="1"/>
  <c r="Q43" i="1"/>
  <c r="P43" i="1"/>
  <c r="G43" i="1"/>
  <c r="F43" i="1"/>
  <c r="D43" i="1"/>
  <c r="C43" i="1"/>
  <c r="B43" i="1"/>
  <c r="A43" i="1"/>
  <c r="S42" i="1"/>
  <c r="T42" i="1" s="1"/>
  <c r="AJ42" i="1" s="1"/>
  <c r="R42" i="1"/>
  <c r="Q42" i="1"/>
  <c r="P42" i="1"/>
  <c r="G42" i="1"/>
  <c r="F42" i="1"/>
  <c r="D42" i="1"/>
  <c r="C42" i="1"/>
  <c r="B42" i="1"/>
  <c r="A42" i="1"/>
  <c r="S41" i="1"/>
  <c r="R41" i="1"/>
  <c r="Q41" i="1"/>
  <c r="P41" i="1"/>
  <c r="G41" i="1"/>
  <c r="F41" i="1"/>
  <c r="D41" i="1"/>
  <c r="C41" i="1"/>
  <c r="B41" i="1"/>
  <c r="A41" i="1"/>
  <c r="S40" i="1"/>
  <c r="R40" i="1"/>
  <c r="Q40" i="1"/>
  <c r="P40" i="1"/>
  <c r="G40" i="1"/>
  <c r="F40" i="1"/>
  <c r="D40" i="1"/>
  <c r="C40" i="1"/>
  <c r="B40" i="1"/>
  <c r="A40" i="1"/>
  <c r="S39" i="1"/>
  <c r="R39" i="1"/>
  <c r="Q39" i="1"/>
  <c r="P39" i="1"/>
  <c r="G39" i="1"/>
  <c r="F39" i="1"/>
  <c r="D39" i="1"/>
  <c r="C39" i="1"/>
  <c r="B39" i="1"/>
  <c r="A39" i="1"/>
  <c r="S38" i="1"/>
  <c r="R38" i="1"/>
  <c r="Q38" i="1"/>
  <c r="P38" i="1"/>
  <c r="G38" i="1"/>
  <c r="F38" i="1"/>
  <c r="D38" i="1"/>
  <c r="C38" i="1"/>
  <c r="B38" i="1"/>
  <c r="A38" i="1"/>
  <c r="S37" i="1"/>
  <c r="T37" i="1" s="1"/>
  <c r="AG37" i="1" s="1"/>
  <c r="AH37" i="1" s="1"/>
  <c r="R37" i="1"/>
  <c r="Q37" i="1"/>
  <c r="P37" i="1"/>
  <c r="G37" i="1"/>
  <c r="F37" i="1"/>
  <c r="D37" i="1"/>
  <c r="C37" i="1"/>
  <c r="B37" i="1"/>
  <c r="A37" i="1"/>
  <c r="S36" i="1"/>
  <c r="T36" i="1" s="1"/>
  <c r="Z36" i="1" s="1"/>
  <c r="R36" i="1"/>
  <c r="Q36" i="1"/>
  <c r="P36" i="1"/>
  <c r="G36" i="1"/>
  <c r="F36" i="1"/>
  <c r="D36" i="1"/>
  <c r="C36" i="1"/>
  <c r="B36" i="1"/>
  <c r="A36" i="1"/>
  <c r="S35" i="1"/>
  <c r="T35" i="1" s="1"/>
  <c r="X35" i="1" s="1"/>
  <c r="Y35" i="1" s="1"/>
  <c r="R35" i="1"/>
  <c r="Q35" i="1"/>
  <c r="P35" i="1"/>
  <c r="G35" i="1"/>
  <c r="F35" i="1"/>
  <c r="D35" i="1"/>
  <c r="C35" i="1"/>
  <c r="B35" i="1"/>
  <c r="A35" i="1"/>
  <c r="S34" i="1"/>
  <c r="T34" i="1" s="1"/>
  <c r="AA34" i="1" s="1"/>
  <c r="R34" i="1"/>
  <c r="Q34" i="1"/>
  <c r="P34" i="1"/>
  <c r="G34" i="1"/>
  <c r="F34" i="1"/>
  <c r="D34" i="1"/>
  <c r="C34" i="1"/>
  <c r="B34" i="1"/>
  <c r="A34" i="1"/>
  <c r="S33" i="1"/>
  <c r="R33" i="1"/>
  <c r="Q33" i="1"/>
  <c r="P33" i="1"/>
  <c r="G33" i="1"/>
  <c r="F33" i="1"/>
  <c r="D33" i="1"/>
  <c r="C33" i="1"/>
  <c r="B33" i="1"/>
  <c r="A33" i="1"/>
  <c r="S32" i="1"/>
  <c r="R32" i="1"/>
  <c r="Q32" i="1"/>
  <c r="P32" i="1"/>
  <c r="G32" i="1"/>
  <c r="F32" i="1"/>
  <c r="D32" i="1"/>
  <c r="C32" i="1"/>
  <c r="B32" i="1"/>
  <c r="A32" i="1"/>
  <c r="S31" i="1"/>
  <c r="R31" i="1"/>
  <c r="Q31" i="1"/>
  <c r="P31" i="1"/>
  <c r="G31" i="1"/>
  <c r="F31" i="1"/>
  <c r="D31" i="1"/>
  <c r="C31" i="1"/>
  <c r="B31" i="1"/>
  <c r="A31" i="1"/>
  <c r="S30" i="1"/>
  <c r="R30" i="1"/>
  <c r="Q30" i="1"/>
  <c r="P30" i="1"/>
  <c r="G30" i="1"/>
  <c r="F30" i="1"/>
  <c r="D30" i="1"/>
  <c r="C30" i="1"/>
  <c r="B30" i="1"/>
  <c r="A30" i="1"/>
  <c r="S29" i="1"/>
  <c r="T29" i="1" s="1"/>
  <c r="AG29" i="1" s="1"/>
  <c r="AH29" i="1" s="1"/>
  <c r="R29" i="1"/>
  <c r="Q29" i="1"/>
  <c r="P29" i="1"/>
  <c r="G29" i="1"/>
  <c r="F29" i="1"/>
  <c r="D29" i="1"/>
  <c r="C29" i="1"/>
  <c r="B29" i="1"/>
  <c r="A29" i="1"/>
  <c r="S28" i="1"/>
  <c r="T28" i="1" s="1"/>
  <c r="R28" i="1"/>
  <c r="Q28" i="1"/>
  <c r="P28" i="1"/>
  <c r="G28" i="1"/>
  <c r="F28" i="1"/>
  <c r="D28" i="1"/>
  <c r="C28" i="1"/>
  <c r="B28" i="1"/>
  <c r="A28" i="1"/>
  <c r="S27" i="1"/>
  <c r="T27" i="1" s="1"/>
  <c r="AJ27" i="1" s="1"/>
  <c r="R27" i="1"/>
  <c r="Q27" i="1"/>
  <c r="P27" i="1"/>
  <c r="G27" i="1"/>
  <c r="F27" i="1"/>
  <c r="D27" i="1"/>
  <c r="C27" i="1"/>
  <c r="B27" i="1"/>
  <c r="A27" i="1"/>
  <c r="S26" i="1"/>
  <c r="R26" i="1"/>
  <c r="Q26" i="1"/>
  <c r="P26" i="1"/>
  <c r="G26" i="1"/>
  <c r="F26" i="1"/>
  <c r="D26" i="1"/>
  <c r="C26" i="1"/>
  <c r="B26" i="1"/>
  <c r="A26" i="1"/>
  <c r="S25" i="1"/>
  <c r="T25" i="1" s="1"/>
  <c r="R25" i="1"/>
  <c r="Q25" i="1"/>
  <c r="P25" i="1"/>
  <c r="G25" i="1"/>
  <c r="F25" i="1"/>
  <c r="D25" i="1"/>
  <c r="C25" i="1"/>
  <c r="B25" i="1"/>
  <c r="A25" i="1"/>
  <c r="S24" i="1"/>
  <c r="R24" i="1"/>
  <c r="Q24" i="1"/>
  <c r="P24" i="1"/>
  <c r="G24" i="1"/>
  <c r="F24" i="1"/>
  <c r="D24" i="1"/>
  <c r="C24" i="1"/>
  <c r="B24" i="1"/>
  <c r="A24" i="1"/>
  <c r="S23" i="1"/>
  <c r="T23" i="1" s="1"/>
  <c r="X23" i="1" s="1"/>
  <c r="Y23" i="1" s="1"/>
  <c r="R23" i="1"/>
  <c r="Q23" i="1"/>
  <c r="P23" i="1"/>
  <c r="G23" i="1"/>
  <c r="F23" i="1"/>
  <c r="D23" i="1"/>
  <c r="C23" i="1"/>
  <c r="B23" i="1"/>
  <c r="A23" i="1"/>
  <c r="S22" i="1"/>
  <c r="T22" i="1" s="1"/>
  <c r="AC22" i="1" s="1"/>
  <c r="AD22" i="1" s="1"/>
  <c r="R22" i="1"/>
  <c r="Q22" i="1"/>
  <c r="P22" i="1"/>
  <c r="G22" i="1"/>
  <c r="F22" i="1"/>
  <c r="D22" i="1"/>
  <c r="C22" i="1"/>
  <c r="B22" i="1"/>
  <c r="A22" i="1"/>
  <c r="S21" i="1"/>
  <c r="R21" i="1"/>
  <c r="Q21" i="1"/>
  <c r="P21" i="1"/>
  <c r="G21" i="1"/>
  <c r="F21" i="1"/>
  <c r="D21" i="1"/>
  <c r="C21" i="1"/>
  <c r="B21" i="1"/>
  <c r="A21" i="1"/>
  <c r="S20" i="1"/>
  <c r="R20" i="1"/>
  <c r="Q20" i="1"/>
  <c r="P20" i="1"/>
  <c r="G20" i="1"/>
  <c r="F20" i="1"/>
  <c r="D20" i="1"/>
  <c r="C20" i="1"/>
  <c r="B20" i="1"/>
  <c r="A20" i="1"/>
  <c r="S19" i="1"/>
  <c r="R19" i="1"/>
  <c r="Q19" i="1"/>
  <c r="P19" i="1"/>
  <c r="G19" i="1"/>
  <c r="F19" i="1"/>
  <c r="D19" i="1"/>
  <c r="C19" i="1"/>
  <c r="B19" i="1"/>
  <c r="A19" i="1"/>
  <c r="S18" i="1"/>
  <c r="T18" i="1" s="1"/>
  <c r="R18" i="1"/>
  <c r="Q18" i="1"/>
  <c r="P18" i="1"/>
  <c r="G18" i="1"/>
  <c r="F18" i="1"/>
  <c r="D18" i="1"/>
  <c r="C18" i="1"/>
  <c r="B18" i="1"/>
  <c r="A18" i="1"/>
  <c r="S17" i="1"/>
  <c r="R17" i="1"/>
  <c r="Q17" i="1"/>
  <c r="P17" i="1"/>
  <c r="G17" i="1"/>
  <c r="F17" i="1"/>
  <c r="D17" i="1"/>
  <c r="C17" i="1"/>
  <c r="B17" i="1"/>
  <c r="A17" i="1"/>
  <c r="S16" i="1"/>
  <c r="R16" i="1"/>
  <c r="Q16" i="1"/>
  <c r="P16" i="1"/>
  <c r="G16" i="1"/>
  <c r="F16" i="1"/>
  <c r="D16" i="1"/>
  <c r="C16" i="1"/>
  <c r="B16" i="1"/>
  <c r="A16" i="1"/>
  <c r="E56" i="3" l="1"/>
  <c r="AB95" i="3"/>
  <c r="AC95" i="3" s="1"/>
  <c r="T51" i="1"/>
  <c r="AB36" i="1"/>
  <c r="T100" i="1"/>
  <c r="AG100" i="1" s="1"/>
  <c r="AH100" i="1" s="1"/>
  <c r="T107" i="1"/>
  <c r="U66" i="3"/>
  <c r="AB101" i="3"/>
  <c r="AC101" i="3" s="1"/>
  <c r="G73" i="7"/>
  <c r="AB52" i="1"/>
  <c r="AE58" i="3"/>
  <c r="T68" i="1"/>
  <c r="AC68" i="1" s="1"/>
  <c r="AD68" i="1" s="1"/>
  <c r="AB21" i="3"/>
  <c r="AC21" i="3" s="1"/>
  <c r="AH52" i="3"/>
  <c r="T99" i="1"/>
  <c r="T109" i="1"/>
  <c r="V109" i="1" s="1"/>
  <c r="W109" i="1" s="1"/>
  <c r="U33" i="3"/>
  <c r="V33" i="3" s="1"/>
  <c r="Y55" i="3"/>
  <c r="Z65" i="3"/>
  <c r="AB29" i="3"/>
  <c r="AC29" i="3" s="1"/>
  <c r="AB33" i="3"/>
  <c r="AC33" i="3" s="1"/>
  <c r="Z69" i="3"/>
  <c r="E73" i="3"/>
  <c r="AH88" i="3"/>
  <c r="E57" i="3"/>
  <c r="AI61" i="3"/>
  <c r="AD83" i="3"/>
  <c r="AE83" i="3" s="1"/>
  <c r="U86" i="3"/>
  <c r="F42" i="3"/>
  <c r="E62" i="3"/>
  <c r="AF66" i="3"/>
  <c r="AG66" i="3" s="1"/>
  <c r="Y84" i="3"/>
  <c r="Z87" i="3"/>
  <c r="Y90" i="3"/>
  <c r="AD84" i="3"/>
  <c r="AB87" i="3"/>
  <c r="AC87" i="3" s="1"/>
  <c r="AB90" i="3"/>
  <c r="AC90" i="3" s="1"/>
  <c r="AF99" i="3"/>
  <c r="AG99" i="3" s="1"/>
  <c r="AH84" i="3"/>
  <c r="V101" i="3"/>
  <c r="T83" i="1"/>
  <c r="AI83" i="1" s="1"/>
  <c r="T108" i="1"/>
  <c r="AG108" i="1" s="1"/>
  <c r="AH108" i="1" s="1"/>
  <c r="V105" i="3"/>
  <c r="T75" i="1"/>
  <c r="X75" i="1" s="1"/>
  <c r="Y75" i="1" s="1"/>
  <c r="AG89" i="1"/>
  <c r="AH89" i="1" s="1"/>
  <c r="Z25" i="1"/>
  <c r="AB25" i="1" s="1"/>
  <c r="X25" i="1"/>
  <c r="Y25" i="1" s="1"/>
  <c r="Z81" i="1"/>
  <c r="AG81" i="1"/>
  <c r="AH81" i="1" s="1"/>
  <c r="AI81" i="1"/>
  <c r="AE18" i="1"/>
  <c r="AF18" i="1" s="1"/>
  <c r="V18" i="1"/>
  <c r="E18" i="1"/>
  <c r="Z113" i="1"/>
  <c r="AG113" i="1"/>
  <c r="AH113" i="1" s="1"/>
  <c r="AI113" i="1"/>
  <c r="T53" i="1"/>
  <c r="AJ53" i="1" s="1"/>
  <c r="E68" i="1"/>
  <c r="V68" i="1"/>
  <c r="W68" i="1" s="1"/>
  <c r="T71" i="1"/>
  <c r="AJ71" i="1" s="1"/>
  <c r="E76" i="1"/>
  <c r="V76" i="1"/>
  <c r="W76" i="1" s="1"/>
  <c r="X100" i="1"/>
  <c r="Y100" i="1" s="1"/>
  <c r="E106" i="1"/>
  <c r="V106" i="1"/>
  <c r="W106" i="1" s="1"/>
  <c r="F51" i="3"/>
  <c r="AD65" i="3"/>
  <c r="G67" i="7"/>
  <c r="AI68" i="1"/>
  <c r="Z76" i="1"/>
  <c r="AB76" i="1" s="1"/>
  <c r="T85" i="1"/>
  <c r="AC85" i="1" s="1"/>
  <c r="AD85" i="1" s="1"/>
  <c r="T98" i="1"/>
  <c r="AE98" i="1" s="1"/>
  <c r="AF98" i="1" s="1"/>
  <c r="X106" i="1"/>
  <c r="Y106" i="1" s="1"/>
  <c r="Z15" i="3"/>
  <c r="E18" i="3"/>
  <c r="U18" i="3"/>
  <c r="U26" i="3"/>
  <c r="Z33" i="3"/>
  <c r="E47" i="3"/>
  <c r="E75" i="3"/>
  <c r="E107" i="3"/>
  <c r="E27" i="1"/>
  <c r="AE76" i="1"/>
  <c r="AF76" i="1" s="1"/>
  <c r="AF90" i="1"/>
  <c r="AF15" i="3"/>
  <c r="AG15" i="3" s="1"/>
  <c r="AB18" i="3"/>
  <c r="AC18" i="3" s="1"/>
  <c r="Z26" i="3"/>
  <c r="E67" i="1"/>
  <c r="V67" i="1"/>
  <c r="E75" i="1"/>
  <c r="V75" i="1"/>
  <c r="T97" i="1"/>
  <c r="T101" i="1"/>
  <c r="V101" i="1" s="1"/>
  <c r="F23" i="3"/>
  <c r="E27" i="3"/>
  <c r="E63" i="3"/>
  <c r="AH95" i="3"/>
  <c r="AA104" i="3"/>
  <c r="G57" i="7"/>
  <c r="P97" i="7"/>
  <c r="G99" i="7"/>
  <c r="Z44" i="3"/>
  <c r="B56" i="3"/>
  <c r="AB93" i="3"/>
  <c r="AC93" i="3" s="1"/>
  <c r="V27" i="1"/>
  <c r="W27" i="1" s="1"/>
  <c r="AE27" i="1"/>
  <c r="AF27" i="1" s="1"/>
  <c r="AA52" i="1"/>
  <c r="T66" i="1"/>
  <c r="AC66" i="1" s="1"/>
  <c r="AD66" i="1" s="1"/>
  <c r="E89" i="1"/>
  <c r="V89" i="1"/>
  <c r="W89" i="1" s="1"/>
  <c r="T91" i="1"/>
  <c r="AC91" i="1" s="1"/>
  <c r="AD91" i="1" s="1"/>
  <c r="Z9" i="3"/>
  <c r="Y20" i="3"/>
  <c r="AA20" i="3" s="1"/>
  <c r="F32" i="3"/>
  <c r="AB50" i="3"/>
  <c r="AC50" i="3" s="1"/>
  <c r="Z70" i="3"/>
  <c r="U82" i="3"/>
  <c r="V82" i="3" s="1"/>
  <c r="E88" i="3"/>
  <c r="AF90" i="3"/>
  <c r="AG90" i="3" s="1"/>
  <c r="U100" i="3"/>
  <c r="P75" i="7"/>
  <c r="P81" i="7"/>
  <c r="G83" i="7"/>
  <c r="G89" i="7"/>
  <c r="X89" i="1"/>
  <c r="Y89" i="1" s="1"/>
  <c r="V11" i="3"/>
  <c r="U14" i="3"/>
  <c r="V14" i="3" s="1"/>
  <c r="Z20" i="3"/>
  <c r="U29" i="3"/>
  <c r="U65" i="3"/>
  <c r="V65" i="3" s="1"/>
  <c r="AB79" i="3"/>
  <c r="AC79" i="3" s="1"/>
  <c r="AB88" i="3"/>
  <c r="AC88" i="3" s="1"/>
  <c r="AH90" i="3"/>
  <c r="AF105" i="3"/>
  <c r="AG105" i="3" s="1"/>
  <c r="AG28" i="1"/>
  <c r="AH28" i="1" s="1"/>
  <c r="X28" i="1"/>
  <c r="Y28" i="1" s="1"/>
  <c r="P5" i="7"/>
  <c r="G5" i="7"/>
  <c r="O5" i="7"/>
  <c r="N5" i="7"/>
  <c r="M5" i="7"/>
  <c r="B5" i="7"/>
  <c r="L5" i="7"/>
  <c r="AE22" i="1"/>
  <c r="AF22" i="1" s="1"/>
  <c r="T31" i="1"/>
  <c r="AI31" i="1" s="1"/>
  <c r="P17" i="7"/>
  <c r="G17" i="7"/>
  <c r="O17" i="7"/>
  <c r="N17" i="7"/>
  <c r="M17" i="7"/>
  <c r="B17" i="7"/>
  <c r="L17" i="7"/>
  <c r="AI35" i="1"/>
  <c r="O27" i="7"/>
  <c r="N27" i="7"/>
  <c r="M27" i="7"/>
  <c r="B27" i="7"/>
  <c r="L27" i="7"/>
  <c r="G27" i="7"/>
  <c r="P27" i="7"/>
  <c r="T43" i="1"/>
  <c r="AJ43" i="1" s="1"/>
  <c r="O29" i="7"/>
  <c r="N29" i="7"/>
  <c r="M29" i="7"/>
  <c r="B29" i="7"/>
  <c r="G29" i="7"/>
  <c r="P29" i="7"/>
  <c r="L29" i="7"/>
  <c r="AC50" i="1"/>
  <c r="AD50" i="1" s="1"/>
  <c r="O41" i="7"/>
  <c r="N41" i="7"/>
  <c r="M41" i="7"/>
  <c r="B41" i="7"/>
  <c r="P41" i="7"/>
  <c r="L41" i="7"/>
  <c r="G41" i="7"/>
  <c r="O44" i="7"/>
  <c r="N44" i="7"/>
  <c r="M44" i="7"/>
  <c r="B44" i="7"/>
  <c r="P44" i="7"/>
  <c r="L44" i="7"/>
  <c r="G44" i="7"/>
  <c r="T69" i="1"/>
  <c r="O55" i="7"/>
  <c r="N55" i="7"/>
  <c r="M55" i="7"/>
  <c r="B55" i="7"/>
  <c r="L55" i="7"/>
  <c r="P55" i="7"/>
  <c r="G55" i="7"/>
  <c r="T79" i="1"/>
  <c r="O65" i="7"/>
  <c r="N65" i="7"/>
  <c r="M65" i="7"/>
  <c r="B65" i="7"/>
  <c r="L65" i="7"/>
  <c r="P65" i="7"/>
  <c r="G65" i="7"/>
  <c r="M4" i="7"/>
  <c r="B4" i="7"/>
  <c r="L4" i="7"/>
  <c r="P4" i="7"/>
  <c r="G4" i="7"/>
  <c r="O4" i="7"/>
  <c r="N4" i="7"/>
  <c r="T19" i="1"/>
  <c r="AG22" i="1"/>
  <c r="AH22" i="1" s="1"/>
  <c r="P11" i="7"/>
  <c r="G11" i="7"/>
  <c r="O11" i="7"/>
  <c r="N11" i="7"/>
  <c r="M11" i="7"/>
  <c r="B11" i="7"/>
  <c r="L11" i="7"/>
  <c r="P13" i="7"/>
  <c r="G13" i="7"/>
  <c r="O13" i="7"/>
  <c r="N13" i="7"/>
  <c r="M13" i="7"/>
  <c r="B13" i="7"/>
  <c r="L13" i="7"/>
  <c r="M16" i="7"/>
  <c r="B16" i="7"/>
  <c r="L16" i="7"/>
  <c r="P16" i="7"/>
  <c r="G16" i="7"/>
  <c r="O16" i="7"/>
  <c r="N16" i="7"/>
  <c r="T47" i="1"/>
  <c r="AE47" i="1" s="1"/>
  <c r="AF47" i="1" s="1"/>
  <c r="O33" i="7"/>
  <c r="N33" i="7"/>
  <c r="M33" i="7"/>
  <c r="B33" i="7"/>
  <c r="P33" i="7"/>
  <c r="L33" i="7"/>
  <c r="G33" i="7"/>
  <c r="O35" i="7"/>
  <c r="N35" i="7"/>
  <c r="M35" i="7"/>
  <c r="B35" i="7"/>
  <c r="P35" i="7"/>
  <c r="T49" i="1"/>
  <c r="AI49" i="1" s="1"/>
  <c r="L35" i="7"/>
  <c r="G35" i="7"/>
  <c r="T58" i="1"/>
  <c r="AC58" i="1" s="1"/>
  <c r="AD58" i="1" s="1"/>
  <c r="O49" i="7"/>
  <c r="N49" i="7"/>
  <c r="M49" i="7"/>
  <c r="B49" i="7"/>
  <c r="L49" i="7"/>
  <c r="P49" i="7"/>
  <c r="G49" i="7"/>
  <c r="O63" i="7"/>
  <c r="N63" i="7"/>
  <c r="M63" i="7"/>
  <c r="B63" i="7"/>
  <c r="L63" i="7"/>
  <c r="G63" i="7"/>
  <c r="T77" i="1"/>
  <c r="AG77" i="1" s="1"/>
  <c r="AH77" i="1" s="1"/>
  <c r="P63" i="7"/>
  <c r="M8" i="7"/>
  <c r="B8" i="7"/>
  <c r="L8" i="7"/>
  <c r="P8" i="7"/>
  <c r="G8" i="7"/>
  <c r="O8" i="7"/>
  <c r="N8" i="7"/>
  <c r="AJ22" i="1"/>
  <c r="T30" i="1"/>
  <c r="AE30" i="1" s="1"/>
  <c r="AF30" i="1" s="1"/>
  <c r="O21" i="7"/>
  <c r="G21" i="7"/>
  <c r="P21" i="7"/>
  <c r="N21" i="7"/>
  <c r="M21" i="7"/>
  <c r="B21" i="7"/>
  <c r="L21" i="7"/>
  <c r="N22" i="7"/>
  <c r="M22" i="7"/>
  <c r="B22" i="7"/>
  <c r="L22" i="7"/>
  <c r="P22" i="7"/>
  <c r="G22" i="7"/>
  <c r="O22" i="7"/>
  <c r="T38" i="1"/>
  <c r="X38" i="1" s="1"/>
  <c r="Y38" i="1" s="1"/>
  <c r="O24" i="7"/>
  <c r="N24" i="7"/>
  <c r="M24" i="7"/>
  <c r="B24" i="7"/>
  <c r="L24" i="7"/>
  <c r="P24" i="7"/>
  <c r="G24" i="7"/>
  <c r="P28" i="7"/>
  <c r="G28" i="7"/>
  <c r="O28" i="7"/>
  <c r="N28" i="7"/>
  <c r="M28" i="7"/>
  <c r="B28" i="7"/>
  <c r="L28" i="7"/>
  <c r="O30" i="7"/>
  <c r="N30" i="7"/>
  <c r="P30" i="7"/>
  <c r="M30" i="7"/>
  <c r="B30" i="7"/>
  <c r="L30" i="7"/>
  <c r="G30" i="7"/>
  <c r="O31" i="7"/>
  <c r="N31" i="7"/>
  <c r="M31" i="7"/>
  <c r="B31" i="7"/>
  <c r="P31" i="7"/>
  <c r="L31" i="7"/>
  <c r="G31" i="7"/>
  <c r="T63" i="1"/>
  <c r="AC44" i="1"/>
  <c r="AD44" i="1" s="1"/>
  <c r="AJ44" i="1"/>
  <c r="O45" i="7"/>
  <c r="N45" i="7"/>
  <c r="M45" i="7"/>
  <c r="B45" i="7"/>
  <c r="L45" i="7"/>
  <c r="P45" i="7"/>
  <c r="G45" i="7"/>
  <c r="P60" i="7"/>
  <c r="G60" i="7"/>
  <c r="O60" i="7"/>
  <c r="N60" i="7"/>
  <c r="M60" i="7"/>
  <c r="B60" i="7"/>
  <c r="L60" i="7"/>
  <c r="Z18" i="1"/>
  <c r="AB18" i="1" s="1"/>
  <c r="E22" i="1"/>
  <c r="V22" i="1"/>
  <c r="W22" i="1" s="1"/>
  <c r="P9" i="7"/>
  <c r="G9" i="7"/>
  <c r="O9" i="7"/>
  <c r="N9" i="7"/>
  <c r="M9" i="7"/>
  <c r="B9" i="7"/>
  <c r="L9" i="7"/>
  <c r="AG25" i="1"/>
  <c r="AH25" i="1" s="1"/>
  <c r="AA27" i="1"/>
  <c r="P15" i="7"/>
  <c r="G15" i="7"/>
  <c r="O15" i="7"/>
  <c r="N15" i="7"/>
  <c r="M15" i="7"/>
  <c r="B15" i="7"/>
  <c r="L15" i="7"/>
  <c r="T32" i="1"/>
  <c r="Z32" i="1" s="1"/>
  <c r="AB32" i="1" s="1"/>
  <c r="M18" i="7"/>
  <c r="B18" i="7"/>
  <c r="L18" i="7"/>
  <c r="P18" i="7"/>
  <c r="G18" i="7"/>
  <c r="O18" i="7"/>
  <c r="N18" i="7"/>
  <c r="P19" i="7"/>
  <c r="G19" i="7"/>
  <c r="O19" i="7"/>
  <c r="N19" i="7"/>
  <c r="M19" i="7"/>
  <c r="B19" i="7"/>
  <c r="L19" i="7"/>
  <c r="E35" i="1"/>
  <c r="V35" i="1"/>
  <c r="W35" i="1" s="1"/>
  <c r="AE36" i="1"/>
  <c r="AF36" i="1" s="1"/>
  <c r="Z42" i="1"/>
  <c r="AB42" i="1" s="1"/>
  <c r="X44" i="1"/>
  <c r="Y44" i="1" s="1"/>
  <c r="O36" i="7"/>
  <c r="N36" i="7"/>
  <c r="M36" i="7"/>
  <c r="B36" i="7"/>
  <c r="P36" i="7"/>
  <c r="L36" i="7"/>
  <c r="G36" i="7"/>
  <c r="T59" i="1"/>
  <c r="T16" i="1"/>
  <c r="M2" i="7"/>
  <c r="B2" i="7"/>
  <c r="L2" i="7"/>
  <c r="P2" i="7"/>
  <c r="G2" i="7"/>
  <c r="O2" i="7"/>
  <c r="N2" i="7"/>
  <c r="T20" i="1"/>
  <c r="M6" i="7"/>
  <c r="B6" i="7"/>
  <c r="L6" i="7"/>
  <c r="P6" i="7"/>
  <c r="G6" i="7"/>
  <c r="O6" i="7"/>
  <c r="N6" i="7"/>
  <c r="X22" i="1"/>
  <c r="Y22" i="1" s="1"/>
  <c r="Z35" i="1"/>
  <c r="P26" i="7"/>
  <c r="G26" i="7"/>
  <c r="O26" i="7"/>
  <c r="N26" i="7"/>
  <c r="M26" i="7"/>
  <c r="B26" i="7"/>
  <c r="L26" i="7"/>
  <c r="AA42" i="1"/>
  <c r="Z44" i="1"/>
  <c r="AB44" i="1" s="1"/>
  <c r="Z50" i="1"/>
  <c r="V50" i="1"/>
  <c r="W50" i="1" s="1"/>
  <c r="E50" i="1"/>
  <c r="AG50" i="1"/>
  <c r="AH50" i="1" s="1"/>
  <c r="O40" i="7"/>
  <c r="N40" i="7"/>
  <c r="M40" i="7"/>
  <c r="B40" i="7"/>
  <c r="P40" i="7"/>
  <c r="L40" i="7"/>
  <c r="G40" i="7"/>
  <c r="P3" i="7"/>
  <c r="G3" i="7"/>
  <c r="O3" i="7"/>
  <c r="N3" i="7"/>
  <c r="M3" i="7"/>
  <c r="B3" i="7"/>
  <c r="L3" i="7"/>
  <c r="AI18" i="1"/>
  <c r="Z22" i="1"/>
  <c r="AB22" i="1" s="1"/>
  <c r="M12" i="7"/>
  <c r="B12" i="7"/>
  <c r="L12" i="7"/>
  <c r="P12" i="7"/>
  <c r="G12" i="7"/>
  <c r="O12" i="7"/>
  <c r="N12" i="7"/>
  <c r="AJ29" i="1"/>
  <c r="M20" i="7"/>
  <c r="B20" i="7"/>
  <c r="L20" i="7"/>
  <c r="P20" i="7"/>
  <c r="G20" i="7"/>
  <c r="O20" i="7"/>
  <c r="N20" i="7"/>
  <c r="AA35" i="1"/>
  <c r="O23" i="7"/>
  <c r="G23" i="7"/>
  <c r="P23" i="7"/>
  <c r="N23" i="7"/>
  <c r="M23" i="7"/>
  <c r="B23" i="7"/>
  <c r="L23" i="7"/>
  <c r="T40" i="1"/>
  <c r="AC40" i="1" s="1"/>
  <c r="AD40" i="1" s="1"/>
  <c r="AI42" i="1"/>
  <c r="AA44" i="1"/>
  <c r="T46" i="1"/>
  <c r="O32" i="7"/>
  <c r="N32" i="7"/>
  <c r="M32" i="7"/>
  <c r="B32" i="7"/>
  <c r="P32" i="7"/>
  <c r="L32" i="7"/>
  <c r="G32" i="7"/>
  <c r="X50" i="1"/>
  <c r="Y50" i="1" s="1"/>
  <c r="O38" i="7"/>
  <c r="N38" i="7"/>
  <c r="M38" i="7"/>
  <c r="B38" i="7"/>
  <c r="P38" i="7"/>
  <c r="L38" i="7"/>
  <c r="G38" i="7"/>
  <c r="T54" i="1"/>
  <c r="P7" i="7"/>
  <c r="G7" i="7"/>
  <c r="O7" i="7"/>
  <c r="N7" i="7"/>
  <c r="M7" i="7"/>
  <c r="B7" i="7"/>
  <c r="L7" i="7"/>
  <c r="T24" i="1"/>
  <c r="AC24" i="1" s="1"/>
  <c r="AD24" i="1" s="1"/>
  <c r="M10" i="7"/>
  <c r="B10" i="7"/>
  <c r="L10" i="7"/>
  <c r="P10" i="7"/>
  <c r="G10" i="7"/>
  <c r="O10" i="7"/>
  <c r="N10" i="7"/>
  <c r="M14" i="7"/>
  <c r="B14" i="7"/>
  <c r="L14" i="7"/>
  <c r="P14" i="7"/>
  <c r="G14" i="7"/>
  <c r="O14" i="7"/>
  <c r="N14" i="7"/>
  <c r="AC35" i="1"/>
  <c r="AD35" i="1" s="1"/>
  <c r="T39" i="1"/>
  <c r="O25" i="7"/>
  <c r="N25" i="7"/>
  <c r="G25" i="7"/>
  <c r="P25" i="7"/>
  <c r="M25" i="7"/>
  <c r="B25" i="7"/>
  <c r="L25" i="7"/>
  <c r="AG44" i="1"/>
  <c r="AH44" i="1" s="1"/>
  <c r="AF48" i="1"/>
  <c r="AA50" i="1"/>
  <c r="P48" i="7"/>
  <c r="G48" i="7"/>
  <c r="O48" i="7"/>
  <c r="N48" i="7"/>
  <c r="M48" i="7"/>
  <c r="B48" i="7"/>
  <c r="L48" i="7"/>
  <c r="T72" i="1"/>
  <c r="AG72" i="1" s="1"/>
  <c r="AH72" i="1" s="1"/>
  <c r="P58" i="7"/>
  <c r="G58" i="7"/>
  <c r="O58" i="7"/>
  <c r="N58" i="7"/>
  <c r="M58" i="7"/>
  <c r="B58" i="7"/>
  <c r="L58" i="7"/>
  <c r="P70" i="7"/>
  <c r="G70" i="7"/>
  <c r="O70" i="7"/>
  <c r="N70" i="7"/>
  <c r="M70" i="7"/>
  <c r="B70" i="7"/>
  <c r="L70" i="7"/>
  <c r="T84" i="1"/>
  <c r="O79" i="7"/>
  <c r="N79" i="7"/>
  <c r="M79" i="7"/>
  <c r="B79" i="7"/>
  <c r="L79" i="7"/>
  <c r="T104" i="1"/>
  <c r="P90" i="7"/>
  <c r="G90" i="7"/>
  <c r="O90" i="7"/>
  <c r="N90" i="7"/>
  <c r="M90" i="7"/>
  <c r="B90" i="7"/>
  <c r="O101" i="7"/>
  <c r="N101" i="7"/>
  <c r="M101" i="7"/>
  <c r="B101" i="7"/>
  <c r="L101" i="7"/>
  <c r="O34" i="7"/>
  <c r="N34" i="7"/>
  <c r="M34" i="7"/>
  <c r="B34" i="7"/>
  <c r="P46" i="7"/>
  <c r="G46" i="7"/>
  <c r="O46" i="7"/>
  <c r="N46" i="7"/>
  <c r="M46" i="7"/>
  <c r="B46" i="7"/>
  <c r="T65" i="1"/>
  <c r="X65" i="1" s="1"/>
  <c r="Y65" i="1" s="1"/>
  <c r="O51" i="7"/>
  <c r="N51" i="7"/>
  <c r="M51" i="7"/>
  <c r="B51" i="7"/>
  <c r="L51" i="7"/>
  <c r="W67" i="1"/>
  <c r="O53" i="7"/>
  <c r="N53" i="7"/>
  <c r="M53" i="7"/>
  <c r="B53" i="7"/>
  <c r="L53" i="7"/>
  <c r="P54" i="7"/>
  <c r="G54" i="7"/>
  <c r="O54" i="7"/>
  <c r="N54" i="7"/>
  <c r="M54" i="7"/>
  <c r="B54" i="7"/>
  <c r="T73" i="1"/>
  <c r="O59" i="7"/>
  <c r="N59" i="7"/>
  <c r="M59" i="7"/>
  <c r="B59" i="7"/>
  <c r="L59" i="7"/>
  <c r="AG75" i="1"/>
  <c r="AH75" i="1" s="1"/>
  <c r="AJ76" i="1"/>
  <c r="E90" i="1"/>
  <c r="V90" i="1"/>
  <c r="W90" i="1" s="1"/>
  <c r="T93" i="1"/>
  <c r="T96" i="1"/>
  <c r="P82" i="7"/>
  <c r="G82" i="7"/>
  <c r="O82" i="7"/>
  <c r="N82" i="7"/>
  <c r="M82" i="7"/>
  <c r="B82" i="7"/>
  <c r="P86" i="7"/>
  <c r="G86" i="7"/>
  <c r="O86" i="7"/>
  <c r="N86" i="7"/>
  <c r="M86" i="7"/>
  <c r="B86" i="7"/>
  <c r="W101" i="1"/>
  <c r="AA106" i="1"/>
  <c r="X108" i="1"/>
  <c r="Y108" i="1" s="1"/>
  <c r="T115" i="1"/>
  <c r="AC115" i="1" s="1"/>
  <c r="AD115" i="1" s="1"/>
  <c r="Y14" i="3"/>
  <c r="Y18" i="3"/>
  <c r="AF20" i="3"/>
  <c r="AG20" i="3" s="1"/>
  <c r="AF38" i="3"/>
  <c r="AG38" i="3" s="1"/>
  <c r="AE45" i="3"/>
  <c r="AE69" i="3"/>
  <c r="AI85" i="3"/>
  <c r="Z102" i="3"/>
  <c r="G34" i="7"/>
  <c r="G43" i="7"/>
  <c r="P53" i="7"/>
  <c r="G61" i="7"/>
  <c r="G77" i="7"/>
  <c r="P85" i="7"/>
  <c r="L90" i="7"/>
  <c r="P101" i="7"/>
  <c r="P56" i="7"/>
  <c r="G56" i="7"/>
  <c r="O56" i="7"/>
  <c r="N56" i="7"/>
  <c r="M56" i="7"/>
  <c r="B56" i="7"/>
  <c r="O67" i="7"/>
  <c r="N67" i="7"/>
  <c r="M67" i="7"/>
  <c r="B67" i="7"/>
  <c r="L67" i="7"/>
  <c r="O69" i="7"/>
  <c r="N69" i="7"/>
  <c r="M69" i="7"/>
  <c r="B69" i="7"/>
  <c r="L69" i="7"/>
  <c r="P74" i="7"/>
  <c r="G74" i="7"/>
  <c r="O74" i="7"/>
  <c r="N74" i="7"/>
  <c r="M74" i="7"/>
  <c r="B74" i="7"/>
  <c r="AA89" i="1"/>
  <c r="X90" i="1"/>
  <c r="Y90" i="1" s="1"/>
  <c r="AA97" i="1"/>
  <c r="AE101" i="1"/>
  <c r="AF101" i="1" s="1"/>
  <c r="AI106" i="1"/>
  <c r="Z108" i="1"/>
  <c r="AB108" i="1" s="1"/>
  <c r="P96" i="7"/>
  <c r="G96" i="7"/>
  <c r="O96" i="7"/>
  <c r="N96" i="7"/>
  <c r="M96" i="7"/>
  <c r="B96" i="7"/>
  <c r="O99" i="7"/>
  <c r="N99" i="7"/>
  <c r="M99" i="7"/>
  <c r="B99" i="7"/>
  <c r="L99" i="7"/>
  <c r="Z14" i="3"/>
  <c r="U16" i="3"/>
  <c r="V16" i="3" s="1"/>
  <c r="Z18" i="3"/>
  <c r="AI20" i="3"/>
  <c r="E31" i="3"/>
  <c r="F35" i="3"/>
  <c r="U41" i="3"/>
  <c r="V41" i="3" s="1"/>
  <c r="F45" i="3"/>
  <c r="AI56" i="3"/>
  <c r="Y74" i="3"/>
  <c r="AB77" i="3"/>
  <c r="AC77" i="3" s="1"/>
  <c r="AD80" i="3"/>
  <c r="E91" i="3"/>
  <c r="E103" i="3"/>
  <c r="Y106" i="3"/>
  <c r="AA106" i="3" s="1"/>
  <c r="P79" i="7"/>
  <c r="G87" i="7"/>
  <c r="P68" i="7"/>
  <c r="G68" i="7"/>
  <c r="O68" i="7"/>
  <c r="N68" i="7"/>
  <c r="M68" i="7"/>
  <c r="B68" i="7"/>
  <c r="AA90" i="1"/>
  <c r="P78" i="7"/>
  <c r="G78" i="7"/>
  <c r="O78" i="7"/>
  <c r="N78" i="7"/>
  <c r="M78" i="7"/>
  <c r="B78" i="7"/>
  <c r="AA98" i="1"/>
  <c r="O91" i="7"/>
  <c r="N91" i="7"/>
  <c r="M91" i="7"/>
  <c r="B91" i="7"/>
  <c r="L91" i="7"/>
  <c r="P100" i="7"/>
  <c r="G100" i="7"/>
  <c r="O100" i="7"/>
  <c r="N100" i="7"/>
  <c r="M100" i="7"/>
  <c r="B100" i="7"/>
  <c r="V66" i="3"/>
  <c r="Z74" i="3"/>
  <c r="V100" i="3"/>
  <c r="L46" i="7"/>
  <c r="L78" i="7"/>
  <c r="O37" i="7"/>
  <c r="N37" i="7"/>
  <c r="M37" i="7"/>
  <c r="B37" i="7"/>
  <c r="O39" i="7"/>
  <c r="N39" i="7"/>
  <c r="M39" i="7"/>
  <c r="B39" i="7"/>
  <c r="O42" i="7"/>
  <c r="N42" i="7"/>
  <c r="M42" i="7"/>
  <c r="B42" i="7"/>
  <c r="P52" i="7"/>
  <c r="G52" i="7"/>
  <c r="O52" i="7"/>
  <c r="N52" i="7"/>
  <c r="M52" i="7"/>
  <c r="B52" i="7"/>
  <c r="Z67" i="1"/>
  <c r="AB67" i="1" s="1"/>
  <c r="Z68" i="1"/>
  <c r="AB68" i="1" s="1"/>
  <c r="O57" i="7"/>
  <c r="N57" i="7"/>
  <c r="M57" i="7"/>
  <c r="B57" i="7"/>
  <c r="L57" i="7"/>
  <c r="P62" i="7"/>
  <c r="G62" i="7"/>
  <c r="O62" i="7"/>
  <c r="N62" i="7"/>
  <c r="M62" i="7"/>
  <c r="B62" i="7"/>
  <c r="E81" i="1"/>
  <c r="V81" i="1"/>
  <c r="W81" i="1" s="1"/>
  <c r="T82" i="1"/>
  <c r="P72" i="7"/>
  <c r="G72" i="7"/>
  <c r="O72" i="7"/>
  <c r="N72" i="7"/>
  <c r="M72" i="7"/>
  <c r="B72" i="7"/>
  <c r="AI89" i="1"/>
  <c r="T92" i="1"/>
  <c r="P80" i="7"/>
  <c r="G80" i="7"/>
  <c r="O80" i="7"/>
  <c r="N80" i="7"/>
  <c r="M80" i="7"/>
  <c r="B80" i="7"/>
  <c r="AI97" i="1"/>
  <c r="Z100" i="1"/>
  <c r="AB100" i="1" s="1"/>
  <c r="P88" i="7"/>
  <c r="G88" i="7"/>
  <c r="O88" i="7"/>
  <c r="N88" i="7"/>
  <c r="M88" i="7"/>
  <c r="B88" i="7"/>
  <c r="T105" i="1"/>
  <c r="O93" i="7"/>
  <c r="N93" i="7"/>
  <c r="M93" i="7"/>
  <c r="B93" i="7"/>
  <c r="L93" i="7"/>
  <c r="T111" i="1"/>
  <c r="AG111" i="1" s="1"/>
  <c r="AH111" i="1" s="1"/>
  <c r="O97" i="7"/>
  <c r="N97" i="7"/>
  <c r="M97" i="7"/>
  <c r="B97" i="7"/>
  <c r="L97" i="7"/>
  <c r="E113" i="1"/>
  <c r="V113" i="1"/>
  <c r="W113" i="1" s="1"/>
  <c r="T114" i="1"/>
  <c r="F13" i="3"/>
  <c r="W13" i="3"/>
  <c r="X13" i="3" s="1"/>
  <c r="AH18" i="3"/>
  <c r="Z29" i="3"/>
  <c r="AI36" i="3"/>
  <c r="F50" i="3"/>
  <c r="Z55" i="3"/>
  <c r="F57" i="3"/>
  <c r="AB61" i="3"/>
  <c r="AC61" i="3" s="1"/>
  <c r="Z66" i="3"/>
  <c r="F72" i="3"/>
  <c r="B75" i="3"/>
  <c r="Z84" i="3"/>
  <c r="Z86" i="3"/>
  <c r="Z88" i="3"/>
  <c r="U90" i="3"/>
  <c r="V90" i="3" s="1"/>
  <c r="AD100" i="3"/>
  <c r="P51" i="7"/>
  <c r="L56" i="7"/>
  <c r="G59" i="7"/>
  <c r="P67" i="7"/>
  <c r="L72" i="7"/>
  <c r="L88" i="7"/>
  <c r="G91" i="7"/>
  <c r="P99" i="7"/>
  <c r="O47" i="7"/>
  <c r="N47" i="7"/>
  <c r="M47" i="7"/>
  <c r="B47" i="7"/>
  <c r="L47" i="7"/>
  <c r="AG67" i="1"/>
  <c r="AH67" i="1" s="1"/>
  <c r="AA68" i="1"/>
  <c r="X81" i="1"/>
  <c r="Y81" i="1" s="1"/>
  <c r="O75" i="7"/>
  <c r="N75" i="7"/>
  <c r="M75" i="7"/>
  <c r="B75" i="7"/>
  <c r="L75" i="7"/>
  <c r="AI90" i="1"/>
  <c r="O83" i="7"/>
  <c r="N83" i="7"/>
  <c r="M83" i="7"/>
  <c r="B83" i="7"/>
  <c r="L83" i="7"/>
  <c r="P92" i="7"/>
  <c r="G92" i="7"/>
  <c r="O92" i="7"/>
  <c r="N92" i="7"/>
  <c r="M92" i="7"/>
  <c r="B92" i="7"/>
  <c r="O95" i="7"/>
  <c r="N95" i="7"/>
  <c r="M95" i="7"/>
  <c r="B95" i="7"/>
  <c r="L95" i="7"/>
  <c r="X113" i="1"/>
  <c r="Y113" i="1" s="1"/>
  <c r="U46" i="3"/>
  <c r="V46" i="3" s="1"/>
  <c r="A73" i="3"/>
  <c r="AD94" i="3"/>
  <c r="AF104" i="3"/>
  <c r="AG104" i="3" s="1"/>
  <c r="L34" i="7"/>
  <c r="L37" i="7"/>
  <c r="L39" i="7"/>
  <c r="L42" i="7"/>
  <c r="G53" i="7"/>
  <c r="G69" i="7"/>
  <c r="L82" i="7"/>
  <c r="P93" i="7"/>
  <c r="G101" i="7"/>
  <c r="T57" i="1"/>
  <c r="AC57" i="1" s="1"/>
  <c r="AD57" i="1" s="1"/>
  <c r="O43" i="7"/>
  <c r="N43" i="7"/>
  <c r="M43" i="7"/>
  <c r="B43" i="7"/>
  <c r="T64" i="1"/>
  <c r="AI64" i="1" s="1"/>
  <c r="P50" i="7"/>
  <c r="G50" i="7"/>
  <c r="O50" i="7"/>
  <c r="N50" i="7"/>
  <c r="M50" i="7"/>
  <c r="B50" i="7"/>
  <c r="W75" i="1"/>
  <c r="O61" i="7"/>
  <c r="N61" i="7"/>
  <c r="M61" i="7"/>
  <c r="B61" i="7"/>
  <c r="L61" i="7"/>
  <c r="AA81" i="1"/>
  <c r="O71" i="7"/>
  <c r="N71" i="7"/>
  <c r="M71" i="7"/>
  <c r="B71" i="7"/>
  <c r="L71" i="7"/>
  <c r="T87" i="1"/>
  <c r="O73" i="7"/>
  <c r="N73" i="7"/>
  <c r="M73" i="7"/>
  <c r="B73" i="7"/>
  <c r="L73" i="7"/>
  <c r="T95" i="1"/>
  <c r="O81" i="7"/>
  <c r="N81" i="7"/>
  <c r="M81" i="7"/>
  <c r="B81" i="7"/>
  <c r="L81" i="7"/>
  <c r="O85" i="7"/>
  <c r="N85" i="7"/>
  <c r="M85" i="7"/>
  <c r="B85" i="7"/>
  <c r="L85" i="7"/>
  <c r="T103" i="1"/>
  <c r="O89" i="7"/>
  <c r="N89" i="7"/>
  <c r="M89" i="7"/>
  <c r="B89" i="7"/>
  <c r="L89" i="7"/>
  <c r="AF106" i="1"/>
  <c r="AA113" i="1"/>
  <c r="Y39" i="3"/>
  <c r="AA39" i="3" s="1"/>
  <c r="F75" i="3"/>
  <c r="AD88" i="3"/>
  <c r="Z90" i="3"/>
  <c r="E92" i="3"/>
  <c r="P201" i="7"/>
  <c r="O201" i="7"/>
  <c r="P34" i="7"/>
  <c r="P37" i="7"/>
  <c r="P39" i="7"/>
  <c r="P42" i="7"/>
  <c r="P43" i="7"/>
  <c r="G47" i="7"/>
  <c r="P71" i="7"/>
  <c r="G79" i="7"/>
  <c r="L92" i="7"/>
  <c r="G95" i="7"/>
  <c r="T78" i="1"/>
  <c r="P64" i="7"/>
  <c r="G64" i="7"/>
  <c r="O64" i="7"/>
  <c r="N64" i="7"/>
  <c r="M64" i="7"/>
  <c r="B64" i="7"/>
  <c r="P66" i="7"/>
  <c r="G66" i="7"/>
  <c r="O66" i="7"/>
  <c r="N66" i="7"/>
  <c r="M66" i="7"/>
  <c r="B66" i="7"/>
  <c r="P76" i="7"/>
  <c r="G76" i="7"/>
  <c r="O76" i="7"/>
  <c r="N76" i="7"/>
  <c r="M76" i="7"/>
  <c r="B76" i="7"/>
  <c r="O77" i="7"/>
  <c r="N77" i="7"/>
  <c r="M77" i="7"/>
  <c r="B77" i="7"/>
  <c r="L77" i="7"/>
  <c r="P84" i="7"/>
  <c r="G84" i="7"/>
  <c r="O84" i="7"/>
  <c r="N84" i="7"/>
  <c r="M84" i="7"/>
  <c r="B84" i="7"/>
  <c r="O87" i="7"/>
  <c r="N87" i="7"/>
  <c r="M87" i="7"/>
  <c r="B87" i="7"/>
  <c r="L87" i="7"/>
  <c r="P94" i="7"/>
  <c r="G94" i="7"/>
  <c r="O94" i="7"/>
  <c r="N94" i="7"/>
  <c r="M94" i="7"/>
  <c r="B94" i="7"/>
  <c r="T112" i="1"/>
  <c r="P98" i="7"/>
  <c r="G98" i="7"/>
  <c r="O98" i="7"/>
  <c r="N98" i="7"/>
  <c r="M98" i="7"/>
  <c r="B98" i="7"/>
  <c r="E11" i="3"/>
  <c r="D56" i="3"/>
  <c r="O8" i="1"/>
  <c r="AD13" i="3"/>
  <c r="AF18" i="3"/>
  <c r="AG18" i="3" s="1"/>
  <c r="AD21" i="3"/>
  <c r="AE21" i="3" s="1"/>
  <c r="AF22" i="3"/>
  <c r="AG22" i="3" s="1"/>
  <c r="Z39" i="3"/>
  <c r="AE46" i="3"/>
  <c r="AF50" i="3"/>
  <c r="AG50" i="3" s="1"/>
  <c r="U60" i="3"/>
  <c r="V60" i="3" s="1"/>
  <c r="AH62" i="3"/>
  <c r="U70" i="3"/>
  <c r="U77" i="3"/>
  <c r="V77" i="3" s="1"/>
  <c r="Z78" i="3"/>
  <c r="Z80" i="3"/>
  <c r="AF94" i="3"/>
  <c r="AG94" i="3" s="1"/>
  <c r="Z99" i="3"/>
  <c r="Z100" i="3"/>
  <c r="AF101" i="3"/>
  <c r="AG101" i="3" s="1"/>
  <c r="Z107" i="3"/>
  <c r="Y9" i="3"/>
  <c r="AA9" i="3" s="1"/>
  <c r="AF13" i="3"/>
  <c r="AG13" i="3" s="1"/>
  <c r="AH20" i="3"/>
  <c r="AI21" i="3"/>
  <c r="AH22" i="3"/>
  <c r="AB25" i="3"/>
  <c r="AC25" i="3" s="1"/>
  <c r="Y26" i="3"/>
  <c r="AA26" i="3" s="1"/>
  <c r="U28" i="3"/>
  <c r="V28" i="3" s="1"/>
  <c r="AH29" i="3"/>
  <c r="E32" i="3"/>
  <c r="AH39" i="3"/>
  <c r="F46" i="3"/>
  <c r="AI50" i="3"/>
  <c r="AH60" i="3"/>
  <c r="U62" i="3"/>
  <c r="V62" i="3" s="1"/>
  <c r="AB65" i="3"/>
  <c r="AC65" i="3" s="1"/>
  <c r="AB66" i="3"/>
  <c r="AC66" i="3" s="1"/>
  <c r="E69" i="3"/>
  <c r="Y70" i="3"/>
  <c r="AA70" i="3" s="1"/>
  <c r="F71" i="3"/>
  <c r="Z73" i="3"/>
  <c r="Z77" i="3"/>
  <c r="AD78" i="3"/>
  <c r="AB80" i="3"/>
  <c r="AC80" i="3" s="1"/>
  <c r="F83" i="3"/>
  <c r="AB86" i="3"/>
  <c r="AC86" i="3" s="1"/>
  <c r="AD89" i="3"/>
  <c r="AE89" i="3" s="1"/>
  <c r="Y92" i="3"/>
  <c r="AH94" i="3"/>
  <c r="U96" i="3"/>
  <c r="V96" i="3" s="1"/>
  <c r="U98" i="3"/>
  <c r="V98" i="3" s="1"/>
  <c r="AB99" i="3"/>
  <c r="AC99" i="3" s="1"/>
  <c r="AB100" i="3"/>
  <c r="AC100" i="3" s="1"/>
  <c r="AB107" i="3"/>
  <c r="AC107" i="3" s="1"/>
  <c r="AI13" i="3"/>
  <c r="Y28" i="3"/>
  <c r="AA28" i="3" s="1"/>
  <c r="AE63" i="3"/>
  <c r="AB73" i="3"/>
  <c r="AC73" i="3" s="1"/>
  <c r="Z92" i="3"/>
  <c r="Z96" i="3"/>
  <c r="Y98" i="3"/>
  <c r="E106" i="3"/>
  <c r="AH107" i="3"/>
  <c r="F15" i="3"/>
  <c r="F19" i="3"/>
  <c r="AB26" i="3"/>
  <c r="AC26" i="3" s="1"/>
  <c r="Z28" i="3"/>
  <c r="B47" i="3"/>
  <c r="AI52" i="3"/>
  <c r="E55" i="3"/>
  <c r="F56" i="3"/>
  <c r="AB58" i="3"/>
  <c r="AC58" i="3" s="1"/>
  <c r="Z61" i="3"/>
  <c r="Y62" i="3"/>
  <c r="AA62" i="3" s="1"/>
  <c r="AF65" i="3"/>
  <c r="AG65" i="3" s="1"/>
  <c r="AH66" i="3"/>
  <c r="AB69" i="3"/>
  <c r="AC69" i="3" s="1"/>
  <c r="AB70" i="3"/>
  <c r="AC70" i="3" s="1"/>
  <c r="AE74" i="3"/>
  <c r="AD77" i="3"/>
  <c r="AE77" i="3" s="1"/>
  <c r="E79" i="3"/>
  <c r="F85" i="3"/>
  <c r="AB85" i="3"/>
  <c r="AC85" i="3" s="1"/>
  <c r="U88" i="3"/>
  <c r="V88" i="3" s="1"/>
  <c r="AD92" i="3"/>
  <c r="Z95" i="3"/>
  <c r="AB96" i="3"/>
  <c r="AC96" i="3" s="1"/>
  <c r="AB98" i="3"/>
  <c r="AC98" i="3" s="1"/>
  <c r="AH99" i="3"/>
  <c r="AH100" i="3"/>
  <c r="Y102" i="3"/>
  <c r="AA102" i="3" s="1"/>
  <c r="AB10" i="3"/>
  <c r="AC10" i="3" s="1"/>
  <c r="U13" i="3"/>
  <c r="V13" i="3" s="1"/>
  <c r="Y15" i="3"/>
  <c r="AA15" i="3" s="1"/>
  <c r="AD19" i="3"/>
  <c r="AE19" i="3" s="1"/>
  <c r="U21" i="3"/>
  <c r="V21" i="3" s="1"/>
  <c r="U22" i="3"/>
  <c r="V22" i="3" s="1"/>
  <c r="Y24" i="3"/>
  <c r="AA24" i="3" s="1"/>
  <c r="AD26" i="3"/>
  <c r="AE26" i="3" s="1"/>
  <c r="AB28" i="3"/>
  <c r="AC28" i="3" s="1"/>
  <c r="U36" i="3"/>
  <c r="V36" i="3" s="1"/>
  <c r="U39" i="3"/>
  <c r="F40" i="3"/>
  <c r="U51" i="3"/>
  <c r="V51" i="3" s="1"/>
  <c r="E53" i="3"/>
  <c r="Z62" i="3"/>
  <c r="AH65" i="3"/>
  <c r="AF69" i="3"/>
  <c r="AG69" i="3" s="1"/>
  <c r="AD70" i="3"/>
  <c r="AE70" i="3" s="1"/>
  <c r="AH77" i="3"/>
  <c r="AF81" i="3"/>
  <c r="AG81" i="3" s="1"/>
  <c r="F84" i="3"/>
  <c r="U94" i="3"/>
  <c r="V94" i="3" s="1"/>
  <c r="AD96" i="3"/>
  <c r="AF98" i="3"/>
  <c r="AG98" i="3" s="1"/>
  <c r="AA18" i="3"/>
  <c r="AB22" i="3"/>
  <c r="AC22" i="3" s="1"/>
  <c r="AB24" i="3"/>
  <c r="AC24" i="3" s="1"/>
  <c r="AH26" i="3"/>
  <c r="Z36" i="3"/>
  <c r="AD51" i="3"/>
  <c r="AB62" i="3"/>
  <c r="AC62" i="3" s="1"/>
  <c r="F64" i="3"/>
  <c r="F67" i="3"/>
  <c r="AH69" i="3"/>
  <c r="AF70" i="3"/>
  <c r="AG70" i="3" s="1"/>
  <c r="AA74" i="3"/>
  <c r="F87" i="3"/>
  <c r="Z94" i="3"/>
  <c r="AF95" i="3"/>
  <c r="AG95" i="3" s="1"/>
  <c r="AH96" i="3"/>
  <c r="AH98" i="3"/>
  <c r="AD102" i="3"/>
  <c r="AE102" i="3" s="1"/>
  <c r="Z106" i="3"/>
  <c r="F11" i="3"/>
  <c r="AD15" i="3"/>
  <c r="B18" i="3"/>
  <c r="Z21" i="3"/>
  <c r="AD22" i="3"/>
  <c r="AE22" i="3" s="1"/>
  <c r="AI24" i="3"/>
  <c r="F27" i="3"/>
  <c r="V29" i="3"/>
  <c r="F31" i="3"/>
  <c r="AH36" i="3"/>
  <c r="F38" i="3"/>
  <c r="AH51" i="3"/>
  <c r="F59" i="3"/>
  <c r="AF62" i="3"/>
  <c r="AG62" i="3" s="1"/>
  <c r="E65" i="3"/>
  <c r="E66" i="3"/>
  <c r="F86" i="3"/>
  <c r="AA90" i="3"/>
  <c r="AB94" i="3"/>
  <c r="AC94" i="3" s="1"/>
  <c r="AD105" i="3"/>
  <c r="AF106" i="3"/>
  <c r="AG106" i="3" s="1"/>
  <c r="AB108" i="3"/>
  <c r="AC108" i="3" s="1"/>
  <c r="O124" i="7"/>
  <c r="N124" i="7"/>
  <c r="G124" i="7"/>
  <c r="P124" i="7"/>
  <c r="B124" i="7"/>
  <c r="M124" i="7"/>
  <c r="L124" i="7"/>
  <c r="AE80" i="3"/>
  <c r="W89" i="3"/>
  <c r="X89" i="3" s="1"/>
  <c r="P182" i="7"/>
  <c r="G182" i="7"/>
  <c r="O182" i="7"/>
  <c r="N182" i="7"/>
  <c r="B182" i="7"/>
  <c r="M182" i="7"/>
  <c r="B13" i="3"/>
  <c r="AB14" i="3"/>
  <c r="AC14" i="3" s="1"/>
  <c r="AD16" i="3"/>
  <c r="AE16" i="3" s="1"/>
  <c r="U30" i="3"/>
  <c r="V30" i="3" s="1"/>
  <c r="AH30" i="3"/>
  <c r="W31" i="3"/>
  <c r="X31" i="3" s="1"/>
  <c r="U34" i="3"/>
  <c r="V34" i="3" s="1"/>
  <c r="B38" i="3"/>
  <c r="N133" i="7"/>
  <c r="M133" i="7"/>
  <c r="B133" i="7"/>
  <c r="O133" i="7"/>
  <c r="L133" i="7"/>
  <c r="G133" i="7"/>
  <c r="O136" i="7"/>
  <c r="N136" i="7"/>
  <c r="G136" i="7"/>
  <c r="P136" i="7"/>
  <c r="L136" i="7"/>
  <c r="B136" i="7"/>
  <c r="M136" i="7"/>
  <c r="W45" i="3"/>
  <c r="X45" i="3" s="1"/>
  <c r="O138" i="7"/>
  <c r="N138" i="7"/>
  <c r="M138" i="7"/>
  <c r="B138" i="7"/>
  <c r="L138" i="7"/>
  <c r="P138" i="7"/>
  <c r="G138" i="7"/>
  <c r="AB46" i="3"/>
  <c r="AC46" i="3" s="1"/>
  <c r="F47" i="3"/>
  <c r="U47" i="3"/>
  <c r="V47" i="3" s="1"/>
  <c r="AH47" i="3"/>
  <c r="Y48" i="3"/>
  <c r="AA48" i="3" s="1"/>
  <c r="E49" i="3"/>
  <c r="U49" i="3"/>
  <c r="V49" i="3" s="1"/>
  <c r="B50" i="3"/>
  <c r="U53" i="3"/>
  <c r="V53" i="3" s="1"/>
  <c r="W54" i="3"/>
  <c r="X54" i="3" s="1"/>
  <c r="N147" i="7"/>
  <c r="M147" i="7"/>
  <c r="B147" i="7"/>
  <c r="L147" i="7"/>
  <c r="G147" i="7"/>
  <c r="P147" i="7"/>
  <c r="O147" i="7"/>
  <c r="AD55" i="3"/>
  <c r="AE55" i="3" s="1"/>
  <c r="W57" i="3"/>
  <c r="X57" i="3" s="1"/>
  <c r="P150" i="7"/>
  <c r="G150" i="7"/>
  <c r="O150" i="7"/>
  <c r="N150" i="7"/>
  <c r="B150" i="7"/>
  <c r="M150" i="7"/>
  <c r="L150" i="7"/>
  <c r="B59" i="3"/>
  <c r="AI60" i="3"/>
  <c r="AE61" i="3"/>
  <c r="E67" i="3"/>
  <c r="Z68" i="3"/>
  <c r="E71" i="3"/>
  <c r="AD73" i="3"/>
  <c r="AE73" i="3" s="1"/>
  <c r="P168" i="7"/>
  <c r="G168" i="7"/>
  <c r="O168" i="7"/>
  <c r="N168" i="7"/>
  <c r="B168" i="7"/>
  <c r="L168" i="7"/>
  <c r="W75" i="3"/>
  <c r="X75" i="3" s="1"/>
  <c r="A76" i="3"/>
  <c r="F76" i="3"/>
  <c r="W76" i="3"/>
  <c r="X76" i="3" s="1"/>
  <c r="N169" i="7"/>
  <c r="M169" i="7"/>
  <c r="B169" i="7"/>
  <c r="L169" i="7"/>
  <c r="G169" i="7"/>
  <c r="P169" i="7"/>
  <c r="O169" i="7"/>
  <c r="Y82" i="3"/>
  <c r="F94" i="3"/>
  <c r="A94" i="3"/>
  <c r="E94" i="3"/>
  <c r="W94" i="3"/>
  <c r="X94" i="3" s="1"/>
  <c r="N187" i="7"/>
  <c r="M187" i="7"/>
  <c r="B187" i="7"/>
  <c r="L187" i="7"/>
  <c r="O187" i="7"/>
  <c r="G187" i="7"/>
  <c r="P187" i="7"/>
  <c r="W95" i="3"/>
  <c r="X95" i="3" s="1"/>
  <c r="P188" i="7"/>
  <c r="G188" i="7"/>
  <c r="O188" i="7"/>
  <c r="N188" i="7"/>
  <c r="B188" i="7"/>
  <c r="M188" i="7"/>
  <c r="L188" i="7"/>
  <c r="AB97" i="3"/>
  <c r="AC97" i="3" s="1"/>
  <c r="F102" i="3"/>
  <c r="E102" i="3"/>
  <c r="W102" i="3"/>
  <c r="X102" i="3" s="1"/>
  <c r="N195" i="7"/>
  <c r="M195" i="7"/>
  <c r="B195" i="7"/>
  <c r="L195" i="7"/>
  <c r="G195" i="7"/>
  <c r="P195" i="7"/>
  <c r="O195" i="7"/>
  <c r="AI104" i="3"/>
  <c r="AD104" i="3"/>
  <c r="AE104" i="3" s="1"/>
  <c r="AB104" i="3"/>
  <c r="AC104" i="3" s="1"/>
  <c r="Z104" i="3"/>
  <c r="U104" i="3"/>
  <c r="V104" i="3" s="1"/>
  <c r="W19" i="3"/>
  <c r="X19" i="3" s="1"/>
  <c r="O112" i="7"/>
  <c r="P112" i="7"/>
  <c r="N112" i="7"/>
  <c r="G112" i="7"/>
  <c r="M112" i="7"/>
  <c r="L112" i="7"/>
  <c r="O116" i="7"/>
  <c r="N116" i="7"/>
  <c r="P116" i="7"/>
  <c r="M116" i="7"/>
  <c r="B116" i="7"/>
  <c r="L116" i="7"/>
  <c r="G116" i="7"/>
  <c r="W64" i="3"/>
  <c r="X64" i="3" s="1"/>
  <c r="N157" i="7"/>
  <c r="M157" i="7"/>
  <c r="B157" i="7"/>
  <c r="L157" i="7"/>
  <c r="P157" i="7"/>
  <c r="O157" i="7"/>
  <c r="G157" i="7"/>
  <c r="W68" i="3"/>
  <c r="X68" i="3" s="1"/>
  <c r="N161" i="7"/>
  <c r="M161" i="7"/>
  <c r="B161" i="7"/>
  <c r="L161" i="7"/>
  <c r="P161" i="7"/>
  <c r="O161" i="7"/>
  <c r="G161" i="7"/>
  <c r="W49" i="3"/>
  <c r="X49" i="3" s="1"/>
  <c r="O142" i="7"/>
  <c r="N142" i="7"/>
  <c r="P142" i="7"/>
  <c r="M142" i="7"/>
  <c r="B142" i="7"/>
  <c r="G142" i="7"/>
  <c r="L142" i="7"/>
  <c r="W53" i="3"/>
  <c r="X53" i="3" s="1"/>
  <c r="P146" i="7"/>
  <c r="G146" i="7"/>
  <c r="O146" i="7"/>
  <c r="N146" i="7"/>
  <c r="B146" i="7"/>
  <c r="M146" i="7"/>
  <c r="L146" i="7"/>
  <c r="P156" i="7"/>
  <c r="G156" i="7"/>
  <c r="O156" i="7"/>
  <c r="N156" i="7"/>
  <c r="B156" i="7"/>
  <c r="M156" i="7"/>
  <c r="L156" i="7"/>
  <c r="U75" i="3"/>
  <c r="V75" i="3" s="1"/>
  <c r="Z75" i="3"/>
  <c r="D75" i="3"/>
  <c r="W107" i="3"/>
  <c r="X107" i="3" s="1"/>
  <c r="P200" i="7"/>
  <c r="G200" i="7"/>
  <c r="O200" i="7"/>
  <c r="N200" i="7"/>
  <c r="B200" i="7"/>
  <c r="M200" i="7"/>
  <c r="L200" i="7"/>
  <c r="AH9" i="3"/>
  <c r="D15" i="3"/>
  <c r="AH15" i="3"/>
  <c r="AF16" i="3"/>
  <c r="AG16" i="3" s="1"/>
  <c r="AD18" i="3"/>
  <c r="AE18" i="3" s="1"/>
  <c r="D20" i="3"/>
  <c r="Y22" i="3"/>
  <c r="AA22" i="3" s="1"/>
  <c r="A23" i="3"/>
  <c r="D24" i="3"/>
  <c r="E25" i="3"/>
  <c r="AF26" i="3"/>
  <c r="AG26" i="3" s="1"/>
  <c r="AF27" i="3"/>
  <c r="AG27" i="3" s="1"/>
  <c r="AF28" i="3"/>
  <c r="AG28" i="3" s="1"/>
  <c r="AD29" i="3"/>
  <c r="AE29" i="3" s="1"/>
  <c r="Y30" i="3"/>
  <c r="AA30" i="3" s="1"/>
  <c r="A31" i="3"/>
  <c r="W32" i="3"/>
  <c r="X32" i="3" s="1"/>
  <c r="N125" i="7"/>
  <c r="M125" i="7"/>
  <c r="B125" i="7"/>
  <c r="G125" i="7"/>
  <c r="O125" i="7"/>
  <c r="L125" i="7"/>
  <c r="P125" i="7"/>
  <c r="AH34" i="3"/>
  <c r="AF35" i="3"/>
  <c r="AG35" i="3" s="1"/>
  <c r="O130" i="7"/>
  <c r="N130" i="7"/>
  <c r="G130" i="7"/>
  <c r="M130" i="7"/>
  <c r="B130" i="7"/>
  <c r="P130" i="7"/>
  <c r="AD39" i="3"/>
  <c r="AE39" i="3" s="1"/>
  <c r="W40" i="3"/>
  <c r="X40" i="3" s="1"/>
  <c r="A42" i="3"/>
  <c r="U43" i="3"/>
  <c r="V43" i="3" s="1"/>
  <c r="AH43" i="3"/>
  <c r="U45" i="3"/>
  <c r="V45" i="3" s="1"/>
  <c r="Z48" i="3"/>
  <c r="Y49" i="3"/>
  <c r="AA49" i="3" s="1"/>
  <c r="Y51" i="3"/>
  <c r="AA51" i="3" s="1"/>
  <c r="E52" i="3"/>
  <c r="W52" i="3"/>
  <c r="X52" i="3" s="1"/>
  <c r="N145" i="7"/>
  <c r="M145" i="7"/>
  <c r="B145" i="7"/>
  <c r="L145" i="7"/>
  <c r="P145" i="7"/>
  <c r="O145" i="7"/>
  <c r="G145" i="7"/>
  <c r="Y53" i="3"/>
  <c r="AA53" i="3" s="1"/>
  <c r="U54" i="3"/>
  <c r="V54" i="3" s="1"/>
  <c r="P148" i="7"/>
  <c r="G148" i="7"/>
  <c r="O148" i="7"/>
  <c r="N148" i="7"/>
  <c r="B148" i="7"/>
  <c r="M148" i="7"/>
  <c r="L148" i="7"/>
  <c r="W56" i="3"/>
  <c r="X56" i="3" s="1"/>
  <c r="N149" i="7"/>
  <c r="M149" i="7"/>
  <c r="B149" i="7"/>
  <c r="L149" i="7"/>
  <c r="G149" i="7"/>
  <c r="P149" i="7"/>
  <c r="O149" i="7"/>
  <c r="B58" i="3"/>
  <c r="Y60" i="3"/>
  <c r="AA60" i="3" s="1"/>
  <c r="W61" i="3"/>
  <c r="X61" i="3" s="1"/>
  <c r="P154" i="7"/>
  <c r="G154" i="7"/>
  <c r="O154" i="7"/>
  <c r="N154" i="7"/>
  <c r="B154" i="7"/>
  <c r="L154" i="7"/>
  <c r="M154" i="7"/>
  <c r="AD62" i="3"/>
  <c r="AE62" i="3" s="1"/>
  <c r="W63" i="3"/>
  <c r="X63" i="3" s="1"/>
  <c r="Y66" i="3"/>
  <c r="AA66" i="3" s="1"/>
  <c r="AB68" i="3"/>
  <c r="AC68" i="3" s="1"/>
  <c r="AF71" i="3"/>
  <c r="AG71" i="3" s="1"/>
  <c r="AD71" i="3"/>
  <c r="AE71" i="3" s="1"/>
  <c r="AH73" i="3"/>
  <c r="AB82" i="3"/>
  <c r="AC82" i="3" s="1"/>
  <c r="E84" i="3"/>
  <c r="AI84" i="3"/>
  <c r="U84" i="3"/>
  <c r="V84" i="3" s="1"/>
  <c r="AB84" i="3"/>
  <c r="AC84" i="3" s="1"/>
  <c r="B85" i="3"/>
  <c r="E86" i="3"/>
  <c r="AI86" i="3"/>
  <c r="Y86" i="3"/>
  <c r="AD86" i="3"/>
  <c r="AE86" i="3" s="1"/>
  <c r="D86" i="3"/>
  <c r="AI92" i="3"/>
  <c r="AH92" i="3"/>
  <c r="U92" i="3"/>
  <c r="V92" i="3" s="1"/>
  <c r="AB92" i="3"/>
  <c r="AC92" i="3" s="1"/>
  <c r="U93" i="3"/>
  <c r="V93" i="3" s="1"/>
  <c r="AF93" i="3"/>
  <c r="AG93" i="3" s="1"/>
  <c r="W104" i="3"/>
  <c r="X104" i="3" s="1"/>
  <c r="N197" i="7"/>
  <c r="M197" i="7"/>
  <c r="B197" i="7"/>
  <c r="L197" i="7"/>
  <c r="G197" i="7"/>
  <c r="P197" i="7"/>
  <c r="O197" i="7"/>
  <c r="D34" i="3"/>
  <c r="AD34" i="3"/>
  <c r="AE34" i="3" s="1"/>
  <c r="O128" i="7"/>
  <c r="N128" i="7"/>
  <c r="L128" i="7"/>
  <c r="G128" i="7"/>
  <c r="B128" i="7"/>
  <c r="P128" i="7"/>
  <c r="M128" i="7"/>
  <c r="AI53" i="3"/>
  <c r="O104" i="7"/>
  <c r="P104" i="7"/>
  <c r="N104" i="7"/>
  <c r="M104" i="7"/>
  <c r="B104" i="7"/>
  <c r="L104" i="7"/>
  <c r="G104" i="7"/>
  <c r="AE13" i="3"/>
  <c r="W23" i="3"/>
  <c r="X23" i="3" s="1"/>
  <c r="F63" i="3"/>
  <c r="A63" i="3"/>
  <c r="W72" i="3"/>
  <c r="X72" i="3" s="1"/>
  <c r="N165" i="7"/>
  <c r="M165" i="7"/>
  <c r="B165" i="7"/>
  <c r="L165" i="7"/>
  <c r="G165" i="7"/>
  <c r="P165" i="7"/>
  <c r="O165" i="7"/>
  <c r="W88" i="3"/>
  <c r="X88" i="3" s="1"/>
  <c r="N181" i="7"/>
  <c r="M181" i="7"/>
  <c r="B181" i="7"/>
  <c r="L181" i="7"/>
  <c r="G181" i="7"/>
  <c r="P181" i="7"/>
  <c r="O181" i="7"/>
  <c r="B96" i="3"/>
  <c r="E96" i="3"/>
  <c r="D9" i="3"/>
  <c r="F10" i="3"/>
  <c r="W10" i="3"/>
  <c r="X10" i="3" s="1"/>
  <c r="O103" i="7"/>
  <c r="N103" i="7"/>
  <c r="M103" i="7"/>
  <c r="B103" i="7"/>
  <c r="G103" i="7"/>
  <c r="L103" i="7"/>
  <c r="P103" i="7"/>
  <c r="AF11" i="3"/>
  <c r="AG11" i="3" s="1"/>
  <c r="O106" i="7"/>
  <c r="L106" i="7"/>
  <c r="G106" i="7"/>
  <c r="P106" i="7"/>
  <c r="B106" i="7"/>
  <c r="M106" i="7"/>
  <c r="AD14" i="3"/>
  <c r="AE14" i="3" s="1"/>
  <c r="E15" i="3"/>
  <c r="V15" i="3"/>
  <c r="AI15" i="3"/>
  <c r="O111" i="7"/>
  <c r="N111" i="7"/>
  <c r="M111" i="7"/>
  <c r="B111" i="7"/>
  <c r="L111" i="7"/>
  <c r="G111" i="7"/>
  <c r="P111" i="7"/>
  <c r="E20" i="3"/>
  <c r="AE20" i="3"/>
  <c r="F21" i="3"/>
  <c r="O114" i="7"/>
  <c r="N114" i="7"/>
  <c r="G114" i="7"/>
  <c r="P114" i="7"/>
  <c r="L114" i="7"/>
  <c r="M114" i="7"/>
  <c r="B114" i="7"/>
  <c r="Z22" i="3"/>
  <c r="E24" i="3"/>
  <c r="F25" i="3"/>
  <c r="N119" i="7"/>
  <c r="P119" i="7"/>
  <c r="O119" i="7"/>
  <c r="M119" i="7"/>
  <c r="B119" i="7"/>
  <c r="G119" i="7"/>
  <c r="L119" i="7"/>
  <c r="Z30" i="3"/>
  <c r="Y31" i="3"/>
  <c r="AA31" i="3" s="1"/>
  <c r="Z32" i="3"/>
  <c r="AD33" i="3"/>
  <c r="AE33" i="3" s="1"/>
  <c r="A35" i="3"/>
  <c r="U37" i="3"/>
  <c r="V37" i="3" s="1"/>
  <c r="AF39" i="3"/>
  <c r="AG39" i="3" s="1"/>
  <c r="W43" i="3"/>
  <c r="X43" i="3" s="1"/>
  <c r="Z45" i="3"/>
  <c r="Y47" i="3"/>
  <c r="AB48" i="3"/>
  <c r="AC48" i="3" s="1"/>
  <c r="Z49" i="3"/>
  <c r="N143" i="7"/>
  <c r="M143" i="7"/>
  <c r="B143" i="7"/>
  <c r="P143" i="7"/>
  <c r="O143" i="7"/>
  <c r="L143" i="7"/>
  <c r="G143" i="7"/>
  <c r="B51" i="3"/>
  <c r="Z51" i="3"/>
  <c r="Y52" i="3"/>
  <c r="AA52" i="3" s="1"/>
  <c r="AB53" i="3"/>
  <c r="AC53" i="3" s="1"/>
  <c r="AB54" i="3"/>
  <c r="AC54" i="3" s="1"/>
  <c r="U55" i="3"/>
  <c r="AF55" i="3"/>
  <c r="AG55" i="3" s="1"/>
  <c r="Y56" i="3"/>
  <c r="AA56" i="3" s="1"/>
  <c r="E59" i="3"/>
  <c r="Z60" i="3"/>
  <c r="U61" i="3"/>
  <c r="V61" i="3" s="1"/>
  <c r="F62" i="3"/>
  <c r="A62" i="3"/>
  <c r="N155" i="7"/>
  <c r="M155" i="7"/>
  <c r="B155" i="7"/>
  <c r="L155" i="7"/>
  <c r="O155" i="7"/>
  <c r="G155" i="7"/>
  <c r="P155" i="7"/>
  <c r="W67" i="3"/>
  <c r="X67" i="3" s="1"/>
  <c r="P160" i="7"/>
  <c r="G160" i="7"/>
  <c r="O160" i="7"/>
  <c r="N160" i="7"/>
  <c r="B160" i="7"/>
  <c r="M160" i="7"/>
  <c r="L160" i="7"/>
  <c r="W71" i="3"/>
  <c r="X71" i="3" s="1"/>
  <c r="P164" i="7"/>
  <c r="G164" i="7"/>
  <c r="O164" i="7"/>
  <c r="N164" i="7"/>
  <c r="B164" i="7"/>
  <c r="M164" i="7"/>
  <c r="L164" i="7"/>
  <c r="AI74" i="3"/>
  <c r="AB74" i="3"/>
  <c r="AC74" i="3" s="1"/>
  <c r="AF74" i="3"/>
  <c r="AG74" i="3" s="1"/>
  <c r="AI80" i="3"/>
  <c r="AF80" i="3"/>
  <c r="AG80" i="3" s="1"/>
  <c r="U80" i="3"/>
  <c r="V80" i="3" s="1"/>
  <c r="W81" i="3"/>
  <c r="X81" i="3" s="1"/>
  <c r="P174" i="7"/>
  <c r="G174" i="7"/>
  <c r="O174" i="7"/>
  <c r="N174" i="7"/>
  <c r="B174" i="7"/>
  <c r="M174" i="7"/>
  <c r="L174" i="7"/>
  <c r="W84" i="3"/>
  <c r="X84" i="3" s="1"/>
  <c r="N177" i="7"/>
  <c r="M177" i="7"/>
  <c r="B177" i="7"/>
  <c r="L177" i="7"/>
  <c r="P177" i="7"/>
  <c r="O177" i="7"/>
  <c r="G177" i="7"/>
  <c r="W86" i="3"/>
  <c r="X86" i="3" s="1"/>
  <c r="N179" i="7"/>
  <c r="M179" i="7"/>
  <c r="B179" i="7"/>
  <c r="L179" i="7"/>
  <c r="G179" i="7"/>
  <c r="P179" i="7"/>
  <c r="O179" i="7"/>
  <c r="A87" i="3"/>
  <c r="E87" i="3"/>
  <c r="P180" i="7"/>
  <c r="G180" i="7"/>
  <c r="O180" i="7"/>
  <c r="N180" i="7"/>
  <c r="B180" i="7"/>
  <c r="M180" i="7"/>
  <c r="L180" i="7"/>
  <c r="W87" i="3"/>
  <c r="X87" i="3" s="1"/>
  <c r="F92" i="3"/>
  <c r="A92" i="3"/>
  <c r="W92" i="3"/>
  <c r="X92" i="3" s="1"/>
  <c r="N185" i="7"/>
  <c r="M185" i="7"/>
  <c r="B185" i="7"/>
  <c r="L185" i="7"/>
  <c r="G185" i="7"/>
  <c r="P185" i="7"/>
  <c r="O185" i="7"/>
  <c r="B112" i="7"/>
  <c r="W12" i="3"/>
  <c r="X12" i="3" s="1"/>
  <c r="O105" i="7"/>
  <c r="N105" i="7"/>
  <c r="M105" i="7"/>
  <c r="B105" i="7"/>
  <c r="P105" i="7"/>
  <c r="L105" i="7"/>
  <c r="G105" i="7"/>
  <c r="AF30" i="3"/>
  <c r="AG30" i="3" s="1"/>
  <c r="W41" i="3"/>
  <c r="X41" i="3" s="1"/>
  <c r="O134" i="7"/>
  <c r="N134" i="7"/>
  <c r="P134" i="7"/>
  <c r="G134" i="7"/>
  <c r="M134" i="7"/>
  <c r="B134" i="7"/>
  <c r="L134" i="7"/>
  <c r="W46" i="3"/>
  <c r="X46" i="3" s="1"/>
  <c r="N139" i="7"/>
  <c r="M139" i="7"/>
  <c r="B139" i="7"/>
  <c r="L139" i="7"/>
  <c r="G139" i="7"/>
  <c r="P139" i="7"/>
  <c r="O139" i="7"/>
  <c r="AF47" i="3"/>
  <c r="AG47" i="3" s="1"/>
  <c r="N141" i="7"/>
  <c r="M141" i="7"/>
  <c r="B141" i="7"/>
  <c r="G141" i="7"/>
  <c r="O141" i="7"/>
  <c r="L141" i="7"/>
  <c r="P141" i="7"/>
  <c r="AI49" i="3"/>
  <c r="W60" i="3"/>
  <c r="X60" i="3" s="1"/>
  <c r="N153" i="7"/>
  <c r="M153" i="7"/>
  <c r="B153" i="7"/>
  <c r="L153" i="7"/>
  <c r="G153" i="7"/>
  <c r="O153" i="7"/>
  <c r="U63" i="3"/>
  <c r="V63" i="3" s="1"/>
  <c r="AF63" i="3"/>
  <c r="AG63" i="3" s="1"/>
  <c r="W70" i="3"/>
  <c r="X70" i="3" s="1"/>
  <c r="N163" i="7"/>
  <c r="M163" i="7"/>
  <c r="B163" i="7"/>
  <c r="L163" i="7"/>
  <c r="G163" i="7"/>
  <c r="P163" i="7"/>
  <c r="O163" i="7"/>
  <c r="W83" i="3"/>
  <c r="X83" i="3" s="1"/>
  <c r="P176" i="7"/>
  <c r="G176" i="7"/>
  <c r="O176" i="7"/>
  <c r="N176" i="7"/>
  <c r="B176" i="7"/>
  <c r="M176" i="7"/>
  <c r="L176" i="7"/>
  <c r="E9" i="3"/>
  <c r="AF14" i="3"/>
  <c r="AG14" i="3" s="1"/>
  <c r="O108" i="7"/>
  <c r="G108" i="7"/>
  <c r="P108" i="7"/>
  <c r="M108" i="7"/>
  <c r="B108" i="7"/>
  <c r="L108" i="7"/>
  <c r="N108" i="7"/>
  <c r="E17" i="3"/>
  <c r="V18" i="3"/>
  <c r="W20" i="3"/>
  <c r="X20" i="3" s="1"/>
  <c r="O113" i="7"/>
  <c r="N113" i="7"/>
  <c r="M113" i="7"/>
  <c r="B113" i="7"/>
  <c r="G113" i="7"/>
  <c r="P113" i="7"/>
  <c r="L113" i="7"/>
  <c r="F24" i="3"/>
  <c r="AE24" i="3"/>
  <c r="O118" i="7"/>
  <c r="N118" i="7"/>
  <c r="G118" i="7"/>
  <c r="M118" i="7"/>
  <c r="B118" i="7"/>
  <c r="P118" i="7"/>
  <c r="L118" i="7"/>
  <c r="V26" i="3"/>
  <c r="A27" i="3"/>
  <c r="AH28" i="3"/>
  <c r="AB30" i="3"/>
  <c r="AC30" i="3" s="1"/>
  <c r="Z31" i="3"/>
  <c r="Y34" i="3"/>
  <c r="AA34" i="3" s="1"/>
  <c r="W36" i="3"/>
  <c r="X36" i="3" s="1"/>
  <c r="N129" i="7"/>
  <c r="M129" i="7"/>
  <c r="B129" i="7"/>
  <c r="P129" i="7"/>
  <c r="O129" i="7"/>
  <c r="G129" i="7"/>
  <c r="L129" i="7"/>
  <c r="O132" i="7"/>
  <c r="N132" i="7"/>
  <c r="P132" i="7"/>
  <c r="M132" i="7"/>
  <c r="B132" i="7"/>
  <c r="L132" i="7"/>
  <c r="G132" i="7"/>
  <c r="Z40" i="3"/>
  <c r="N135" i="7"/>
  <c r="M135" i="7"/>
  <c r="B135" i="7"/>
  <c r="G135" i="7"/>
  <c r="P135" i="7"/>
  <c r="O135" i="7"/>
  <c r="L135" i="7"/>
  <c r="Y43" i="3"/>
  <c r="AA43" i="3" s="1"/>
  <c r="AB45" i="3"/>
  <c r="AC45" i="3" s="1"/>
  <c r="Z47" i="3"/>
  <c r="D48" i="3"/>
  <c r="AH48" i="3"/>
  <c r="AB49" i="3"/>
  <c r="AC49" i="3" s="1"/>
  <c r="V50" i="3"/>
  <c r="AB52" i="3"/>
  <c r="AC52" i="3" s="1"/>
  <c r="AD53" i="3"/>
  <c r="AE53" i="3" s="1"/>
  <c r="AD54" i="3"/>
  <c r="AE54" i="3" s="1"/>
  <c r="AH55" i="3"/>
  <c r="W65" i="3"/>
  <c r="X65" i="3" s="1"/>
  <c r="P158" i="7"/>
  <c r="G158" i="7"/>
  <c r="O158" i="7"/>
  <c r="N158" i="7"/>
  <c r="B158" i="7"/>
  <c r="M158" i="7"/>
  <c r="L158" i="7"/>
  <c r="AI68" i="3"/>
  <c r="V70" i="3"/>
  <c r="N167" i="7"/>
  <c r="M167" i="7"/>
  <c r="B167" i="7"/>
  <c r="L167" i="7"/>
  <c r="G167" i="7"/>
  <c r="P167" i="7"/>
  <c r="W74" i="3"/>
  <c r="X74" i="3" s="1"/>
  <c r="O167" i="7"/>
  <c r="AH74" i="3"/>
  <c r="Y75" i="3"/>
  <c r="AA75" i="3" s="1"/>
  <c r="AI78" i="3"/>
  <c r="AH78" i="3"/>
  <c r="U78" i="3"/>
  <c r="V78" i="3" s="1"/>
  <c r="Y78" i="3"/>
  <c r="AA78" i="3" s="1"/>
  <c r="B79" i="3"/>
  <c r="W80" i="3"/>
  <c r="X80" i="3" s="1"/>
  <c r="N173" i="7"/>
  <c r="M173" i="7"/>
  <c r="B173" i="7"/>
  <c r="L173" i="7"/>
  <c r="P173" i="7"/>
  <c r="O173" i="7"/>
  <c r="G173" i="7"/>
  <c r="AD82" i="3"/>
  <c r="AE82" i="3" s="1"/>
  <c r="AA84" i="3"/>
  <c r="AE85" i="3"/>
  <c r="V86" i="3"/>
  <c r="AE96" i="3"/>
  <c r="AE15" i="3"/>
  <c r="O120" i="7"/>
  <c r="N120" i="7"/>
  <c r="L120" i="7"/>
  <c r="G120" i="7"/>
  <c r="B120" i="7"/>
  <c r="P120" i="7"/>
  <c r="M120" i="7"/>
  <c r="W30" i="3"/>
  <c r="X30" i="3" s="1"/>
  <c r="N123" i="7"/>
  <c r="M123" i="7"/>
  <c r="B123" i="7"/>
  <c r="L123" i="7"/>
  <c r="P123" i="7"/>
  <c r="O123" i="7"/>
  <c r="N127" i="7"/>
  <c r="M127" i="7"/>
  <c r="B127" i="7"/>
  <c r="P127" i="7"/>
  <c r="O127" i="7"/>
  <c r="L127" i="7"/>
  <c r="G127" i="7"/>
  <c r="AF34" i="3"/>
  <c r="AG34" i="3" s="1"/>
  <c r="W35" i="3"/>
  <c r="X35" i="3" s="1"/>
  <c r="AF43" i="3"/>
  <c r="AG43" i="3" s="1"/>
  <c r="O140" i="7"/>
  <c r="N140" i="7"/>
  <c r="G140" i="7"/>
  <c r="P140" i="7"/>
  <c r="B140" i="7"/>
  <c r="M140" i="7"/>
  <c r="L140" i="7"/>
  <c r="W48" i="3"/>
  <c r="X48" i="3" s="1"/>
  <c r="AE65" i="3"/>
  <c r="F9" i="3"/>
  <c r="A11" i="3"/>
  <c r="E12" i="3"/>
  <c r="E14" i="3"/>
  <c r="W14" i="3"/>
  <c r="X14" i="3" s="1"/>
  <c r="O107" i="7"/>
  <c r="N107" i="7"/>
  <c r="M107" i="7"/>
  <c r="B107" i="7"/>
  <c r="G107" i="7"/>
  <c r="P107" i="7"/>
  <c r="L107" i="7"/>
  <c r="W15" i="3"/>
  <c r="X15" i="3" s="1"/>
  <c r="E16" i="3"/>
  <c r="W16" i="3"/>
  <c r="X16" i="3" s="1"/>
  <c r="O109" i="7"/>
  <c r="N109" i="7"/>
  <c r="M109" i="7"/>
  <c r="B109" i="7"/>
  <c r="P109" i="7"/>
  <c r="L109" i="7"/>
  <c r="G109" i="7"/>
  <c r="F17" i="3"/>
  <c r="E23" i="3"/>
  <c r="W24" i="3"/>
  <c r="X24" i="3" s="1"/>
  <c r="N117" i="7"/>
  <c r="L117" i="7"/>
  <c r="G117" i="7"/>
  <c r="P117" i="7"/>
  <c r="B117" i="7"/>
  <c r="O117" i="7"/>
  <c r="M117" i="7"/>
  <c r="W25" i="3"/>
  <c r="X25" i="3" s="1"/>
  <c r="W28" i="3"/>
  <c r="X28" i="3" s="1"/>
  <c r="N121" i="7"/>
  <c r="G121" i="7"/>
  <c r="O121" i="7"/>
  <c r="P121" i="7"/>
  <c r="B121" i="7"/>
  <c r="AI28" i="3"/>
  <c r="D31" i="3"/>
  <c r="AF31" i="3"/>
  <c r="AG31" i="3" s="1"/>
  <c r="AH33" i="3"/>
  <c r="Z34" i="3"/>
  <c r="E35" i="3"/>
  <c r="AD37" i="3"/>
  <c r="AE37" i="3" s="1"/>
  <c r="E38" i="3"/>
  <c r="N131" i="7"/>
  <c r="M131" i="7"/>
  <c r="B131" i="7"/>
  <c r="G131" i="7"/>
  <c r="P131" i="7"/>
  <c r="L131" i="7"/>
  <c r="O131" i="7"/>
  <c r="W42" i="3"/>
  <c r="X42" i="3" s="1"/>
  <c r="Z43" i="3"/>
  <c r="E44" i="3"/>
  <c r="E48" i="3"/>
  <c r="AF51" i="3"/>
  <c r="AG51" i="3" s="1"/>
  <c r="AF54" i="3"/>
  <c r="AG54" i="3" s="1"/>
  <c r="E58" i="3"/>
  <c r="N151" i="7"/>
  <c r="M151" i="7"/>
  <c r="B151" i="7"/>
  <c r="L151" i="7"/>
  <c r="G151" i="7"/>
  <c r="P151" i="7"/>
  <c r="O151" i="7"/>
  <c r="W59" i="3"/>
  <c r="X59" i="3" s="1"/>
  <c r="P152" i="7"/>
  <c r="G152" i="7"/>
  <c r="O152" i="7"/>
  <c r="N152" i="7"/>
  <c r="B152" i="7"/>
  <c r="M152" i="7"/>
  <c r="L152" i="7"/>
  <c r="AD60" i="3"/>
  <c r="AD66" i="3"/>
  <c r="AE66" i="3" s="1"/>
  <c r="AA67" i="3"/>
  <c r="AI69" i="3"/>
  <c r="U69" i="3"/>
  <c r="V69" i="3" s="1"/>
  <c r="U73" i="3"/>
  <c r="V73" i="3" s="1"/>
  <c r="U74" i="3"/>
  <c r="V74" i="3" s="1"/>
  <c r="AD75" i="3"/>
  <c r="W78" i="3"/>
  <c r="X78" i="3" s="1"/>
  <c r="N171" i="7"/>
  <c r="M171" i="7"/>
  <c r="B171" i="7"/>
  <c r="L171" i="7"/>
  <c r="O171" i="7"/>
  <c r="G171" i="7"/>
  <c r="P171" i="7"/>
  <c r="Z79" i="3"/>
  <c r="AI79" i="3"/>
  <c r="Y80" i="3"/>
  <c r="AA80" i="3" s="1"/>
  <c r="A85" i="3"/>
  <c r="E85" i="3"/>
  <c r="W85" i="3"/>
  <c r="X85" i="3" s="1"/>
  <c r="P178" i="7"/>
  <c r="G178" i="7"/>
  <c r="O178" i="7"/>
  <c r="N178" i="7"/>
  <c r="B178" i="7"/>
  <c r="M178" i="7"/>
  <c r="L178" i="7"/>
  <c r="W90" i="3"/>
  <c r="X90" i="3" s="1"/>
  <c r="N183" i="7"/>
  <c r="M183" i="7"/>
  <c r="B183" i="7"/>
  <c r="L183" i="7"/>
  <c r="G183" i="7"/>
  <c r="O183" i="7"/>
  <c r="P183" i="7"/>
  <c r="Y91" i="3"/>
  <c r="AA91" i="3" s="1"/>
  <c r="AB91" i="3"/>
  <c r="AC91" i="3" s="1"/>
  <c r="Z91" i="3"/>
  <c r="F98" i="3"/>
  <c r="A98" i="3"/>
  <c r="E98" i="3"/>
  <c r="W98" i="3"/>
  <c r="X98" i="3" s="1"/>
  <c r="N191" i="7"/>
  <c r="M191" i="7"/>
  <c r="B191" i="7"/>
  <c r="L191" i="7"/>
  <c r="P191" i="7"/>
  <c r="O191" i="7"/>
  <c r="G191" i="7"/>
  <c r="E99" i="3"/>
  <c r="W99" i="3"/>
  <c r="X99" i="3" s="1"/>
  <c r="P192" i="7"/>
  <c r="G192" i="7"/>
  <c r="O192" i="7"/>
  <c r="N192" i="7"/>
  <c r="B192" i="7"/>
  <c r="M192" i="7"/>
  <c r="L192" i="7"/>
  <c r="AH104" i="3"/>
  <c r="O102" i="7"/>
  <c r="G102" i="7"/>
  <c r="N102" i="7"/>
  <c r="M102" i="7"/>
  <c r="B102" i="7"/>
  <c r="P102" i="7"/>
  <c r="L102" i="7"/>
  <c r="F12" i="3"/>
  <c r="W17" i="3"/>
  <c r="X17" i="3" s="1"/>
  <c r="O110" i="7"/>
  <c r="N110" i="7"/>
  <c r="M110" i="7"/>
  <c r="B110" i="7"/>
  <c r="L110" i="7"/>
  <c r="G110" i="7"/>
  <c r="P110" i="7"/>
  <c r="N115" i="7"/>
  <c r="G115" i="7"/>
  <c r="P115" i="7"/>
  <c r="M115" i="7"/>
  <c r="B115" i="7"/>
  <c r="L115" i="7"/>
  <c r="O115" i="7"/>
  <c r="F29" i="3"/>
  <c r="W29" i="3"/>
  <c r="X29" i="3" s="1"/>
  <c r="O122" i="7"/>
  <c r="N122" i="7"/>
  <c r="P122" i="7"/>
  <c r="M122" i="7"/>
  <c r="B122" i="7"/>
  <c r="G122" i="7"/>
  <c r="L122" i="7"/>
  <c r="AD30" i="3"/>
  <c r="AE30" i="3" s="1"/>
  <c r="E33" i="3"/>
  <c r="W33" i="3"/>
  <c r="X33" i="3" s="1"/>
  <c r="O126" i="7"/>
  <c r="N126" i="7"/>
  <c r="P126" i="7"/>
  <c r="M126" i="7"/>
  <c r="B126" i="7"/>
  <c r="L126" i="7"/>
  <c r="G126" i="7"/>
  <c r="AB34" i="3"/>
  <c r="AC34" i="3" s="1"/>
  <c r="AD43" i="3"/>
  <c r="AE43" i="3" s="1"/>
  <c r="W44" i="3"/>
  <c r="X44" i="3" s="1"/>
  <c r="N137" i="7"/>
  <c r="M137" i="7"/>
  <c r="B137" i="7"/>
  <c r="P137" i="7"/>
  <c r="O137" i="7"/>
  <c r="L137" i="7"/>
  <c r="G137" i="7"/>
  <c r="D47" i="3"/>
  <c r="AD47" i="3"/>
  <c r="AE47" i="3" s="1"/>
  <c r="F48" i="3"/>
  <c r="AH49" i="3"/>
  <c r="O144" i="7"/>
  <c r="N144" i="7"/>
  <c r="L144" i="7"/>
  <c r="G144" i="7"/>
  <c r="B144" i="7"/>
  <c r="P144" i="7"/>
  <c r="M144" i="7"/>
  <c r="AH53" i="3"/>
  <c r="AA55" i="3"/>
  <c r="AF60" i="3"/>
  <c r="AG60" i="3" s="1"/>
  <c r="F66" i="3"/>
  <c r="A66" i="3"/>
  <c r="N159" i="7"/>
  <c r="M159" i="7"/>
  <c r="B159" i="7"/>
  <c r="L159" i="7"/>
  <c r="P159" i="7"/>
  <c r="O159" i="7"/>
  <c r="G159" i="7"/>
  <c r="W69" i="3"/>
  <c r="X69" i="3" s="1"/>
  <c r="P162" i="7"/>
  <c r="G162" i="7"/>
  <c r="O162" i="7"/>
  <c r="N162" i="7"/>
  <c r="B162" i="7"/>
  <c r="M162" i="7"/>
  <c r="L162" i="7"/>
  <c r="AF75" i="3"/>
  <c r="AG75" i="3" s="1"/>
  <c r="AI82" i="3"/>
  <c r="AH82" i="3"/>
  <c r="Z82" i="3"/>
  <c r="W91" i="3"/>
  <c r="X91" i="3" s="1"/>
  <c r="P184" i="7"/>
  <c r="G184" i="7"/>
  <c r="O184" i="7"/>
  <c r="N184" i="7"/>
  <c r="B184" i="7"/>
  <c r="M184" i="7"/>
  <c r="L184" i="7"/>
  <c r="AE92" i="3"/>
  <c r="U97" i="3"/>
  <c r="V97" i="3" s="1"/>
  <c r="AF97" i="3"/>
  <c r="AG97" i="3" s="1"/>
  <c r="Y103" i="3"/>
  <c r="AH103" i="3"/>
  <c r="AF103" i="3"/>
  <c r="AG103" i="3" s="1"/>
  <c r="Z103" i="3"/>
  <c r="F105" i="3"/>
  <c r="A105" i="3"/>
  <c r="W105" i="3"/>
  <c r="X105" i="3" s="1"/>
  <c r="P198" i="7"/>
  <c r="G198" i="7"/>
  <c r="O198" i="7"/>
  <c r="N198" i="7"/>
  <c r="B198" i="7"/>
  <c r="L198" i="7"/>
  <c r="M198" i="7"/>
  <c r="B5" i="5"/>
  <c r="L121" i="7"/>
  <c r="L130" i="7"/>
  <c r="P133" i="7"/>
  <c r="L182" i="7"/>
  <c r="AH70" i="3"/>
  <c r="F73" i="3"/>
  <c r="W73" i="3"/>
  <c r="X73" i="3" s="1"/>
  <c r="P166" i="7"/>
  <c r="G166" i="7"/>
  <c r="O166" i="7"/>
  <c r="N166" i="7"/>
  <c r="B166" i="7"/>
  <c r="M166" i="7"/>
  <c r="L166" i="7"/>
  <c r="W77" i="3"/>
  <c r="X77" i="3" s="1"/>
  <c r="P170" i="7"/>
  <c r="G170" i="7"/>
  <c r="O170" i="7"/>
  <c r="N170" i="7"/>
  <c r="B170" i="7"/>
  <c r="L170" i="7"/>
  <c r="F79" i="3"/>
  <c r="P172" i="7"/>
  <c r="G172" i="7"/>
  <c r="O172" i="7"/>
  <c r="N172" i="7"/>
  <c r="B172" i="7"/>
  <c r="M172" i="7"/>
  <c r="L172" i="7"/>
  <c r="Y88" i="3"/>
  <c r="W93" i="3"/>
  <c r="X93" i="3" s="1"/>
  <c r="P186" i="7"/>
  <c r="G186" i="7"/>
  <c r="O186" i="7"/>
  <c r="N186" i="7"/>
  <c r="B186" i="7"/>
  <c r="L186" i="7"/>
  <c r="Y96" i="3"/>
  <c r="W97" i="3"/>
  <c r="X97" i="3" s="1"/>
  <c r="P190" i="7"/>
  <c r="G190" i="7"/>
  <c r="O190" i="7"/>
  <c r="N190" i="7"/>
  <c r="B190" i="7"/>
  <c r="M190" i="7"/>
  <c r="L190" i="7"/>
  <c r="AD98" i="3"/>
  <c r="AE98" i="3" s="1"/>
  <c r="Y100" i="3"/>
  <c r="AA100" i="3" s="1"/>
  <c r="D102" i="3"/>
  <c r="AB102" i="3"/>
  <c r="AC102" i="3" s="1"/>
  <c r="W103" i="3"/>
  <c r="X103" i="3" s="1"/>
  <c r="P196" i="7"/>
  <c r="G196" i="7"/>
  <c r="O196" i="7"/>
  <c r="N196" i="7"/>
  <c r="B196" i="7"/>
  <c r="M196" i="7"/>
  <c r="L196" i="7"/>
  <c r="AB106" i="3"/>
  <c r="AC106" i="3" s="1"/>
  <c r="AD108" i="3"/>
  <c r="AE108" i="3" s="1"/>
  <c r="W101" i="3"/>
  <c r="X101" i="3" s="1"/>
  <c r="P194" i="7"/>
  <c r="G194" i="7"/>
  <c r="O194" i="7"/>
  <c r="N194" i="7"/>
  <c r="B194" i="7"/>
  <c r="M194" i="7"/>
  <c r="L194" i="7"/>
  <c r="AD106" i="3"/>
  <c r="M170" i="7"/>
  <c r="AE100" i="3"/>
  <c r="U102" i="3"/>
  <c r="V102" i="3" s="1"/>
  <c r="AF102" i="3"/>
  <c r="AG102" i="3" s="1"/>
  <c r="AH106" i="3"/>
  <c r="AE88" i="3"/>
  <c r="AF96" i="3"/>
  <c r="AG96" i="3" s="1"/>
  <c r="AF100" i="3"/>
  <c r="AG100" i="3" s="1"/>
  <c r="AH102" i="3"/>
  <c r="F106" i="3"/>
  <c r="W106" i="3"/>
  <c r="X106" i="3" s="1"/>
  <c r="N199" i="7"/>
  <c r="M199" i="7"/>
  <c r="B199" i="7"/>
  <c r="L199" i="7"/>
  <c r="G199" i="7"/>
  <c r="P199" i="7"/>
  <c r="O199" i="7"/>
  <c r="W108" i="3"/>
  <c r="X108" i="3" s="1"/>
  <c r="N201" i="7"/>
  <c r="M201" i="7"/>
  <c r="B201" i="7"/>
  <c r="L201" i="7"/>
  <c r="G201" i="7"/>
  <c r="W82" i="3"/>
  <c r="X82" i="3" s="1"/>
  <c r="N175" i="7"/>
  <c r="M175" i="7"/>
  <c r="B175" i="7"/>
  <c r="L175" i="7"/>
  <c r="P175" i="7"/>
  <c r="O175" i="7"/>
  <c r="G175" i="7"/>
  <c r="AF88" i="3"/>
  <c r="AG88" i="3" s="1"/>
  <c r="AD90" i="3"/>
  <c r="AE90" i="3" s="1"/>
  <c r="Y94" i="3"/>
  <c r="AA94" i="3" s="1"/>
  <c r="AA95" i="3"/>
  <c r="W96" i="3"/>
  <c r="X96" i="3" s="1"/>
  <c r="N189" i="7"/>
  <c r="M189" i="7"/>
  <c r="B189" i="7"/>
  <c r="L189" i="7"/>
  <c r="P189" i="7"/>
  <c r="O189" i="7"/>
  <c r="G189" i="7"/>
  <c r="Z98" i="3"/>
  <c r="AA99" i="3"/>
  <c r="F100" i="3"/>
  <c r="W100" i="3"/>
  <c r="X100" i="3" s="1"/>
  <c r="N193" i="7"/>
  <c r="M193" i="7"/>
  <c r="B193" i="7"/>
  <c r="L193" i="7"/>
  <c r="P193" i="7"/>
  <c r="O193" i="7"/>
  <c r="AD101" i="3"/>
  <c r="AB105" i="3"/>
  <c r="AC105" i="3" s="1"/>
  <c r="U106" i="3"/>
  <c r="V106" i="3" s="1"/>
  <c r="U108" i="3"/>
  <c r="V108" i="3" s="1"/>
  <c r="AI9" i="3"/>
  <c r="U10" i="3"/>
  <c r="V10" i="3" s="1"/>
  <c r="A21" i="3"/>
  <c r="Y25" i="3"/>
  <c r="AA25" i="3" s="1"/>
  <c r="D25" i="3"/>
  <c r="AF25" i="3"/>
  <c r="AG25" i="3" s="1"/>
  <c r="AH27" i="3"/>
  <c r="AD32" i="3"/>
  <c r="AE32" i="3" s="1"/>
  <c r="Y32" i="3"/>
  <c r="AA32" i="3" s="1"/>
  <c r="D32" i="3"/>
  <c r="AF32" i="3"/>
  <c r="AG32" i="3" s="1"/>
  <c r="AH38" i="3"/>
  <c r="Z38" i="3"/>
  <c r="AD38" i="3"/>
  <c r="AE38" i="3" s="1"/>
  <c r="U38" i="3"/>
  <c r="V38" i="3" s="1"/>
  <c r="AI38" i="3"/>
  <c r="Y41" i="3"/>
  <c r="AA41" i="3" s="1"/>
  <c r="E54" i="3"/>
  <c r="A54" i="3"/>
  <c r="F54" i="3"/>
  <c r="AB57" i="3"/>
  <c r="AC57" i="3" s="1"/>
  <c r="Y76" i="3"/>
  <c r="AA76" i="3" s="1"/>
  <c r="D76" i="3"/>
  <c r="AD76" i="3"/>
  <c r="AE76" i="3" s="1"/>
  <c r="U76" i="3"/>
  <c r="V76" i="3" s="1"/>
  <c r="AH76" i="3"/>
  <c r="AF76" i="3"/>
  <c r="AG76" i="3" s="1"/>
  <c r="AB76" i="3"/>
  <c r="AC76" i="3" s="1"/>
  <c r="Z76" i="3"/>
  <c r="Y17" i="3"/>
  <c r="AA17" i="3" s="1"/>
  <c r="D17" i="3"/>
  <c r="AB17" i="3"/>
  <c r="AC17" i="3" s="1"/>
  <c r="AH42" i="3"/>
  <c r="Z42" i="3"/>
  <c r="Y42" i="3"/>
  <c r="AA42" i="3" s="1"/>
  <c r="D42" i="3"/>
  <c r="AB42" i="3"/>
  <c r="AC42" i="3" s="1"/>
  <c r="AD42" i="3"/>
  <c r="AE42" i="3" s="1"/>
  <c r="AB9" i="3"/>
  <c r="AC9" i="3" s="1"/>
  <c r="A10" i="3"/>
  <c r="AD10" i="3"/>
  <c r="AE10" i="3" s="1"/>
  <c r="Y11" i="3"/>
  <c r="AA11" i="3" s="1"/>
  <c r="AH11" i="3"/>
  <c r="U12" i="3"/>
  <c r="V12" i="3" s="1"/>
  <c r="AD12" i="3"/>
  <c r="AE12" i="3" s="1"/>
  <c r="E13" i="3"/>
  <c r="A14" i="3"/>
  <c r="AB15" i="3"/>
  <c r="AC15" i="3" s="1"/>
  <c r="Y16" i="3"/>
  <c r="AA16" i="3" s="1"/>
  <c r="AH16" i="3"/>
  <c r="U17" i="3"/>
  <c r="V17" i="3" s="1"/>
  <c r="AD17" i="3"/>
  <c r="AE17" i="3" s="1"/>
  <c r="A19" i="3"/>
  <c r="AF19" i="3"/>
  <c r="AG19" i="3" s="1"/>
  <c r="F20" i="3"/>
  <c r="AB20" i="3"/>
  <c r="AC20" i="3" s="1"/>
  <c r="AF24" i="3"/>
  <c r="AG24" i="3" s="1"/>
  <c r="AD25" i="3"/>
  <c r="AE25" i="3" s="1"/>
  <c r="F26" i="3"/>
  <c r="E26" i="3"/>
  <c r="Y27" i="3"/>
  <c r="AA27" i="3" s="1"/>
  <c r="AI27" i="3"/>
  <c r="U31" i="3"/>
  <c r="V31" i="3" s="1"/>
  <c r="AB31" i="3"/>
  <c r="AC31" i="3" s="1"/>
  <c r="AD31" i="3"/>
  <c r="AE31" i="3" s="1"/>
  <c r="AH32" i="3"/>
  <c r="AH35" i="3"/>
  <c r="B37" i="3"/>
  <c r="AD40" i="3"/>
  <c r="AE40" i="3" s="1"/>
  <c r="U40" i="3"/>
  <c r="V40" i="3" s="1"/>
  <c r="AB40" i="3"/>
  <c r="AC40" i="3" s="1"/>
  <c r="D40" i="3"/>
  <c r="AF40" i="3"/>
  <c r="AG40" i="3" s="1"/>
  <c r="AH40" i="3"/>
  <c r="U42" i="3"/>
  <c r="V42" i="3" s="1"/>
  <c r="F44" i="3"/>
  <c r="AD44" i="3"/>
  <c r="AE44" i="3" s="1"/>
  <c r="U44" i="3"/>
  <c r="V44" i="3" s="1"/>
  <c r="AI44" i="3"/>
  <c r="Y44" i="3"/>
  <c r="AA44" i="3" s="1"/>
  <c r="AH44" i="3"/>
  <c r="D44" i="3"/>
  <c r="A45" i="3"/>
  <c r="F69" i="3"/>
  <c r="A69" i="3"/>
  <c r="AF42" i="3"/>
  <c r="AG42" i="3" s="1"/>
  <c r="U59" i="3"/>
  <c r="V59" i="3" s="1"/>
  <c r="AF59" i="3"/>
  <c r="AG59" i="3" s="1"/>
  <c r="Y59" i="3"/>
  <c r="AA59" i="3" s="1"/>
  <c r="AI59" i="3"/>
  <c r="AH59" i="3"/>
  <c r="U9" i="3"/>
  <c r="V9" i="3" s="1"/>
  <c r="D11" i="3"/>
  <c r="Z11" i="3"/>
  <c r="AI11" i="3"/>
  <c r="AF12" i="3"/>
  <c r="AG12" i="3" s="1"/>
  <c r="Y13" i="3"/>
  <c r="AA13" i="3" s="1"/>
  <c r="D13" i="3"/>
  <c r="AB13" i="3"/>
  <c r="AC13" i="3" s="1"/>
  <c r="D16" i="3"/>
  <c r="Z16" i="3"/>
  <c r="AI16" i="3"/>
  <c r="E21" i="3"/>
  <c r="U24" i="3"/>
  <c r="V24" i="3" s="1"/>
  <c r="U25" i="3"/>
  <c r="V25" i="3" s="1"/>
  <c r="D27" i="3"/>
  <c r="A29" i="3"/>
  <c r="U32" i="3"/>
  <c r="V32" i="3" s="1"/>
  <c r="AI32" i="3"/>
  <c r="AI35" i="3"/>
  <c r="E45" i="3"/>
  <c r="D57" i="3"/>
  <c r="AB59" i="3"/>
  <c r="AC59" i="3" s="1"/>
  <c r="E61" i="3"/>
  <c r="A61" i="3"/>
  <c r="F61" i="3"/>
  <c r="B68" i="3"/>
  <c r="F68" i="3"/>
  <c r="E68" i="3"/>
  <c r="U23" i="3"/>
  <c r="V23" i="3" s="1"/>
  <c r="AB23" i="3"/>
  <c r="AC23" i="3" s="1"/>
  <c r="AD23" i="3"/>
  <c r="AE23" i="3" s="1"/>
  <c r="F60" i="3"/>
  <c r="E60" i="3"/>
  <c r="A60" i="3"/>
  <c r="AD9" i="3"/>
  <c r="AE9" i="3" s="1"/>
  <c r="AF10" i="3"/>
  <c r="AG10" i="3" s="1"/>
  <c r="AA14" i="3"/>
  <c r="AF17" i="3"/>
  <c r="AG17" i="3" s="1"/>
  <c r="F18" i="3"/>
  <c r="Y19" i="3"/>
  <c r="AA19" i="3" s="1"/>
  <c r="AH19" i="3"/>
  <c r="U20" i="3"/>
  <c r="V20" i="3" s="1"/>
  <c r="Y21" i="3"/>
  <c r="AA21" i="3" s="1"/>
  <c r="D21" i="3"/>
  <c r="AF21" i="3"/>
  <c r="AG21" i="3" s="1"/>
  <c r="AH23" i="3"/>
  <c r="AH24" i="3"/>
  <c r="AH25" i="3"/>
  <c r="D28" i="3"/>
  <c r="A33" i="3"/>
  <c r="Y35" i="3"/>
  <c r="AA35" i="3" s="1"/>
  <c r="F37" i="3"/>
  <c r="Y38" i="3"/>
  <c r="AA38" i="3" s="1"/>
  <c r="AF45" i="3"/>
  <c r="AG45" i="3" s="1"/>
  <c r="AI45" i="3"/>
  <c r="Y45" i="3"/>
  <c r="AA45" i="3" s="1"/>
  <c r="AH45" i="3"/>
  <c r="D45" i="3"/>
  <c r="A46" i="3"/>
  <c r="AD56" i="3"/>
  <c r="AE56" i="3" s="1"/>
  <c r="U56" i="3"/>
  <c r="V56" i="3" s="1"/>
  <c r="AH56" i="3"/>
  <c r="AF56" i="3"/>
  <c r="AG56" i="3" s="1"/>
  <c r="Z56" i="3"/>
  <c r="AD59" i="3"/>
  <c r="AE59" i="3" s="1"/>
  <c r="F65" i="3"/>
  <c r="A65" i="3"/>
  <c r="AI76" i="3"/>
  <c r="Y10" i="3"/>
  <c r="AA10" i="3" s="1"/>
  <c r="Y12" i="3"/>
  <c r="AA12" i="3" s="1"/>
  <c r="AH12" i="3"/>
  <c r="D19" i="3"/>
  <c r="Y23" i="3"/>
  <c r="AA23" i="3" s="1"/>
  <c r="AI23" i="3"/>
  <c r="U27" i="3"/>
  <c r="V27" i="3" s="1"/>
  <c r="AB27" i="3"/>
  <c r="AC27" i="3" s="1"/>
  <c r="AD27" i="3"/>
  <c r="AE27" i="3" s="1"/>
  <c r="E28" i="3"/>
  <c r="E29" i="3"/>
  <c r="F34" i="3"/>
  <c r="E34" i="3"/>
  <c r="D35" i="3"/>
  <c r="E36" i="3"/>
  <c r="F41" i="3"/>
  <c r="AF41" i="3"/>
  <c r="AG41" i="3" s="1"/>
  <c r="AB41" i="3"/>
  <c r="AC41" i="3" s="1"/>
  <c r="D41" i="3"/>
  <c r="AD41" i="3"/>
  <c r="AE41" i="3" s="1"/>
  <c r="AH41" i="3"/>
  <c r="A52" i="3"/>
  <c r="F52" i="3"/>
  <c r="AF57" i="3"/>
  <c r="AG57" i="3" s="1"/>
  <c r="AH57" i="3"/>
  <c r="U57" i="3"/>
  <c r="V57" i="3" s="1"/>
  <c r="AD57" i="3"/>
  <c r="AE57" i="3" s="1"/>
  <c r="Z57" i="3"/>
  <c r="Y64" i="3"/>
  <c r="AA64" i="3" s="1"/>
  <c r="D64" i="3"/>
  <c r="Z64" i="3"/>
  <c r="AH64" i="3"/>
  <c r="AF64" i="3"/>
  <c r="AG64" i="3" s="1"/>
  <c r="U64" i="3"/>
  <c r="V64" i="3" s="1"/>
  <c r="AD64" i="3"/>
  <c r="AE64" i="3" s="1"/>
  <c r="AB64" i="3"/>
  <c r="AC64" i="3" s="1"/>
  <c r="AB12" i="3"/>
  <c r="AC12" i="3" s="1"/>
  <c r="D10" i="3"/>
  <c r="AB11" i="3"/>
  <c r="AC11" i="3" s="1"/>
  <c r="F16" i="3"/>
  <c r="AH17" i="3"/>
  <c r="Z19" i="3"/>
  <c r="AI19" i="3"/>
  <c r="F22" i="3"/>
  <c r="E22" i="3"/>
  <c r="F43" i="3"/>
  <c r="B43" i="3"/>
  <c r="E43" i="3"/>
  <c r="E10" i="3"/>
  <c r="Z10" i="3"/>
  <c r="AH10" i="3"/>
  <c r="AD11" i="3"/>
  <c r="AE11" i="3" s="1"/>
  <c r="D12" i="3"/>
  <c r="Z12" i="3"/>
  <c r="Z17" i="3"/>
  <c r="AI17" i="3"/>
  <c r="E19" i="3"/>
  <c r="D23" i="3"/>
  <c r="Z23" i="3"/>
  <c r="Z24" i="3"/>
  <c r="Z25" i="3"/>
  <c r="A26" i="3"/>
  <c r="F28" i="3"/>
  <c r="AE28" i="3"/>
  <c r="Y29" i="3"/>
  <c r="AA29" i="3" s="1"/>
  <c r="D29" i="3"/>
  <c r="AF29" i="3"/>
  <c r="AG29" i="3" s="1"/>
  <c r="AI31" i="3"/>
  <c r="AA33" i="3"/>
  <c r="F36" i="3"/>
  <c r="AD36" i="3"/>
  <c r="AE36" i="3" s="1"/>
  <c r="Y36" i="3"/>
  <c r="AA36" i="3" s="1"/>
  <c r="D36" i="3"/>
  <c r="AF36" i="3"/>
  <c r="AG36" i="3" s="1"/>
  <c r="AB38" i="3"/>
  <c r="AC38" i="3" s="1"/>
  <c r="F39" i="3"/>
  <c r="E39" i="3"/>
  <c r="V39" i="3"/>
  <c r="Y40" i="3"/>
  <c r="AA40" i="3" s="1"/>
  <c r="E41" i="3"/>
  <c r="AI41" i="3"/>
  <c r="AB44" i="3"/>
  <c r="AC44" i="3" s="1"/>
  <c r="AH46" i="3"/>
  <c r="Z46" i="3"/>
  <c r="Y46" i="3"/>
  <c r="AA46" i="3" s="1"/>
  <c r="D46" i="3"/>
  <c r="AI46" i="3"/>
  <c r="AF46" i="3"/>
  <c r="AG46" i="3" s="1"/>
  <c r="AA47" i="3"/>
  <c r="AE51" i="3"/>
  <c r="F55" i="3"/>
  <c r="B55" i="3"/>
  <c r="V55" i="3"/>
  <c r="AI58" i="3"/>
  <c r="Z58" i="3"/>
  <c r="AH58" i="3"/>
  <c r="Y58" i="3"/>
  <c r="AA58" i="3" s="1"/>
  <c r="D58" i="3"/>
  <c r="AF58" i="3"/>
  <c r="AG58" i="3" s="1"/>
  <c r="U58" i="3"/>
  <c r="V58" i="3" s="1"/>
  <c r="D59" i="3"/>
  <c r="A64" i="3"/>
  <c r="E64" i="3"/>
  <c r="E80" i="3"/>
  <c r="F14" i="3"/>
  <c r="AB19" i="3"/>
  <c r="AC19" i="3" s="1"/>
  <c r="F30" i="3"/>
  <c r="E30" i="3"/>
  <c r="F33" i="3"/>
  <c r="U35" i="3"/>
  <c r="V35" i="3" s="1"/>
  <c r="AB35" i="3"/>
  <c r="AC35" i="3" s="1"/>
  <c r="AD35" i="3"/>
  <c r="AE35" i="3" s="1"/>
  <c r="E46" i="3"/>
  <c r="B49" i="3"/>
  <c r="F49" i="3"/>
  <c r="A53" i="3"/>
  <c r="F53" i="3"/>
  <c r="Y57" i="3"/>
  <c r="AA57" i="3" s="1"/>
  <c r="AI33" i="3"/>
  <c r="AB37" i="3"/>
  <c r="AC37" i="3" s="1"/>
  <c r="E42" i="3"/>
  <c r="AD52" i="3"/>
  <c r="AE52" i="3" s="1"/>
  <c r="U52" i="3"/>
  <c r="V52" i="3" s="1"/>
  <c r="AH54" i="3"/>
  <c r="Z54" i="3"/>
  <c r="Y54" i="3"/>
  <c r="AA54" i="3" s="1"/>
  <c r="D54" i="3"/>
  <c r="A58" i="3"/>
  <c r="U67" i="3"/>
  <c r="V67" i="3" s="1"/>
  <c r="AB67" i="3"/>
  <c r="AC67" i="3" s="1"/>
  <c r="AH67" i="3"/>
  <c r="AD67" i="3"/>
  <c r="AE67" i="3" s="1"/>
  <c r="D67" i="3"/>
  <c r="F77" i="3"/>
  <c r="E77" i="3"/>
  <c r="A77" i="3"/>
  <c r="U71" i="3"/>
  <c r="V71" i="3" s="1"/>
  <c r="AB71" i="3"/>
  <c r="AC71" i="3" s="1"/>
  <c r="Z71" i="3"/>
  <c r="Y71" i="3"/>
  <c r="AA71" i="3" s="1"/>
  <c r="AH71" i="3"/>
  <c r="Y72" i="3"/>
  <c r="AA72" i="3" s="1"/>
  <c r="D72" i="3"/>
  <c r="AD72" i="3"/>
  <c r="AE72" i="3" s="1"/>
  <c r="U72" i="3"/>
  <c r="V72" i="3" s="1"/>
  <c r="AH72" i="3"/>
  <c r="AF72" i="3"/>
  <c r="AG72" i="3" s="1"/>
  <c r="Z72" i="3"/>
  <c r="Z67" i="3"/>
  <c r="A72" i="3"/>
  <c r="E72" i="3"/>
  <c r="F81" i="3"/>
  <c r="E81" i="3"/>
  <c r="A81" i="3"/>
  <c r="F88" i="3"/>
  <c r="A88" i="3"/>
  <c r="AF33" i="3"/>
  <c r="AG33" i="3" s="1"/>
  <c r="Y37" i="3"/>
  <c r="AA37" i="3" s="1"/>
  <c r="AH37" i="3"/>
  <c r="AD48" i="3"/>
  <c r="AE48" i="3" s="1"/>
  <c r="U48" i="3"/>
  <c r="V48" i="3" s="1"/>
  <c r="AH50" i="3"/>
  <c r="Z50" i="3"/>
  <c r="Y50" i="3"/>
  <c r="AA50" i="3" s="1"/>
  <c r="D50" i="3"/>
  <c r="Z52" i="3"/>
  <c r="Z53" i="3"/>
  <c r="AF67" i="3"/>
  <c r="AG67" i="3" s="1"/>
  <c r="F70" i="3"/>
  <c r="E70" i="3"/>
  <c r="A70" i="3"/>
  <c r="D33" i="3"/>
  <c r="D37" i="3"/>
  <c r="Z37" i="3"/>
  <c r="AI37" i="3"/>
  <c r="E40" i="3"/>
  <c r="AF48" i="3"/>
  <c r="AG48" i="3" s="1"/>
  <c r="AD49" i="3"/>
  <c r="AE49" i="3" s="1"/>
  <c r="E50" i="3"/>
  <c r="AD50" i="3"/>
  <c r="AE50" i="3" s="1"/>
  <c r="E51" i="3"/>
  <c r="D52" i="3"/>
  <c r="D53" i="3"/>
  <c r="Y61" i="3"/>
  <c r="AA61" i="3" s="1"/>
  <c r="D61" i="3"/>
  <c r="AH61" i="3"/>
  <c r="AF61" i="3"/>
  <c r="AG61" i="3" s="1"/>
  <c r="AI67" i="3"/>
  <c r="AB72" i="3"/>
  <c r="AC72" i="3" s="1"/>
  <c r="AI39" i="3"/>
  <c r="AI43" i="3"/>
  <c r="AI47" i="3"/>
  <c r="AI51" i="3"/>
  <c r="AI55" i="3"/>
  <c r="Y63" i="3"/>
  <c r="AA63" i="3" s="1"/>
  <c r="AH63" i="3"/>
  <c r="Y68" i="3"/>
  <c r="AA68" i="3" s="1"/>
  <c r="D68" i="3"/>
  <c r="AD68" i="3"/>
  <c r="AE68" i="3" s="1"/>
  <c r="AF68" i="3"/>
  <c r="AG68" i="3" s="1"/>
  <c r="A84" i="3"/>
  <c r="U85" i="3"/>
  <c r="V85" i="3" s="1"/>
  <c r="Y85" i="3"/>
  <c r="AA85" i="3" s="1"/>
  <c r="D85" i="3"/>
  <c r="Z85" i="3"/>
  <c r="AH85" i="3"/>
  <c r="AF85" i="3"/>
  <c r="AG85" i="3" s="1"/>
  <c r="A95" i="3"/>
  <c r="F95" i="3"/>
  <c r="E95" i="3"/>
  <c r="F96" i="3"/>
  <c r="A96" i="3"/>
  <c r="D63" i="3"/>
  <c r="Z63" i="3"/>
  <c r="AI63" i="3"/>
  <c r="AH68" i="3"/>
  <c r="E76" i="3"/>
  <c r="F78" i="3"/>
  <c r="E78" i="3"/>
  <c r="F82" i="3"/>
  <c r="E82" i="3"/>
  <c r="A82" i="3"/>
  <c r="AE84" i="3"/>
  <c r="B90" i="3"/>
  <c r="E90" i="3"/>
  <c r="AE101" i="3"/>
  <c r="E89" i="3"/>
  <c r="F89" i="3"/>
  <c r="A89" i="3"/>
  <c r="F93" i="3"/>
  <c r="E93" i="3"/>
  <c r="AE60" i="3"/>
  <c r="AB63" i="3"/>
  <c r="AC63" i="3" s="1"/>
  <c r="Y83" i="3"/>
  <c r="AA83" i="3" s="1"/>
  <c r="D83" i="3"/>
  <c r="U83" i="3"/>
  <c r="V83" i="3" s="1"/>
  <c r="AB83" i="3"/>
  <c r="AC83" i="3" s="1"/>
  <c r="AI83" i="3"/>
  <c r="AH83" i="3"/>
  <c r="AF83" i="3"/>
  <c r="AG83" i="3" s="1"/>
  <c r="F74" i="3"/>
  <c r="E74" i="3"/>
  <c r="AE75" i="3"/>
  <c r="E83" i="3"/>
  <c r="A83" i="3"/>
  <c r="AI75" i="3"/>
  <c r="A79" i="3"/>
  <c r="AH81" i="3"/>
  <c r="Y87" i="3"/>
  <c r="AA87" i="3" s="1"/>
  <c r="D87" i="3"/>
  <c r="AD87" i="3"/>
  <c r="AE87" i="3" s="1"/>
  <c r="U87" i="3"/>
  <c r="V87" i="3" s="1"/>
  <c r="A91" i="3"/>
  <c r="F91" i="3"/>
  <c r="AE94" i="3"/>
  <c r="AE97" i="3"/>
  <c r="AF73" i="3"/>
  <c r="AG73" i="3" s="1"/>
  <c r="AB75" i="3"/>
  <c r="AC75" i="3" s="1"/>
  <c r="AF77" i="3"/>
  <c r="AG77" i="3" s="1"/>
  <c r="A80" i="3"/>
  <c r="AI81" i="3"/>
  <c r="AF87" i="3"/>
  <c r="AG87" i="3" s="1"/>
  <c r="AA103" i="3"/>
  <c r="F104" i="3"/>
  <c r="E104" i="3"/>
  <c r="AE105" i="3"/>
  <c r="F108" i="3"/>
  <c r="E108" i="3"/>
  <c r="D65" i="3"/>
  <c r="Y65" i="3"/>
  <c r="AA65" i="3" s="1"/>
  <c r="D69" i="3"/>
  <c r="Y69" i="3"/>
  <c r="AA69" i="3" s="1"/>
  <c r="D73" i="3"/>
  <c r="Y73" i="3"/>
  <c r="AA73" i="3" s="1"/>
  <c r="D77" i="3"/>
  <c r="Y77" i="3"/>
  <c r="AA77" i="3" s="1"/>
  <c r="AB78" i="3"/>
  <c r="AC78" i="3" s="1"/>
  <c r="Z81" i="3"/>
  <c r="AA82" i="3"/>
  <c r="AH87" i="3"/>
  <c r="AA88" i="3"/>
  <c r="AB89" i="3"/>
  <c r="AC89" i="3" s="1"/>
  <c r="F90" i="3"/>
  <c r="AE93" i="3"/>
  <c r="AA96" i="3"/>
  <c r="AA98" i="3"/>
  <c r="A100" i="3"/>
  <c r="F101" i="3"/>
  <c r="E101" i="3"/>
  <c r="A103" i="3"/>
  <c r="F103" i="3"/>
  <c r="AA107" i="3"/>
  <c r="A107" i="3"/>
  <c r="F107" i="3"/>
  <c r="AE78" i="3"/>
  <c r="Y79" i="3"/>
  <c r="AA79" i="3" s="1"/>
  <c r="D79" i="3"/>
  <c r="U79" i="3"/>
  <c r="V79" i="3" s="1"/>
  <c r="AD79" i="3"/>
  <c r="AE79" i="3" s="1"/>
  <c r="A86" i="3"/>
  <c r="AA86" i="3"/>
  <c r="AA92" i="3"/>
  <c r="F97" i="3"/>
  <c r="E97" i="3"/>
  <c r="A99" i="3"/>
  <c r="F99" i="3"/>
  <c r="E100" i="3"/>
  <c r="F80" i="3"/>
  <c r="U81" i="3"/>
  <c r="V81" i="3" s="1"/>
  <c r="Y81" i="3"/>
  <c r="AA81" i="3" s="1"/>
  <c r="D81" i="3"/>
  <c r="AD81" i="3"/>
  <c r="AE81" i="3" s="1"/>
  <c r="U89" i="3"/>
  <c r="V89" i="3" s="1"/>
  <c r="AH89" i="3"/>
  <c r="Z89" i="3"/>
  <c r="Y89" i="3"/>
  <c r="AA89" i="3" s="1"/>
  <c r="D89" i="3"/>
  <c r="AI89" i="3"/>
  <c r="AE106" i="3"/>
  <c r="AI91" i="3"/>
  <c r="AI95" i="3"/>
  <c r="AI99" i="3"/>
  <c r="AI103" i="3"/>
  <c r="AI107" i="3"/>
  <c r="U91" i="3"/>
  <c r="V91" i="3" s="1"/>
  <c r="D93" i="3"/>
  <c r="Y93" i="3"/>
  <c r="AA93" i="3" s="1"/>
  <c r="U95" i="3"/>
  <c r="V95" i="3" s="1"/>
  <c r="D97" i="3"/>
  <c r="Y97" i="3"/>
  <c r="AA97" i="3" s="1"/>
  <c r="U99" i="3"/>
  <c r="V99" i="3" s="1"/>
  <c r="D101" i="3"/>
  <c r="Y101" i="3"/>
  <c r="AA101" i="3" s="1"/>
  <c r="U103" i="3"/>
  <c r="V103" i="3" s="1"/>
  <c r="D105" i="3"/>
  <c r="Y105" i="3"/>
  <c r="AA105" i="3" s="1"/>
  <c r="U107" i="3"/>
  <c r="V107" i="3" s="1"/>
  <c r="AD91" i="3"/>
  <c r="AE91" i="3" s="1"/>
  <c r="Z93" i="3"/>
  <c r="AH93" i="3"/>
  <c r="AD95" i="3"/>
  <c r="AE95" i="3" s="1"/>
  <c r="Z97" i="3"/>
  <c r="AH97" i="3"/>
  <c r="AD99" i="3"/>
  <c r="AE99" i="3" s="1"/>
  <c r="Z101" i="3"/>
  <c r="AH101" i="3"/>
  <c r="AD103" i="3"/>
  <c r="AE103" i="3" s="1"/>
  <c r="E105" i="3"/>
  <c r="Z105" i="3"/>
  <c r="AH105" i="3"/>
  <c r="AD107" i="3"/>
  <c r="AE107" i="3" s="1"/>
  <c r="AF108" i="3"/>
  <c r="AG108" i="3" s="1"/>
  <c r="AI93" i="3"/>
  <c r="AI97" i="3"/>
  <c r="AI101" i="3"/>
  <c r="AI105" i="3"/>
  <c r="Y108" i="3"/>
  <c r="AA108" i="3" s="1"/>
  <c r="AF107" i="3"/>
  <c r="AG107" i="3" s="1"/>
  <c r="Z108" i="3"/>
  <c r="AH108" i="3"/>
  <c r="D91" i="3"/>
  <c r="D95" i="3"/>
  <c r="D99" i="3"/>
  <c r="D103" i="3"/>
  <c r="D107" i="3"/>
  <c r="AG20" i="1"/>
  <c r="AH20" i="1" s="1"/>
  <c r="X20" i="1"/>
  <c r="Y20" i="1" s="1"/>
  <c r="AE20" i="1"/>
  <c r="AF20" i="1" s="1"/>
  <c r="V20" i="1"/>
  <c r="W20" i="1" s="1"/>
  <c r="E20" i="1"/>
  <c r="AC20" i="1"/>
  <c r="AD20" i="1" s="1"/>
  <c r="AJ20" i="1"/>
  <c r="AA20" i="1"/>
  <c r="AI20" i="1"/>
  <c r="Z20" i="1"/>
  <c r="AB20" i="1" s="1"/>
  <c r="AA28" i="1"/>
  <c r="AJ28" i="1"/>
  <c r="X31" i="1"/>
  <c r="Y31" i="1" s="1"/>
  <c r="AC31" i="1"/>
  <c r="AD31" i="1" s="1"/>
  <c r="AE31" i="1"/>
  <c r="AF31" i="1" s="1"/>
  <c r="X34" i="1"/>
  <c r="Y34" i="1" s="1"/>
  <c r="X37" i="1"/>
  <c r="Y37" i="1" s="1"/>
  <c r="Z40" i="1"/>
  <c r="AB40" i="1" s="1"/>
  <c r="AE40" i="1"/>
  <c r="AF40" i="1" s="1"/>
  <c r="V40" i="1"/>
  <c r="W40" i="1" s="1"/>
  <c r="E40" i="1"/>
  <c r="AJ40" i="1"/>
  <c r="E43" i="1"/>
  <c r="Z43" i="1"/>
  <c r="AB43" i="1" s="1"/>
  <c r="V54" i="1"/>
  <c r="W54" i="1" s="1"/>
  <c r="E54" i="1"/>
  <c r="AI54" i="1"/>
  <c r="AA54" i="1"/>
  <c r="X54" i="1"/>
  <c r="Y54" i="1" s="1"/>
  <c r="AG54" i="1"/>
  <c r="AH54" i="1" s="1"/>
  <c r="AE54" i="1"/>
  <c r="AF54" i="1" s="1"/>
  <c r="AC54" i="1"/>
  <c r="AD54" i="1" s="1"/>
  <c r="AJ54" i="1"/>
  <c r="Z19" i="1"/>
  <c r="AB19" i="1" s="1"/>
  <c r="AI19" i="1"/>
  <c r="AG23" i="1"/>
  <c r="AH23" i="1" s="1"/>
  <c r="E24" i="1"/>
  <c r="T17" i="1"/>
  <c r="W18" i="1"/>
  <c r="AC18" i="1"/>
  <c r="AD18" i="1" s="1"/>
  <c r="AA19" i="1"/>
  <c r="X24" i="1"/>
  <c r="Y24" i="1" s="1"/>
  <c r="AG24" i="1"/>
  <c r="AH24" i="1" s="1"/>
  <c r="E25" i="1"/>
  <c r="V25" i="1"/>
  <c r="W25" i="1" s="1"/>
  <c r="AE25" i="1"/>
  <c r="AF25" i="1" s="1"/>
  <c r="T26" i="1"/>
  <c r="AC27" i="1"/>
  <c r="AD27" i="1" s="1"/>
  <c r="AC29" i="1"/>
  <c r="AD29" i="1" s="1"/>
  <c r="V31" i="1"/>
  <c r="W31" i="1" s="1"/>
  <c r="AG31" i="1"/>
  <c r="AH31" i="1" s="1"/>
  <c r="AI34" i="1"/>
  <c r="AB35" i="1"/>
  <c r="Z37" i="1"/>
  <c r="AB37" i="1" s="1"/>
  <c r="AA38" i="1"/>
  <c r="AI38" i="1"/>
  <c r="AA43" i="1"/>
  <c r="X46" i="1"/>
  <c r="Y46" i="1" s="1"/>
  <c r="AJ46" i="1"/>
  <c r="AA46" i="1"/>
  <c r="AI46" i="1"/>
  <c r="Z46" i="1"/>
  <c r="AB46" i="1" s="1"/>
  <c r="AE46" i="1"/>
  <c r="AF46" i="1" s="1"/>
  <c r="V46" i="1"/>
  <c r="W46" i="1" s="1"/>
  <c r="E46" i="1"/>
  <c r="Z54" i="1"/>
  <c r="AB54" i="1" s="1"/>
  <c r="AC19" i="1"/>
  <c r="AD19" i="1" s="1"/>
  <c r="Z23" i="1"/>
  <c r="AB23" i="1" s="1"/>
  <c r="AI23" i="1"/>
  <c r="AC28" i="1"/>
  <c r="AD28" i="1" s="1"/>
  <c r="AE29" i="1"/>
  <c r="AF29" i="1" s="1"/>
  <c r="AA30" i="1"/>
  <c r="X30" i="1"/>
  <c r="Y30" i="1" s="1"/>
  <c r="E31" i="1"/>
  <c r="Z34" i="1"/>
  <c r="AB34" i="1" s="1"/>
  <c r="AC37" i="1"/>
  <c r="AD37" i="1" s="1"/>
  <c r="AE43" i="1"/>
  <c r="AF43" i="1" s="1"/>
  <c r="AI45" i="1"/>
  <c r="AA45" i="1"/>
  <c r="AC45" i="1"/>
  <c r="AD45" i="1" s="1"/>
  <c r="AJ45" i="1"/>
  <c r="Z45" i="1"/>
  <c r="AB45" i="1" s="1"/>
  <c r="AE45" i="1"/>
  <c r="AF45" i="1" s="1"/>
  <c r="V45" i="1"/>
  <c r="W45" i="1" s="1"/>
  <c r="E45" i="1"/>
  <c r="Z48" i="1"/>
  <c r="AB48" i="1" s="1"/>
  <c r="AI48" i="1"/>
  <c r="AG48" i="1"/>
  <c r="AH48" i="1" s="1"/>
  <c r="X48" i="1"/>
  <c r="Y48" i="1" s="1"/>
  <c r="AC48" i="1"/>
  <c r="AD48" i="1" s="1"/>
  <c r="AE49" i="1"/>
  <c r="AF49" i="1" s="1"/>
  <c r="AG49" i="1"/>
  <c r="AH49" i="1" s="1"/>
  <c r="X49" i="1"/>
  <c r="Y49" i="1" s="1"/>
  <c r="V49" i="1"/>
  <c r="W49" i="1" s="1"/>
  <c r="E49" i="1"/>
  <c r="AJ49" i="1"/>
  <c r="AA49" i="1"/>
  <c r="V53" i="1"/>
  <c r="W53" i="1" s="1"/>
  <c r="AA53" i="1"/>
  <c r="Z53" i="1"/>
  <c r="AB53" i="1" s="1"/>
  <c r="X53" i="1"/>
  <c r="Y53" i="1" s="1"/>
  <c r="AC53" i="1"/>
  <c r="AD53" i="1" s="1"/>
  <c r="V36" i="1"/>
  <c r="W36" i="1" s="1"/>
  <c r="E36" i="1"/>
  <c r="AC36" i="1"/>
  <c r="AD36" i="1" s="1"/>
  <c r="AJ36" i="1"/>
  <c r="AA36" i="1"/>
  <c r="AG36" i="1"/>
  <c r="AH36" i="1" s="1"/>
  <c r="X36" i="1"/>
  <c r="Y36" i="1" s="1"/>
  <c r="AI36" i="1"/>
  <c r="T41" i="1"/>
  <c r="AI43" i="1"/>
  <c r="X45" i="1"/>
  <c r="Y45" i="1" s="1"/>
  <c r="E48" i="1"/>
  <c r="V48" i="1"/>
  <c r="W48" i="1" s="1"/>
  <c r="Z49" i="1"/>
  <c r="AB49" i="1" s="1"/>
  <c r="AA23" i="1"/>
  <c r="AJ23" i="1"/>
  <c r="Z24" i="1"/>
  <c r="AB24" i="1" s="1"/>
  <c r="AI24" i="1"/>
  <c r="Z16" i="1"/>
  <c r="AB16" i="1" s="1"/>
  <c r="AI16" i="1"/>
  <c r="X18" i="1"/>
  <c r="Y18" i="1" s="1"/>
  <c r="AG18" i="1"/>
  <c r="AH18" i="1" s="1"/>
  <c r="E19" i="1"/>
  <c r="V19" i="1"/>
  <c r="W19" i="1" s="1"/>
  <c r="AE19" i="1"/>
  <c r="AF19" i="1" s="1"/>
  <c r="T21" i="1"/>
  <c r="AA24" i="1"/>
  <c r="AJ24" i="1"/>
  <c r="AI25" i="1"/>
  <c r="E28" i="1"/>
  <c r="V28" i="1"/>
  <c r="W28" i="1" s="1"/>
  <c r="AE28" i="1"/>
  <c r="AF28" i="1" s="1"/>
  <c r="Z31" i="1"/>
  <c r="AB31" i="1" s="1"/>
  <c r="AJ31" i="1"/>
  <c r="AC34" i="1"/>
  <c r="AD34" i="1" s="1"/>
  <c r="Z38" i="1"/>
  <c r="AB38" i="1" s="1"/>
  <c r="AC46" i="1"/>
  <c r="AD46" i="1" s="1"/>
  <c r="AA48" i="1"/>
  <c r="AC49" i="1"/>
  <c r="AD49" i="1" s="1"/>
  <c r="AJ52" i="1"/>
  <c r="AG52" i="1"/>
  <c r="AH52" i="1" s="1"/>
  <c r="V52" i="1"/>
  <c r="W52" i="1" s="1"/>
  <c r="E52" i="1"/>
  <c r="AE52" i="1"/>
  <c r="AF52" i="1" s="1"/>
  <c r="AC52" i="1"/>
  <c r="AD52" i="1" s="1"/>
  <c r="X52" i="1"/>
  <c r="Y52" i="1" s="1"/>
  <c r="AI52" i="1"/>
  <c r="V29" i="1"/>
  <c r="W29" i="1" s="1"/>
  <c r="E29" i="1"/>
  <c r="AI29" i="1"/>
  <c r="AA29" i="1"/>
  <c r="AI22" i="1"/>
  <c r="AA22" i="1"/>
  <c r="AC23" i="1"/>
  <c r="AD23" i="1" s="1"/>
  <c r="AA25" i="1"/>
  <c r="AJ25" i="1"/>
  <c r="X27" i="1"/>
  <c r="Y27" i="1" s="1"/>
  <c r="AG27" i="1"/>
  <c r="AH27" i="1" s="1"/>
  <c r="X29" i="1"/>
  <c r="Y29" i="1" s="1"/>
  <c r="AJ30" i="1"/>
  <c r="AA31" i="1"/>
  <c r="AJ35" i="1"/>
  <c r="AG35" i="1"/>
  <c r="AH35" i="1" s="1"/>
  <c r="AE35" i="1"/>
  <c r="AF35" i="1" s="1"/>
  <c r="AG46" i="1"/>
  <c r="AH46" i="1" s="1"/>
  <c r="T55" i="1"/>
  <c r="Z58" i="1"/>
  <c r="AB58" i="1" s="1"/>
  <c r="AG58" i="1"/>
  <c r="AH58" i="1" s="1"/>
  <c r="X58" i="1"/>
  <c r="Y58" i="1" s="1"/>
  <c r="AJ58" i="1"/>
  <c r="AI58" i="1"/>
  <c r="E58" i="1"/>
  <c r="AE34" i="1"/>
  <c r="AF34" i="1" s="1"/>
  <c r="AJ34" i="1"/>
  <c r="AI37" i="1"/>
  <c r="AA37" i="1"/>
  <c r="AE37" i="1"/>
  <c r="AF37" i="1" s="1"/>
  <c r="V37" i="1"/>
  <c r="W37" i="1" s="1"/>
  <c r="E37" i="1"/>
  <c r="AJ37" i="1"/>
  <c r="AG43" i="1"/>
  <c r="AH43" i="1" s="1"/>
  <c r="AC43" i="1"/>
  <c r="AD43" i="1" s="1"/>
  <c r="X43" i="1"/>
  <c r="Y43" i="1" s="1"/>
  <c r="AE51" i="1"/>
  <c r="AF51" i="1" s="1"/>
  <c r="AJ51" i="1"/>
  <c r="AG51" i="1"/>
  <c r="AH51" i="1" s="1"/>
  <c r="Z51" i="1"/>
  <c r="AB51" i="1" s="1"/>
  <c r="X51" i="1"/>
  <c r="Y51" i="1" s="1"/>
  <c r="AI51" i="1"/>
  <c r="V51" i="1"/>
  <c r="W51" i="1" s="1"/>
  <c r="E51" i="1"/>
  <c r="AC51" i="1"/>
  <c r="AD51" i="1" s="1"/>
  <c r="AA18" i="1"/>
  <c r="AJ18" i="1"/>
  <c r="E23" i="1"/>
  <c r="V23" i="1"/>
  <c r="W23" i="1" s="1"/>
  <c r="AE23" i="1"/>
  <c r="AF23" i="1" s="1"/>
  <c r="V24" i="1"/>
  <c r="W24" i="1" s="1"/>
  <c r="AE24" i="1"/>
  <c r="AF24" i="1" s="1"/>
  <c r="AC25" i="1"/>
  <c r="AD25" i="1" s="1"/>
  <c r="Z27" i="1"/>
  <c r="AB27" i="1" s="1"/>
  <c r="AI27" i="1"/>
  <c r="Z28" i="1"/>
  <c r="AB28" i="1" s="1"/>
  <c r="AI28" i="1"/>
  <c r="Z29" i="1"/>
  <c r="AB29" i="1" s="1"/>
  <c r="AC32" i="1"/>
  <c r="AD32" i="1" s="1"/>
  <c r="AE32" i="1"/>
  <c r="AF32" i="1" s="1"/>
  <c r="T33" i="1"/>
  <c r="E34" i="1"/>
  <c r="V34" i="1"/>
  <c r="W34" i="1" s="1"/>
  <c r="AG34" i="1"/>
  <c r="AH34" i="1" s="1"/>
  <c r="AE38" i="1"/>
  <c r="AF38" i="1" s="1"/>
  <c r="V43" i="1"/>
  <c r="W43" i="1" s="1"/>
  <c r="AJ48" i="1"/>
  <c r="AA51" i="1"/>
  <c r="X42" i="1"/>
  <c r="Y42" i="1" s="1"/>
  <c r="AG42" i="1"/>
  <c r="AH42" i="1" s="1"/>
  <c r="AB50" i="1"/>
  <c r="T56" i="1"/>
  <c r="T61" i="1"/>
  <c r="AG64" i="1"/>
  <c r="AH64" i="1" s="1"/>
  <c r="X64" i="1"/>
  <c r="Y64" i="1" s="1"/>
  <c r="AE64" i="1"/>
  <c r="AF64" i="1" s="1"/>
  <c r="V64" i="1"/>
  <c r="W64" i="1" s="1"/>
  <c r="E64" i="1"/>
  <c r="AC64" i="1"/>
  <c r="AD64" i="1" s="1"/>
  <c r="AJ64" i="1"/>
  <c r="Z64" i="1"/>
  <c r="AB64" i="1" s="1"/>
  <c r="V47" i="1"/>
  <c r="W47" i="1" s="1"/>
  <c r="AA64" i="1"/>
  <c r="AI66" i="1"/>
  <c r="AA66" i="1"/>
  <c r="Z66" i="1"/>
  <c r="AB66" i="1" s="1"/>
  <c r="AG66" i="1"/>
  <c r="AH66" i="1" s="1"/>
  <c r="X66" i="1"/>
  <c r="Y66" i="1" s="1"/>
  <c r="AE66" i="1"/>
  <c r="AF66" i="1" s="1"/>
  <c r="V66" i="1"/>
  <c r="W66" i="1" s="1"/>
  <c r="E66" i="1"/>
  <c r="AJ66" i="1"/>
  <c r="Z57" i="1"/>
  <c r="AB57" i="1" s="1"/>
  <c r="AE57" i="1"/>
  <c r="AF57" i="1" s="1"/>
  <c r="AI57" i="1"/>
  <c r="AJ60" i="1"/>
  <c r="AI60" i="1"/>
  <c r="AA60" i="1"/>
  <c r="Z60" i="1"/>
  <c r="AB60" i="1" s="1"/>
  <c r="AG60" i="1"/>
  <c r="AH60" i="1" s="1"/>
  <c r="X60" i="1"/>
  <c r="Y60" i="1" s="1"/>
  <c r="V60" i="1"/>
  <c r="W60" i="1" s="1"/>
  <c r="E60" i="1"/>
  <c r="X72" i="1"/>
  <c r="Y72" i="1" s="1"/>
  <c r="AE72" i="1"/>
  <c r="AF72" i="1" s="1"/>
  <c r="V72" i="1"/>
  <c r="W72" i="1" s="1"/>
  <c r="E72" i="1"/>
  <c r="AC72" i="1"/>
  <c r="AD72" i="1" s="1"/>
  <c r="AJ72" i="1"/>
  <c r="AI72" i="1"/>
  <c r="Z72" i="1"/>
  <c r="AB72" i="1" s="1"/>
  <c r="X39" i="1"/>
  <c r="Y39" i="1" s="1"/>
  <c r="AG39" i="1"/>
  <c r="AH39" i="1" s="1"/>
  <c r="AC42" i="1"/>
  <c r="AD42" i="1" s="1"/>
  <c r="AE50" i="1"/>
  <c r="AF50" i="1" s="1"/>
  <c r="AJ50" i="1"/>
  <c r="V57" i="1"/>
  <c r="W57" i="1" s="1"/>
  <c r="V65" i="1"/>
  <c r="W65" i="1" s="1"/>
  <c r="E65" i="1"/>
  <c r="AJ65" i="1"/>
  <c r="AA65" i="1"/>
  <c r="Z65" i="1"/>
  <c r="AB65" i="1" s="1"/>
  <c r="AG65" i="1"/>
  <c r="AH65" i="1" s="1"/>
  <c r="AE65" i="1"/>
  <c r="AF65" i="1" s="1"/>
  <c r="Z69" i="1"/>
  <c r="AB69" i="1" s="1"/>
  <c r="AG69" i="1"/>
  <c r="AH69" i="1" s="1"/>
  <c r="X69" i="1"/>
  <c r="Y69" i="1" s="1"/>
  <c r="AE69" i="1"/>
  <c r="AF69" i="1" s="1"/>
  <c r="V69" i="1"/>
  <c r="W69" i="1" s="1"/>
  <c r="E69" i="1"/>
  <c r="AC69" i="1"/>
  <c r="AD69" i="1" s="1"/>
  <c r="AJ69" i="1"/>
  <c r="AI69" i="1"/>
  <c r="AA69" i="1"/>
  <c r="Z47" i="1"/>
  <c r="AB47" i="1" s="1"/>
  <c r="E57" i="1"/>
  <c r="X57" i="1"/>
  <c r="Y57" i="1" s="1"/>
  <c r="V73" i="1"/>
  <c r="W73" i="1" s="1"/>
  <c r="E73" i="1"/>
  <c r="AC73" i="1"/>
  <c r="AD73" i="1" s="1"/>
  <c r="AJ73" i="1"/>
  <c r="AI73" i="1"/>
  <c r="AA73" i="1"/>
  <c r="Z73" i="1"/>
  <c r="AB73" i="1" s="1"/>
  <c r="AG73" i="1"/>
  <c r="AH73" i="1" s="1"/>
  <c r="X73" i="1"/>
  <c r="Y73" i="1" s="1"/>
  <c r="AE73" i="1"/>
  <c r="AF73" i="1" s="1"/>
  <c r="Z39" i="1"/>
  <c r="AB39" i="1" s="1"/>
  <c r="AI39" i="1"/>
  <c r="E42" i="1"/>
  <c r="V42" i="1"/>
  <c r="W42" i="1" s="1"/>
  <c r="AE42" i="1"/>
  <c r="AF42" i="1" s="1"/>
  <c r="V44" i="1"/>
  <c r="W44" i="1" s="1"/>
  <c r="E44" i="1"/>
  <c r="AE44" i="1"/>
  <c r="AF44" i="1" s="1"/>
  <c r="AA47" i="1"/>
  <c r="AJ47" i="1"/>
  <c r="AE60" i="1"/>
  <c r="AF60" i="1" s="1"/>
  <c r="AC63" i="1"/>
  <c r="AD63" i="1" s="1"/>
  <c r="AC71" i="1"/>
  <c r="AD71" i="1" s="1"/>
  <c r="AI77" i="1"/>
  <c r="AA77" i="1"/>
  <c r="X77" i="1"/>
  <c r="Y77" i="1" s="1"/>
  <c r="AE77" i="1"/>
  <c r="AF77" i="1" s="1"/>
  <c r="T102" i="1"/>
  <c r="AC112" i="1"/>
  <c r="AD112" i="1" s="1"/>
  <c r="AJ112" i="1"/>
  <c r="AI112" i="1"/>
  <c r="AA112" i="1"/>
  <c r="Z112" i="1"/>
  <c r="AB112" i="1" s="1"/>
  <c r="AG112" i="1"/>
  <c r="AH112" i="1" s="1"/>
  <c r="X112" i="1"/>
  <c r="Y112" i="1" s="1"/>
  <c r="AE112" i="1"/>
  <c r="AF112" i="1" s="1"/>
  <c r="AE68" i="1"/>
  <c r="AF68" i="1" s="1"/>
  <c r="E71" i="1"/>
  <c r="V71" i="1"/>
  <c r="W71" i="1" s="1"/>
  <c r="T74" i="1"/>
  <c r="Z75" i="1"/>
  <c r="AB75" i="1" s="1"/>
  <c r="E77" i="1"/>
  <c r="V77" i="1"/>
  <c r="W77" i="1" s="1"/>
  <c r="AB89" i="1"/>
  <c r="T94" i="1"/>
  <c r="AC104" i="1"/>
  <c r="AD104" i="1" s="1"/>
  <c r="AJ104" i="1"/>
  <c r="AI104" i="1"/>
  <c r="AA104" i="1"/>
  <c r="Z104" i="1"/>
  <c r="AB104" i="1" s="1"/>
  <c r="AG104" i="1"/>
  <c r="AH104" i="1" s="1"/>
  <c r="X104" i="1"/>
  <c r="Y104" i="1" s="1"/>
  <c r="AE104" i="1"/>
  <c r="AF104" i="1" s="1"/>
  <c r="AJ107" i="1"/>
  <c r="AI107" i="1"/>
  <c r="AA107" i="1"/>
  <c r="Z107" i="1"/>
  <c r="AB107" i="1" s="1"/>
  <c r="AG107" i="1"/>
  <c r="AH107" i="1" s="1"/>
  <c r="X107" i="1"/>
  <c r="Y107" i="1" s="1"/>
  <c r="AE107" i="1"/>
  <c r="AF107" i="1" s="1"/>
  <c r="V107" i="1"/>
  <c r="W107" i="1" s="1"/>
  <c r="E107" i="1"/>
  <c r="V112" i="1"/>
  <c r="W112" i="1" s="1"/>
  <c r="AE63" i="1"/>
  <c r="AF63" i="1" s="1"/>
  <c r="AA67" i="1"/>
  <c r="AI67" i="1"/>
  <c r="X68" i="1"/>
  <c r="Y68" i="1" s="1"/>
  <c r="AE71" i="1"/>
  <c r="AF71" i="1" s="1"/>
  <c r="AA75" i="1"/>
  <c r="AI75" i="1"/>
  <c r="X76" i="1"/>
  <c r="Y76" i="1" s="1"/>
  <c r="AG76" i="1"/>
  <c r="AH76" i="1" s="1"/>
  <c r="T80" i="1"/>
  <c r="AE82" i="1"/>
  <c r="AF82" i="1" s="1"/>
  <c r="AJ82" i="1"/>
  <c r="Z82" i="1"/>
  <c r="AB82" i="1" s="1"/>
  <c r="AG82" i="1"/>
  <c r="AH82" i="1" s="1"/>
  <c r="T88" i="1"/>
  <c r="AC96" i="1"/>
  <c r="AD96" i="1" s="1"/>
  <c r="AJ96" i="1"/>
  <c r="AI96" i="1"/>
  <c r="AA96" i="1"/>
  <c r="Z96" i="1"/>
  <c r="AB96" i="1" s="1"/>
  <c r="AG96" i="1"/>
  <c r="AH96" i="1" s="1"/>
  <c r="X96" i="1"/>
  <c r="Y96" i="1" s="1"/>
  <c r="AE96" i="1"/>
  <c r="AF96" i="1" s="1"/>
  <c r="AJ99" i="1"/>
  <c r="AI99" i="1"/>
  <c r="AA99" i="1"/>
  <c r="Z99" i="1"/>
  <c r="AB99" i="1" s="1"/>
  <c r="AG99" i="1"/>
  <c r="AH99" i="1" s="1"/>
  <c r="X99" i="1"/>
  <c r="Y99" i="1" s="1"/>
  <c r="AE99" i="1"/>
  <c r="AF99" i="1" s="1"/>
  <c r="V99" i="1"/>
  <c r="W99" i="1" s="1"/>
  <c r="E99" i="1"/>
  <c r="V104" i="1"/>
  <c r="W104" i="1" s="1"/>
  <c r="AC107" i="1"/>
  <c r="AD107" i="1" s="1"/>
  <c r="E112" i="1"/>
  <c r="AJ59" i="1"/>
  <c r="X63" i="1"/>
  <c r="Y63" i="1" s="1"/>
  <c r="AJ67" i="1"/>
  <c r="AG68" i="1"/>
  <c r="AH68" i="1" s="1"/>
  <c r="X71" i="1"/>
  <c r="Y71" i="1" s="1"/>
  <c r="AJ75" i="1"/>
  <c r="AJ77" i="1"/>
  <c r="X87" i="1"/>
  <c r="Y87" i="1" s="1"/>
  <c r="E87" i="1"/>
  <c r="AC87" i="1"/>
  <c r="AD87" i="1" s="1"/>
  <c r="AJ87" i="1"/>
  <c r="AI87" i="1"/>
  <c r="AA87" i="1"/>
  <c r="Z87" i="1"/>
  <c r="AB87" i="1" s="1"/>
  <c r="AA91" i="1"/>
  <c r="Z91" i="1"/>
  <c r="AB91" i="1" s="1"/>
  <c r="AG91" i="1"/>
  <c r="AH91" i="1" s="1"/>
  <c r="X91" i="1"/>
  <c r="Y91" i="1" s="1"/>
  <c r="AE91" i="1"/>
  <c r="AF91" i="1" s="1"/>
  <c r="V91" i="1"/>
  <c r="W91" i="1" s="1"/>
  <c r="AC99" i="1"/>
  <c r="AD99" i="1" s="1"/>
  <c r="E104" i="1"/>
  <c r="X111" i="1"/>
  <c r="Y111" i="1" s="1"/>
  <c r="AE111" i="1"/>
  <c r="AF111" i="1" s="1"/>
  <c r="V111" i="1"/>
  <c r="W111" i="1" s="1"/>
  <c r="E111" i="1"/>
  <c r="AC111" i="1"/>
  <c r="AD111" i="1" s="1"/>
  <c r="AJ111" i="1"/>
  <c r="AA111" i="1"/>
  <c r="Z111" i="1"/>
  <c r="AB111" i="1" s="1"/>
  <c r="AC59" i="1"/>
  <c r="AD59" i="1" s="1"/>
  <c r="AG63" i="1"/>
  <c r="AH63" i="1" s="1"/>
  <c r="AC67" i="1"/>
  <c r="AD67" i="1" s="1"/>
  <c r="AG71" i="1"/>
  <c r="AH71" i="1" s="1"/>
  <c r="AC75" i="1"/>
  <c r="AD75" i="1" s="1"/>
  <c r="AE83" i="1"/>
  <c r="AF83" i="1" s="1"/>
  <c r="V83" i="1"/>
  <c r="W83" i="1" s="1"/>
  <c r="E83" i="1"/>
  <c r="X103" i="1"/>
  <c r="Y103" i="1" s="1"/>
  <c r="AE103" i="1"/>
  <c r="AF103" i="1" s="1"/>
  <c r="V103" i="1"/>
  <c r="W103" i="1" s="1"/>
  <c r="E103" i="1"/>
  <c r="AC103" i="1"/>
  <c r="AD103" i="1" s="1"/>
  <c r="AJ103" i="1"/>
  <c r="AI103" i="1"/>
  <c r="AA103" i="1"/>
  <c r="Z103" i="1"/>
  <c r="AB103" i="1" s="1"/>
  <c r="T62" i="1"/>
  <c r="Z63" i="1"/>
  <c r="AB63" i="1" s="1"/>
  <c r="T70" i="1"/>
  <c r="Z71" i="1"/>
  <c r="AB71" i="1" s="1"/>
  <c r="X79" i="1"/>
  <c r="Y79" i="1" s="1"/>
  <c r="AC79" i="1"/>
  <c r="AD79" i="1" s="1"/>
  <c r="Z79" i="1"/>
  <c r="AB79" i="1" s="1"/>
  <c r="AG79" i="1"/>
  <c r="AH79" i="1" s="1"/>
  <c r="T86" i="1"/>
  <c r="X95" i="1"/>
  <c r="Y95" i="1" s="1"/>
  <c r="AE95" i="1"/>
  <c r="AF95" i="1" s="1"/>
  <c r="V95" i="1"/>
  <c r="W95" i="1" s="1"/>
  <c r="E95" i="1"/>
  <c r="AC95" i="1"/>
  <c r="AD95" i="1" s="1"/>
  <c r="AJ95" i="1"/>
  <c r="AI95" i="1"/>
  <c r="AA95" i="1"/>
  <c r="Z95" i="1"/>
  <c r="AB95" i="1" s="1"/>
  <c r="AA63" i="1"/>
  <c r="AI63" i="1"/>
  <c r="AE67" i="1"/>
  <c r="AF67" i="1" s="1"/>
  <c r="AJ68" i="1"/>
  <c r="AA71" i="1"/>
  <c r="AI71" i="1"/>
  <c r="AE75" i="1"/>
  <c r="AF75" i="1" s="1"/>
  <c r="X78" i="1"/>
  <c r="Y78" i="1" s="1"/>
  <c r="AC78" i="1"/>
  <c r="AD78" i="1" s="1"/>
  <c r="AE78" i="1"/>
  <c r="AF78" i="1" s="1"/>
  <c r="V79" i="1"/>
  <c r="W79" i="1" s="1"/>
  <c r="AI79" i="1"/>
  <c r="AB81" i="1"/>
  <c r="AC82" i="1"/>
  <c r="AD82" i="1" s="1"/>
  <c r="Z83" i="1"/>
  <c r="AB83" i="1" s="1"/>
  <c r="AG84" i="1"/>
  <c r="AH84" i="1" s="1"/>
  <c r="AE84" i="1"/>
  <c r="AF84" i="1" s="1"/>
  <c r="V84" i="1"/>
  <c r="W84" i="1" s="1"/>
  <c r="E84" i="1"/>
  <c r="AJ84" i="1"/>
  <c r="AI84" i="1"/>
  <c r="AA84" i="1"/>
  <c r="V85" i="1"/>
  <c r="W85" i="1" s="1"/>
  <c r="E85" i="1"/>
  <c r="AJ85" i="1"/>
  <c r="AI85" i="1"/>
  <c r="AA85" i="1"/>
  <c r="AG85" i="1"/>
  <c r="AH85" i="1" s="1"/>
  <c r="X85" i="1"/>
  <c r="Y85" i="1" s="1"/>
  <c r="AG103" i="1"/>
  <c r="AH103" i="1" s="1"/>
  <c r="AB113" i="1"/>
  <c r="AJ115" i="1"/>
  <c r="AI115" i="1"/>
  <c r="AA115" i="1"/>
  <c r="Z115" i="1"/>
  <c r="AB115" i="1" s="1"/>
  <c r="AG115" i="1"/>
  <c r="AH115" i="1" s="1"/>
  <c r="X115" i="1"/>
  <c r="Y115" i="1" s="1"/>
  <c r="AE115" i="1"/>
  <c r="AF115" i="1" s="1"/>
  <c r="V115" i="1"/>
  <c r="W115" i="1" s="1"/>
  <c r="E115" i="1"/>
  <c r="AI76" i="1"/>
  <c r="AA76" i="1"/>
  <c r="AG95" i="1"/>
  <c r="AH95" i="1" s="1"/>
  <c r="T110" i="1"/>
  <c r="AJ81" i="1"/>
  <c r="AJ89" i="1"/>
  <c r="AG90" i="1"/>
  <c r="AH90" i="1" s="1"/>
  <c r="AA92" i="1"/>
  <c r="AI92" i="1"/>
  <c r="X93" i="1"/>
  <c r="Y93" i="1" s="1"/>
  <c r="AJ97" i="1"/>
  <c r="AG98" i="1"/>
  <c r="AH98" i="1" s="1"/>
  <c r="AA100" i="1"/>
  <c r="AI100" i="1"/>
  <c r="X101" i="1"/>
  <c r="Y101" i="1" s="1"/>
  <c r="AJ105" i="1"/>
  <c r="AG106" i="1"/>
  <c r="AH106" i="1" s="1"/>
  <c r="AA108" i="1"/>
  <c r="AI108" i="1"/>
  <c r="X109" i="1"/>
  <c r="Y109" i="1" s="1"/>
  <c r="AJ113" i="1"/>
  <c r="AG114" i="1"/>
  <c r="AH114" i="1" s="1"/>
  <c r="AC81" i="1"/>
  <c r="AD81" i="1" s="1"/>
  <c r="AC89" i="1"/>
  <c r="AD89" i="1" s="1"/>
  <c r="Z90" i="1"/>
  <c r="AB90" i="1" s="1"/>
  <c r="AJ92" i="1"/>
  <c r="AG93" i="1"/>
  <c r="AH93" i="1" s="1"/>
  <c r="AC97" i="1"/>
  <c r="AD97" i="1" s="1"/>
  <c r="Z98" i="1"/>
  <c r="AB98" i="1" s="1"/>
  <c r="AJ100" i="1"/>
  <c r="AG101" i="1"/>
  <c r="AH101" i="1" s="1"/>
  <c r="AC105" i="1"/>
  <c r="AD105" i="1" s="1"/>
  <c r="Z106" i="1"/>
  <c r="AB106" i="1" s="1"/>
  <c r="AJ108" i="1"/>
  <c r="AG109" i="1"/>
  <c r="AH109" i="1" s="1"/>
  <c r="AC113" i="1"/>
  <c r="AD113" i="1" s="1"/>
  <c r="Z114" i="1"/>
  <c r="AB114" i="1" s="1"/>
  <c r="AC92" i="1"/>
  <c r="AD92" i="1" s="1"/>
  <c r="Z93" i="1"/>
  <c r="AB93" i="1" s="1"/>
  <c r="AC100" i="1"/>
  <c r="AD100" i="1" s="1"/>
  <c r="Z101" i="1"/>
  <c r="AB101" i="1" s="1"/>
  <c r="AC108" i="1"/>
  <c r="AD108" i="1" s="1"/>
  <c r="Z109" i="1"/>
  <c r="AB109" i="1" s="1"/>
  <c r="AA114" i="1"/>
  <c r="AI114" i="1"/>
  <c r="AE81" i="1"/>
  <c r="AF81" i="1" s="1"/>
  <c r="AE89" i="1"/>
  <c r="AF89" i="1" s="1"/>
  <c r="AJ90" i="1"/>
  <c r="E92" i="1"/>
  <c r="V92" i="1"/>
  <c r="W92" i="1" s="1"/>
  <c r="AA93" i="1"/>
  <c r="AI93" i="1"/>
  <c r="AE97" i="1"/>
  <c r="AF97" i="1" s="1"/>
  <c r="AJ98" i="1"/>
  <c r="E100" i="1"/>
  <c r="V100" i="1"/>
  <c r="W100" i="1" s="1"/>
  <c r="AA101" i="1"/>
  <c r="AI101" i="1"/>
  <c r="AE105" i="1"/>
  <c r="AF105" i="1" s="1"/>
  <c r="AJ106" i="1"/>
  <c r="E108" i="1"/>
  <c r="V108" i="1"/>
  <c r="W108" i="1" s="1"/>
  <c r="AA109" i="1"/>
  <c r="AI109" i="1"/>
  <c r="AE113" i="1"/>
  <c r="AF113" i="1" s="1"/>
  <c r="AJ114" i="1"/>
  <c r="AC90" i="1"/>
  <c r="AD90" i="1" s="1"/>
  <c r="AE92" i="1"/>
  <c r="AF92" i="1" s="1"/>
  <c r="AJ93" i="1"/>
  <c r="AC98" i="1"/>
  <c r="AD98" i="1" s="1"/>
  <c r="AE100" i="1"/>
  <c r="AF100" i="1" s="1"/>
  <c r="AJ101" i="1"/>
  <c r="AC106" i="1"/>
  <c r="AD106" i="1" s="1"/>
  <c r="AE108" i="1"/>
  <c r="AF108" i="1" s="1"/>
  <c r="AJ109" i="1"/>
  <c r="AC114" i="1"/>
  <c r="AD114" i="1" s="1"/>
  <c r="AC93" i="1"/>
  <c r="AD93" i="1" s="1"/>
  <c r="AC101" i="1"/>
  <c r="AD101" i="1" s="1"/>
  <c r="AC109" i="1"/>
  <c r="AD109" i="1" s="1"/>
  <c r="E93" i="1"/>
  <c r="E101" i="1"/>
  <c r="E109" i="1"/>
  <c r="AI30" i="1" l="1"/>
  <c r="V98" i="1"/>
  <c r="W98" i="1" s="1"/>
  <c r="AJ57" i="1"/>
  <c r="AI53" i="1"/>
  <c r="E98" i="1"/>
  <c r="AE109" i="1"/>
  <c r="AF109" i="1" s="1"/>
  <c r="AG83" i="1"/>
  <c r="AH83" i="1" s="1"/>
  <c r="AI91" i="1"/>
  <c r="V58" i="1"/>
  <c r="W58" i="1" s="1"/>
  <c r="AJ83" i="1"/>
  <c r="E91" i="1"/>
  <c r="AJ91" i="1"/>
  <c r="AA58" i="1"/>
  <c r="E53" i="1"/>
  <c r="AE53" i="1"/>
  <c r="AF53" i="1" s="1"/>
  <c r="AG53" i="1"/>
  <c r="AH53" i="1" s="1"/>
  <c r="AC83" i="1"/>
  <c r="AD83" i="1" s="1"/>
  <c r="AA83" i="1"/>
  <c r="AI98" i="1"/>
  <c r="X83" i="1"/>
  <c r="Y83" i="1" s="1"/>
  <c r="X98" i="1"/>
  <c r="Y98" i="1" s="1"/>
  <c r="AI47" i="1"/>
  <c r="AE58" i="1"/>
  <c r="AF58" i="1" s="1"/>
  <c r="AA72" i="1"/>
  <c r="AJ38" i="1"/>
  <c r="Z97" i="1"/>
  <c r="AB97" i="1" s="1"/>
  <c r="AG97" i="1"/>
  <c r="AH97" i="1" s="1"/>
  <c r="X97" i="1"/>
  <c r="Y97" i="1" s="1"/>
  <c r="V97" i="1"/>
  <c r="W97" i="1" s="1"/>
  <c r="E97" i="1"/>
  <c r="AE85" i="1"/>
  <c r="AF85" i="1" s="1"/>
  <c r="Z85" i="1"/>
  <c r="AB85" i="1" s="1"/>
  <c r="AE87" i="1"/>
  <c r="AF87" i="1" s="1"/>
  <c r="AG87" i="1"/>
  <c r="AH87" i="1" s="1"/>
  <c r="AE114" i="1"/>
  <c r="AF114" i="1" s="1"/>
  <c r="X114" i="1"/>
  <c r="Y114" i="1" s="1"/>
  <c r="V114" i="1"/>
  <c r="W114" i="1" s="1"/>
  <c r="E114" i="1"/>
  <c r="AA40" i="1"/>
  <c r="X40" i="1"/>
  <c r="Y40" i="1" s="1"/>
  <c r="AG57" i="1"/>
  <c r="AH57" i="1" s="1"/>
  <c r="AA57" i="1"/>
  <c r="AJ63" i="1"/>
  <c r="V63" i="1"/>
  <c r="W63" i="1" s="1"/>
  <c r="E63" i="1"/>
  <c r="AI65" i="1"/>
  <c r="AI40" i="1"/>
  <c r="AG40" i="1"/>
  <c r="AH40" i="1" s="1"/>
  <c r="E96" i="1"/>
  <c r="V96" i="1"/>
  <c r="W96" i="1" s="1"/>
  <c r="V93" i="1"/>
  <c r="W93" i="1" s="1"/>
  <c r="AE93" i="1"/>
  <c r="AF93" i="1" s="1"/>
  <c r="AA32" i="1"/>
  <c r="X32" i="1"/>
  <c r="Y32" i="1" s="1"/>
  <c r="E32" i="1"/>
  <c r="V32" i="1"/>
  <c r="W32" i="1" s="1"/>
  <c r="AJ32" i="1"/>
  <c r="AI32" i="1"/>
  <c r="AG32" i="1"/>
  <c r="AH32" i="1" s="1"/>
  <c r="AC77" i="1"/>
  <c r="AD77" i="1" s="1"/>
  <c r="Z77" i="1"/>
  <c r="AB77" i="1" s="1"/>
  <c r="AI111" i="1"/>
  <c r="V87" i="1"/>
  <c r="W87" i="1" s="1"/>
  <c r="AC65" i="1"/>
  <c r="AD65" i="1" s="1"/>
  <c r="AC84" i="1"/>
  <c r="AD84" i="1" s="1"/>
  <c r="Z84" i="1"/>
  <c r="AB84" i="1" s="1"/>
  <c r="X84" i="1"/>
  <c r="Y84" i="1" s="1"/>
  <c r="AA79" i="1"/>
  <c r="AJ79" i="1"/>
  <c r="E79" i="1"/>
  <c r="AE79" i="1"/>
  <c r="AF79" i="1" s="1"/>
  <c r="AI78" i="1"/>
  <c r="AG78" i="1"/>
  <c r="AH78" i="1" s="1"/>
  <c r="Z78" i="1"/>
  <c r="AB78" i="1" s="1"/>
  <c r="E78" i="1"/>
  <c r="AJ78" i="1"/>
  <c r="AA78" i="1"/>
  <c r="V78" i="1"/>
  <c r="W78" i="1" s="1"/>
  <c r="AC39" i="1"/>
  <c r="AD39" i="1" s="1"/>
  <c r="AA39" i="1"/>
  <c r="AJ39" i="1"/>
  <c r="AE39" i="1"/>
  <c r="AF39" i="1" s="1"/>
  <c r="E39" i="1"/>
  <c r="V39" i="1"/>
  <c r="W39" i="1" s="1"/>
  <c r="AG30" i="1"/>
  <c r="AH30" i="1" s="1"/>
  <c r="AC30" i="1"/>
  <c r="AD30" i="1" s="1"/>
  <c r="Z30" i="1"/>
  <c r="AB30" i="1" s="1"/>
  <c r="V30" i="1"/>
  <c r="W30" i="1" s="1"/>
  <c r="E30" i="1"/>
  <c r="AJ19" i="1"/>
  <c r="AG19" i="1"/>
  <c r="AH19" i="1" s="1"/>
  <c r="X19" i="1"/>
  <c r="Y19" i="1" s="1"/>
  <c r="Z105" i="1"/>
  <c r="AB105" i="1" s="1"/>
  <c r="X105" i="1"/>
  <c r="Y105" i="1" s="1"/>
  <c r="V105" i="1"/>
  <c r="W105" i="1" s="1"/>
  <c r="E105" i="1"/>
  <c r="AI105" i="1"/>
  <c r="AG105" i="1"/>
  <c r="AH105" i="1" s="1"/>
  <c r="AA105" i="1"/>
  <c r="AG92" i="1"/>
  <c r="AH92" i="1" s="1"/>
  <c r="Z92" i="1"/>
  <c r="AB92" i="1" s="1"/>
  <c r="X92" i="1"/>
  <c r="Y92" i="1" s="1"/>
  <c r="AC16" i="1"/>
  <c r="AD16" i="1" s="1"/>
  <c r="X16" i="1"/>
  <c r="Y16" i="1" s="1"/>
  <c r="E16" i="1"/>
  <c r="V16" i="1"/>
  <c r="W16" i="1" s="1"/>
  <c r="AJ16" i="1"/>
  <c r="AG16" i="1"/>
  <c r="AH16" i="1" s="1"/>
  <c r="AE16" i="1"/>
  <c r="AF16" i="1" s="1"/>
  <c r="AA16" i="1"/>
  <c r="V38" i="1"/>
  <c r="W38" i="1" s="1"/>
  <c r="AG38" i="1"/>
  <c r="AH38" i="1" s="1"/>
  <c r="E38" i="1"/>
  <c r="AC38" i="1"/>
  <c r="AD38" i="1" s="1"/>
  <c r="AC47" i="1"/>
  <c r="AD47" i="1" s="1"/>
  <c r="AG47" i="1"/>
  <c r="AH47" i="1" s="1"/>
  <c r="E47" i="1"/>
  <c r="X47" i="1"/>
  <c r="Y47" i="1" s="1"/>
  <c r="AA82" i="1"/>
  <c r="X82" i="1"/>
  <c r="Y82" i="1" s="1"/>
  <c r="V82" i="1"/>
  <c r="W82" i="1" s="1"/>
  <c r="E82" i="1"/>
  <c r="AI82" i="1"/>
  <c r="AE59" i="1"/>
  <c r="AF59" i="1" s="1"/>
  <c r="AG59" i="1"/>
  <c r="AH59" i="1" s="1"/>
  <c r="AA59" i="1"/>
  <c r="V59" i="1"/>
  <c r="W59" i="1" s="1"/>
  <c r="E59" i="1"/>
  <c r="AI59" i="1"/>
  <c r="Z59" i="1"/>
  <c r="AB59" i="1" s="1"/>
  <c r="X59" i="1"/>
  <c r="Y59" i="1" s="1"/>
  <c r="M105" i="6"/>
  <c r="E105" i="6"/>
  <c r="K104" i="6"/>
  <c r="C104" i="6"/>
  <c r="I103" i="6"/>
  <c r="A103" i="6"/>
  <c r="G102" i="6"/>
  <c r="M101" i="6"/>
  <c r="E101" i="6"/>
  <c r="K100" i="6"/>
  <c r="C100" i="6"/>
  <c r="I99" i="6"/>
  <c r="A99" i="6"/>
  <c r="G98" i="6"/>
  <c r="M97" i="6"/>
  <c r="E97" i="6"/>
  <c r="K96" i="6"/>
  <c r="C96" i="6"/>
  <c r="I95" i="6"/>
  <c r="A95" i="6"/>
  <c r="G94" i="6"/>
  <c r="M93" i="6"/>
  <c r="E93" i="6"/>
  <c r="K92" i="6"/>
  <c r="C92" i="6"/>
  <c r="I91" i="6"/>
  <c r="A91" i="6"/>
  <c r="G90" i="6"/>
  <c r="M89" i="6"/>
  <c r="E89" i="6"/>
  <c r="K88" i="6"/>
  <c r="C88" i="6"/>
  <c r="I87" i="6"/>
  <c r="A87" i="6"/>
  <c r="G86" i="6"/>
  <c r="M85" i="6"/>
  <c r="E85" i="6"/>
  <c r="K84" i="6"/>
  <c r="C84" i="6"/>
  <c r="I83" i="6"/>
  <c r="A83" i="6"/>
  <c r="G82" i="6"/>
  <c r="M81" i="6"/>
  <c r="E81" i="6"/>
  <c r="K80" i="6"/>
  <c r="C80" i="6"/>
  <c r="I79" i="6"/>
  <c r="A79" i="6"/>
  <c r="G78" i="6"/>
  <c r="M77" i="6"/>
  <c r="E77" i="6"/>
  <c r="K76" i="6"/>
  <c r="C76" i="6"/>
  <c r="I75" i="6"/>
  <c r="A75" i="6"/>
  <c r="G74" i="6"/>
  <c r="M73" i="6"/>
  <c r="E73" i="6"/>
  <c r="K72" i="6"/>
  <c r="C72" i="6"/>
  <c r="L105" i="6"/>
  <c r="D105" i="6"/>
  <c r="J104" i="6"/>
  <c r="B104" i="6"/>
  <c r="H103" i="6"/>
  <c r="N102" i="6"/>
  <c r="F102" i="6"/>
  <c r="L101" i="6"/>
  <c r="D101" i="6"/>
  <c r="J100" i="6"/>
  <c r="B100" i="6"/>
  <c r="H99" i="6"/>
  <c r="N98" i="6"/>
  <c r="F98" i="6"/>
  <c r="L97" i="6"/>
  <c r="D97" i="6"/>
  <c r="J96" i="6"/>
  <c r="B96" i="6"/>
  <c r="H95" i="6"/>
  <c r="N94" i="6"/>
  <c r="F94" i="6"/>
  <c r="L93" i="6"/>
  <c r="D93" i="6"/>
  <c r="J92" i="6"/>
  <c r="B92" i="6"/>
  <c r="H91" i="6"/>
  <c r="N90" i="6"/>
  <c r="F90" i="6"/>
  <c r="L89" i="6"/>
  <c r="D89" i="6"/>
  <c r="J88" i="6"/>
  <c r="B88" i="6"/>
  <c r="H87" i="6"/>
  <c r="N86" i="6"/>
  <c r="F86" i="6"/>
  <c r="L85" i="6"/>
  <c r="D85" i="6"/>
  <c r="J84" i="6"/>
  <c r="B84" i="6"/>
  <c r="H83" i="6"/>
  <c r="N82" i="6"/>
  <c r="F82" i="6"/>
  <c r="L81" i="6"/>
  <c r="D81" i="6"/>
  <c r="J80" i="6"/>
  <c r="B80" i="6"/>
  <c r="H79" i="6"/>
  <c r="N78" i="6"/>
  <c r="F78" i="6"/>
  <c r="L77" i="6"/>
  <c r="D77" i="6"/>
  <c r="J76" i="6"/>
  <c r="B76" i="6"/>
  <c r="H75" i="6"/>
  <c r="N74" i="6"/>
  <c r="F74" i="6"/>
  <c r="L73" i="6"/>
  <c r="D73" i="6"/>
  <c r="J72" i="6"/>
  <c r="B72" i="6"/>
  <c r="K105" i="6"/>
  <c r="C105" i="6"/>
  <c r="I104" i="6"/>
  <c r="A104" i="6"/>
  <c r="G103" i="6"/>
  <c r="M102" i="6"/>
  <c r="E102" i="6"/>
  <c r="K101" i="6"/>
  <c r="C101" i="6"/>
  <c r="I100" i="6"/>
  <c r="A100" i="6"/>
  <c r="G99" i="6"/>
  <c r="M98" i="6"/>
  <c r="E98" i="6"/>
  <c r="K97" i="6"/>
  <c r="C97" i="6"/>
  <c r="I96" i="6"/>
  <c r="A96" i="6"/>
  <c r="G95" i="6"/>
  <c r="M94" i="6"/>
  <c r="E94" i="6"/>
  <c r="K93" i="6"/>
  <c r="C93" i="6"/>
  <c r="I92" i="6"/>
  <c r="A92" i="6"/>
  <c r="G91" i="6"/>
  <c r="M90" i="6"/>
  <c r="E90" i="6"/>
  <c r="K89" i="6"/>
  <c r="C89" i="6"/>
  <c r="I88" i="6"/>
  <c r="A88" i="6"/>
  <c r="G87" i="6"/>
  <c r="M86" i="6"/>
  <c r="E86" i="6"/>
  <c r="K85" i="6"/>
  <c r="C85" i="6"/>
  <c r="I84" i="6"/>
  <c r="A84" i="6"/>
  <c r="G83" i="6"/>
  <c r="M82" i="6"/>
  <c r="E82" i="6"/>
  <c r="K81" i="6"/>
  <c r="C81" i="6"/>
  <c r="I80" i="6"/>
  <c r="A80" i="6"/>
  <c r="G79" i="6"/>
  <c r="M78" i="6"/>
  <c r="E78" i="6"/>
  <c r="K77" i="6"/>
  <c r="C77" i="6"/>
  <c r="I76" i="6"/>
  <c r="A76" i="6"/>
  <c r="G75" i="6"/>
  <c r="M74" i="6"/>
  <c r="E74" i="6"/>
  <c r="K73" i="6"/>
  <c r="C73" i="6"/>
  <c r="I72" i="6"/>
  <c r="A72" i="6"/>
  <c r="G71" i="6"/>
  <c r="I105" i="6"/>
  <c r="A105" i="6"/>
  <c r="G104" i="6"/>
  <c r="M103" i="6"/>
  <c r="E103" i="6"/>
  <c r="K102" i="6"/>
  <c r="C102" i="6"/>
  <c r="I101" i="6"/>
  <c r="A101" i="6"/>
  <c r="G100" i="6"/>
  <c r="M99" i="6"/>
  <c r="E99" i="6"/>
  <c r="K98" i="6"/>
  <c r="C98" i="6"/>
  <c r="I97" i="6"/>
  <c r="A97" i="6"/>
  <c r="G96" i="6"/>
  <c r="M95" i="6"/>
  <c r="E95" i="6"/>
  <c r="K94" i="6"/>
  <c r="C94" i="6"/>
  <c r="I93" i="6"/>
  <c r="A93" i="6"/>
  <c r="G92" i="6"/>
  <c r="M91" i="6"/>
  <c r="E91" i="6"/>
  <c r="K90" i="6"/>
  <c r="C90" i="6"/>
  <c r="I89" i="6"/>
  <c r="A89" i="6"/>
  <c r="G88" i="6"/>
  <c r="M87" i="6"/>
  <c r="E87" i="6"/>
  <c r="K86" i="6"/>
  <c r="C86" i="6"/>
  <c r="I85" i="6"/>
  <c r="A85" i="6"/>
  <c r="G84" i="6"/>
  <c r="M83" i="6"/>
  <c r="E83" i="6"/>
  <c r="K82" i="6"/>
  <c r="C82" i="6"/>
  <c r="I81" i="6"/>
  <c r="A81" i="6"/>
  <c r="G80" i="6"/>
  <c r="M79" i="6"/>
  <c r="E79" i="6"/>
  <c r="K78" i="6"/>
  <c r="C78" i="6"/>
  <c r="I77" i="6"/>
  <c r="A77" i="6"/>
  <c r="G76" i="6"/>
  <c r="M75" i="6"/>
  <c r="E75" i="6"/>
  <c r="K74" i="6"/>
  <c r="C74" i="6"/>
  <c r="I73" i="6"/>
  <c r="A73" i="6"/>
  <c r="G72" i="6"/>
  <c r="M71" i="6"/>
  <c r="H105" i="6"/>
  <c r="F104" i="6"/>
  <c r="D103" i="6"/>
  <c r="B102" i="6"/>
  <c r="N100" i="6"/>
  <c r="L99" i="6"/>
  <c r="J98" i="6"/>
  <c r="H97" i="6"/>
  <c r="F96" i="6"/>
  <c r="D95" i="6"/>
  <c r="B94" i="6"/>
  <c r="N92" i="6"/>
  <c r="L91" i="6"/>
  <c r="J90" i="6"/>
  <c r="H89" i="6"/>
  <c r="F88" i="6"/>
  <c r="D87" i="6"/>
  <c r="B86" i="6"/>
  <c r="N84" i="6"/>
  <c r="L83" i="6"/>
  <c r="J82" i="6"/>
  <c r="H81" i="6"/>
  <c r="F80" i="6"/>
  <c r="D79" i="6"/>
  <c r="B78" i="6"/>
  <c r="N76" i="6"/>
  <c r="L75" i="6"/>
  <c r="J74" i="6"/>
  <c r="H73" i="6"/>
  <c r="F72" i="6"/>
  <c r="H71" i="6"/>
  <c r="M70" i="6"/>
  <c r="E70" i="6"/>
  <c r="K69" i="6"/>
  <c r="C69" i="6"/>
  <c r="I68" i="6"/>
  <c r="A68" i="6"/>
  <c r="G67" i="6"/>
  <c r="M66" i="6"/>
  <c r="E66" i="6"/>
  <c r="K65" i="6"/>
  <c r="C65" i="6"/>
  <c r="I64" i="6"/>
  <c r="A64" i="6"/>
  <c r="G63" i="6"/>
  <c r="G105" i="6"/>
  <c r="E104" i="6"/>
  <c r="C103" i="6"/>
  <c r="A102" i="6"/>
  <c r="M100" i="6"/>
  <c r="K99" i="6"/>
  <c r="I98" i="6"/>
  <c r="G97" i="6"/>
  <c r="E96" i="6"/>
  <c r="C95" i="6"/>
  <c r="A94" i="6"/>
  <c r="M92" i="6"/>
  <c r="K91" i="6"/>
  <c r="I90" i="6"/>
  <c r="G89" i="6"/>
  <c r="E88" i="6"/>
  <c r="C87" i="6"/>
  <c r="A86" i="6"/>
  <c r="M84" i="6"/>
  <c r="K83" i="6"/>
  <c r="I82" i="6"/>
  <c r="G81" i="6"/>
  <c r="E80" i="6"/>
  <c r="C79" i="6"/>
  <c r="A78" i="6"/>
  <c r="M76" i="6"/>
  <c r="K75" i="6"/>
  <c r="I74" i="6"/>
  <c r="G73" i="6"/>
  <c r="E72" i="6"/>
  <c r="F71" i="6"/>
  <c r="L70" i="6"/>
  <c r="D70" i="6"/>
  <c r="J69" i="6"/>
  <c r="B69" i="6"/>
  <c r="H68" i="6"/>
  <c r="N67" i="6"/>
  <c r="F67" i="6"/>
  <c r="L66" i="6"/>
  <c r="D66" i="6"/>
  <c r="J65" i="6"/>
  <c r="B65" i="6"/>
  <c r="H64" i="6"/>
  <c r="N63" i="6"/>
  <c r="F105" i="6"/>
  <c r="D104" i="6"/>
  <c r="B103" i="6"/>
  <c r="N101" i="6"/>
  <c r="L100" i="6"/>
  <c r="J99" i="6"/>
  <c r="H98" i="6"/>
  <c r="F97" i="6"/>
  <c r="D96" i="6"/>
  <c r="B95" i="6"/>
  <c r="N93" i="6"/>
  <c r="L92" i="6"/>
  <c r="J91" i="6"/>
  <c r="H90" i="6"/>
  <c r="F89" i="6"/>
  <c r="D88" i="6"/>
  <c r="B87" i="6"/>
  <c r="N85" i="6"/>
  <c r="L84" i="6"/>
  <c r="J83" i="6"/>
  <c r="H82" i="6"/>
  <c r="F81" i="6"/>
  <c r="D80" i="6"/>
  <c r="B79" i="6"/>
  <c r="N77" i="6"/>
  <c r="L76" i="6"/>
  <c r="J75" i="6"/>
  <c r="H74" i="6"/>
  <c r="F73" i="6"/>
  <c r="D72" i="6"/>
  <c r="E71" i="6"/>
  <c r="K70" i="6"/>
  <c r="C70" i="6"/>
  <c r="I69" i="6"/>
  <c r="A69" i="6"/>
  <c r="G68" i="6"/>
  <c r="M67" i="6"/>
  <c r="E67" i="6"/>
  <c r="K66" i="6"/>
  <c r="N104" i="6"/>
  <c r="L103" i="6"/>
  <c r="J102" i="6"/>
  <c r="H101" i="6"/>
  <c r="F100" i="6"/>
  <c r="D99" i="6"/>
  <c r="B98" i="6"/>
  <c r="N96" i="6"/>
  <c r="L95" i="6"/>
  <c r="J94" i="6"/>
  <c r="H93" i="6"/>
  <c r="F92" i="6"/>
  <c r="D91" i="6"/>
  <c r="B90" i="6"/>
  <c r="N88" i="6"/>
  <c r="L87" i="6"/>
  <c r="J86" i="6"/>
  <c r="H85" i="6"/>
  <c r="F84" i="6"/>
  <c r="D83" i="6"/>
  <c r="B82" i="6"/>
  <c r="N80" i="6"/>
  <c r="L79" i="6"/>
  <c r="J78" i="6"/>
  <c r="H77" i="6"/>
  <c r="F76" i="6"/>
  <c r="D75" i="6"/>
  <c r="B74" i="6"/>
  <c r="N72" i="6"/>
  <c r="L71" i="6"/>
  <c r="C71" i="6"/>
  <c r="I70" i="6"/>
  <c r="A70" i="6"/>
  <c r="G69" i="6"/>
  <c r="M68" i="6"/>
  <c r="E68" i="6"/>
  <c r="K67" i="6"/>
  <c r="C67" i="6"/>
  <c r="I66" i="6"/>
  <c r="A66" i="6"/>
  <c r="G65" i="6"/>
  <c r="M64" i="6"/>
  <c r="E64" i="6"/>
  <c r="M104" i="6"/>
  <c r="K103" i="6"/>
  <c r="I102" i="6"/>
  <c r="G101" i="6"/>
  <c r="E100" i="6"/>
  <c r="C99" i="6"/>
  <c r="A98" i="6"/>
  <c r="M96" i="6"/>
  <c r="K95" i="6"/>
  <c r="I94" i="6"/>
  <c r="G93" i="6"/>
  <c r="E92" i="6"/>
  <c r="C91" i="6"/>
  <c r="A90" i="6"/>
  <c r="M88" i="6"/>
  <c r="K87" i="6"/>
  <c r="I86" i="6"/>
  <c r="G85" i="6"/>
  <c r="E84" i="6"/>
  <c r="C83" i="6"/>
  <c r="A82" i="6"/>
  <c r="M80" i="6"/>
  <c r="K79" i="6"/>
  <c r="I78" i="6"/>
  <c r="G77" i="6"/>
  <c r="E76" i="6"/>
  <c r="C75" i="6"/>
  <c r="A74" i="6"/>
  <c r="M72" i="6"/>
  <c r="K71" i="6"/>
  <c r="B71" i="6"/>
  <c r="H70" i="6"/>
  <c r="N69" i="6"/>
  <c r="F69" i="6"/>
  <c r="L68" i="6"/>
  <c r="D68" i="6"/>
  <c r="J67" i="6"/>
  <c r="B67" i="6"/>
  <c r="J105" i="6"/>
  <c r="H102" i="6"/>
  <c r="F99" i="6"/>
  <c r="H96" i="6"/>
  <c r="F93" i="6"/>
  <c r="D90" i="6"/>
  <c r="F87" i="6"/>
  <c r="D84" i="6"/>
  <c r="B81" i="6"/>
  <c r="D78" i="6"/>
  <c r="B75" i="6"/>
  <c r="N71" i="6"/>
  <c r="F70" i="6"/>
  <c r="K68" i="6"/>
  <c r="D67" i="6"/>
  <c r="B66" i="6"/>
  <c r="D65" i="6"/>
  <c r="D64" i="6"/>
  <c r="H63" i="6"/>
  <c r="M62" i="6"/>
  <c r="E62" i="6"/>
  <c r="K61" i="6"/>
  <c r="C61" i="6"/>
  <c r="I60" i="6"/>
  <c r="A60" i="6"/>
  <c r="G59" i="6"/>
  <c r="M58" i="6"/>
  <c r="E58" i="6"/>
  <c r="K57" i="6"/>
  <c r="C57" i="6"/>
  <c r="I56" i="6"/>
  <c r="A56" i="6"/>
  <c r="G55" i="6"/>
  <c r="M54" i="6"/>
  <c r="E54" i="6"/>
  <c r="K53" i="6"/>
  <c r="C53" i="6"/>
  <c r="I52" i="6"/>
  <c r="A52" i="6"/>
  <c r="G51" i="6"/>
  <c r="M50" i="6"/>
  <c r="E50" i="6"/>
  <c r="K49" i="6"/>
  <c r="C49" i="6"/>
  <c r="I48" i="6"/>
  <c r="A48" i="6"/>
  <c r="G47" i="6"/>
  <c r="M46" i="6"/>
  <c r="E46" i="6"/>
  <c r="K45" i="6"/>
  <c r="C45" i="6"/>
  <c r="I44" i="6"/>
  <c r="A44" i="6"/>
  <c r="G43" i="6"/>
  <c r="B105" i="6"/>
  <c r="D102" i="6"/>
  <c r="B99" i="6"/>
  <c r="N95" i="6"/>
  <c r="B93" i="6"/>
  <c r="N89" i="6"/>
  <c r="L86" i="6"/>
  <c r="N83" i="6"/>
  <c r="L80" i="6"/>
  <c r="J77" i="6"/>
  <c r="L74" i="6"/>
  <c r="J71" i="6"/>
  <c r="B70" i="6"/>
  <c r="J68" i="6"/>
  <c r="A67" i="6"/>
  <c r="N65" i="6"/>
  <c r="A65" i="6"/>
  <c r="C64" i="6"/>
  <c r="F63" i="6"/>
  <c r="L62" i="6"/>
  <c r="D62" i="6"/>
  <c r="J61" i="6"/>
  <c r="B61" i="6"/>
  <c r="H60" i="6"/>
  <c r="N59" i="6"/>
  <c r="F59" i="6"/>
  <c r="L58" i="6"/>
  <c r="D58" i="6"/>
  <c r="J57" i="6"/>
  <c r="B57" i="6"/>
  <c r="H56" i="6"/>
  <c r="N55" i="6"/>
  <c r="F55" i="6"/>
  <c r="L54" i="6"/>
  <c r="D54" i="6"/>
  <c r="J53" i="6"/>
  <c r="B53" i="6"/>
  <c r="H52" i="6"/>
  <c r="N51" i="6"/>
  <c r="F51" i="6"/>
  <c r="L50" i="6"/>
  <c r="D50" i="6"/>
  <c r="J49" i="6"/>
  <c r="B49" i="6"/>
  <c r="H48" i="6"/>
  <c r="N47" i="6"/>
  <c r="F47" i="6"/>
  <c r="L46" i="6"/>
  <c r="D46" i="6"/>
  <c r="J45" i="6"/>
  <c r="L104" i="6"/>
  <c r="J101" i="6"/>
  <c r="L98" i="6"/>
  <c r="J95" i="6"/>
  <c r="H92" i="6"/>
  <c r="J89" i="6"/>
  <c r="H86" i="6"/>
  <c r="F83" i="6"/>
  <c r="H80" i="6"/>
  <c r="F77" i="6"/>
  <c r="D74" i="6"/>
  <c r="I71" i="6"/>
  <c r="M69" i="6"/>
  <c r="F68" i="6"/>
  <c r="N66" i="6"/>
  <c r="M65" i="6"/>
  <c r="N64" i="6"/>
  <c r="B64" i="6"/>
  <c r="E63" i="6"/>
  <c r="K62" i="6"/>
  <c r="C62" i="6"/>
  <c r="I61" i="6"/>
  <c r="A61" i="6"/>
  <c r="G60" i="6"/>
  <c r="M59" i="6"/>
  <c r="E59" i="6"/>
  <c r="K58" i="6"/>
  <c r="C58" i="6"/>
  <c r="I57" i="6"/>
  <c r="A57" i="6"/>
  <c r="G56" i="6"/>
  <c r="M55" i="6"/>
  <c r="E55" i="6"/>
  <c r="K54" i="6"/>
  <c r="C54" i="6"/>
  <c r="I53" i="6"/>
  <c r="A53" i="6"/>
  <c r="G52" i="6"/>
  <c r="M51" i="6"/>
  <c r="E51" i="6"/>
  <c r="K50" i="6"/>
  <c r="C50" i="6"/>
  <c r="I49" i="6"/>
  <c r="A49" i="6"/>
  <c r="G48" i="6"/>
  <c r="M47" i="6"/>
  <c r="E47" i="6"/>
  <c r="K46" i="6"/>
  <c r="C46" i="6"/>
  <c r="I45" i="6"/>
  <c r="H104" i="6"/>
  <c r="F101" i="6"/>
  <c r="D98" i="6"/>
  <c r="F95" i="6"/>
  <c r="D92" i="6"/>
  <c r="B89" i="6"/>
  <c r="D86" i="6"/>
  <c r="B83" i="6"/>
  <c r="N79" i="6"/>
  <c r="B77" i="6"/>
  <c r="N73" i="6"/>
  <c r="D71" i="6"/>
  <c r="L69" i="6"/>
  <c r="C68" i="6"/>
  <c r="J66" i="6"/>
  <c r="L65" i="6"/>
  <c r="L64" i="6"/>
  <c r="M63" i="6"/>
  <c r="D63" i="6"/>
  <c r="J62" i="6"/>
  <c r="B62" i="6"/>
  <c r="H61" i="6"/>
  <c r="N60" i="6"/>
  <c r="F60" i="6"/>
  <c r="L59" i="6"/>
  <c r="D59" i="6"/>
  <c r="J58" i="6"/>
  <c r="B58" i="6"/>
  <c r="H57" i="6"/>
  <c r="N56" i="6"/>
  <c r="F56" i="6"/>
  <c r="L55" i="6"/>
  <c r="D55" i="6"/>
  <c r="J54" i="6"/>
  <c r="B54" i="6"/>
  <c r="H53" i="6"/>
  <c r="N52" i="6"/>
  <c r="F52" i="6"/>
  <c r="L51" i="6"/>
  <c r="D51" i="6"/>
  <c r="J50" i="6"/>
  <c r="B50" i="6"/>
  <c r="H49" i="6"/>
  <c r="N48" i="6"/>
  <c r="F48" i="6"/>
  <c r="L47" i="6"/>
  <c r="D47" i="6"/>
  <c r="J46" i="6"/>
  <c r="B46" i="6"/>
  <c r="H45" i="6"/>
  <c r="N44" i="6"/>
  <c r="F44" i="6"/>
  <c r="L43" i="6"/>
  <c r="D43" i="6"/>
  <c r="J42" i="6"/>
  <c r="B42" i="6"/>
  <c r="H41" i="6"/>
  <c r="N40" i="6"/>
  <c r="F40" i="6"/>
  <c r="N103" i="6"/>
  <c r="B101" i="6"/>
  <c r="N97" i="6"/>
  <c r="L94" i="6"/>
  <c r="N91" i="6"/>
  <c r="L88" i="6"/>
  <c r="J85" i="6"/>
  <c r="L82" i="6"/>
  <c r="J79" i="6"/>
  <c r="H76" i="6"/>
  <c r="J73" i="6"/>
  <c r="A71" i="6"/>
  <c r="H69" i="6"/>
  <c r="B68" i="6"/>
  <c r="H66" i="6"/>
  <c r="I65" i="6"/>
  <c r="K64" i="6"/>
  <c r="L63" i="6"/>
  <c r="C63" i="6"/>
  <c r="I62" i="6"/>
  <c r="A62" i="6"/>
  <c r="G61" i="6"/>
  <c r="M60" i="6"/>
  <c r="E60" i="6"/>
  <c r="K59" i="6"/>
  <c r="C59" i="6"/>
  <c r="I58" i="6"/>
  <c r="A58" i="6"/>
  <c r="G57" i="6"/>
  <c r="M56" i="6"/>
  <c r="E56" i="6"/>
  <c r="K55" i="6"/>
  <c r="C55" i="6"/>
  <c r="I54" i="6"/>
  <c r="A54" i="6"/>
  <c r="G53" i="6"/>
  <c r="M52" i="6"/>
  <c r="E52" i="6"/>
  <c r="K51" i="6"/>
  <c r="C51" i="6"/>
  <c r="I50" i="6"/>
  <c r="A50" i="6"/>
  <c r="G49" i="6"/>
  <c r="M48" i="6"/>
  <c r="E48" i="6"/>
  <c r="K47" i="6"/>
  <c r="C47" i="6"/>
  <c r="I46" i="6"/>
  <c r="A46" i="6"/>
  <c r="G45" i="6"/>
  <c r="N105" i="6"/>
  <c r="B97" i="6"/>
  <c r="H88" i="6"/>
  <c r="J81" i="6"/>
  <c r="L72" i="6"/>
  <c r="L67" i="6"/>
  <c r="E65" i="6"/>
  <c r="A63" i="6"/>
  <c r="F61" i="6"/>
  <c r="B60" i="6"/>
  <c r="G58" i="6"/>
  <c r="L56" i="6"/>
  <c r="H55" i="6"/>
  <c r="M53" i="6"/>
  <c r="D52" i="6"/>
  <c r="N50" i="6"/>
  <c r="E49" i="6"/>
  <c r="J47" i="6"/>
  <c r="F46" i="6"/>
  <c r="A45" i="6"/>
  <c r="D44" i="6"/>
  <c r="H43" i="6"/>
  <c r="L42" i="6"/>
  <c r="C42" i="6"/>
  <c r="G41" i="6"/>
  <c r="L40" i="6"/>
  <c r="C40" i="6"/>
  <c r="I39" i="6"/>
  <c r="A39" i="6"/>
  <c r="G38" i="6"/>
  <c r="M37" i="6"/>
  <c r="E37" i="6"/>
  <c r="K36" i="6"/>
  <c r="C36" i="6"/>
  <c r="I35" i="6"/>
  <c r="A35" i="6"/>
  <c r="G34" i="6"/>
  <c r="M33" i="6"/>
  <c r="E33" i="6"/>
  <c r="K32" i="6"/>
  <c r="C32" i="6"/>
  <c r="I31" i="6"/>
  <c r="A31" i="6"/>
  <c r="G30" i="6"/>
  <c r="M29" i="6"/>
  <c r="E29" i="6"/>
  <c r="K28" i="6"/>
  <c r="C28" i="6"/>
  <c r="I27" i="6"/>
  <c r="A27" i="6"/>
  <c r="G26" i="6"/>
  <c r="M25" i="6"/>
  <c r="E25" i="6"/>
  <c r="K24" i="6"/>
  <c r="C24" i="6"/>
  <c r="I23" i="6"/>
  <c r="A23" i="6"/>
  <c r="G22" i="6"/>
  <c r="M21" i="6"/>
  <c r="E21" i="6"/>
  <c r="K20" i="6"/>
  <c r="C20" i="6"/>
  <c r="I19" i="6"/>
  <c r="A19" i="6"/>
  <c r="G18" i="6"/>
  <c r="M17" i="6"/>
  <c r="E17" i="6"/>
  <c r="K16" i="6"/>
  <c r="C16" i="6"/>
  <c r="I15" i="6"/>
  <c r="A15" i="6"/>
  <c r="G14" i="6"/>
  <c r="M13" i="6"/>
  <c r="E13" i="6"/>
  <c r="K12" i="6"/>
  <c r="J103" i="6"/>
  <c r="L96" i="6"/>
  <c r="N87" i="6"/>
  <c r="F79" i="6"/>
  <c r="H72" i="6"/>
  <c r="I67" i="6"/>
  <c r="J64" i="6"/>
  <c r="N62" i="6"/>
  <c r="E61" i="6"/>
  <c r="J59" i="6"/>
  <c r="F58" i="6"/>
  <c r="K56" i="6"/>
  <c r="B55" i="6"/>
  <c r="L53" i="6"/>
  <c r="C52" i="6"/>
  <c r="H50" i="6"/>
  <c r="D49" i="6"/>
  <c r="I47" i="6"/>
  <c r="N45" i="6"/>
  <c r="M44" i="6"/>
  <c r="C44" i="6"/>
  <c r="F43" i="6"/>
  <c r="K42" i="6"/>
  <c r="A42" i="6"/>
  <c r="F41" i="6"/>
  <c r="K40" i="6"/>
  <c r="B40" i="6"/>
  <c r="H39" i="6"/>
  <c r="N38" i="6"/>
  <c r="F38" i="6"/>
  <c r="L37" i="6"/>
  <c r="D37" i="6"/>
  <c r="J36" i="6"/>
  <c r="B36" i="6"/>
  <c r="H35" i="6"/>
  <c r="N34" i="6"/>
  <c r="F34" i="6"/>
  <c r="L33" i="6"/>
  <c r="D33" i="6"/>
  <c r="J32" i="6"/>
  <c r="B32" i="6"/>
  <c r="H31" i="6"/>
  <c r="N30" i="6"/>
  <c r="F30" i="6"/>
  <c r="L29" i="6"/>
  <c r="D29" i="6"/>
  <c r="J28" i="6"/>
  <c r="B28" i="6"/>
  <c r="H27" i="6"/>
  <c r="N26" i="6"/>
  <c r="F26" i="6"/>
  <c r="L25" i="6"/>
  <c r="D25" i="6"/>
  <c r="J24" i="6"/>
  <c r="B24" i="6"/>
  <c r="H23" i="6"/>
  <c r="N22" i="6"/>
  <c r="F22" i="6"/>
  <c r="L21" i="6"/>
  <c r="D21" i="6"/>
  <c r="J20" i="6"/>
  <c r="B20" i="6"/>
  <c r="H19" i="6"/>
  <c r="N18" i="6"/>
  <c r="F18" i="6"/>
  <c r="L17" i="6"/>
  <c r="D17" i="6"/>
  <c r="J16" i="6"/>
  <c r="B16" i="6"/>
  <c r="H15" i="6"/>
  <c r="N14" i="6"/>
  <c r="F14" i="6"/>
  <c r="L13" i="6"/>
  <c r="D13" i="6"/>
  <c r="J12" i="6"/>
  <c r="B12" i="6"/>
  <c r="F103" i="6"/>
  <c r="H94" i="6"/>
  <c r="J87" i="6"/>
  <c r="L78" i="6"/>
  <c r="N70" i="6"/>
  <c r="H67" i="6"/>
  <c r="G64" i="6"/>
  <c r="H62" i="6"/>
  <c r="D61" i="6"/>
  <c r="I59" i="6"/>
  <c r="N57" i="6"/>
  <c r="J56" i="6"/>
  <c r="A55" i="6"/>
  <c r="F53" i="6"/>
  <c r="B52" i="6"/>
  <c r="G50" i="6"/>
  <c r="L48" i="6"/>
  <c r="H47" i="6"/>
  <c r="M45" i="6"/>
  <c r="L44" i="6"/>
  <c r="B44" i="6"/>
  <c r="E43" i="6"/>
  <c r="I42" i="6"/>
  <c r="N41" i="6"/>
  <c r="E41" i="6"/>
  <c r="J40" i="6"/>
  <c r="A40" i="6"/>
  <c r="G39" i="6"/>
  <c r="M38" i="6"/>
  <c r="E38" i="6"/>
  <c r="K37" i="6"/>
  <c r="C37" i="6"/>
  <c r="I36" i="6"/>
  <c r="A36" i="6"/>
  <c r="G35" i="6"/>
  <c r="M34" i="6"/>
  <c r="E34" i="6"/>
  <c r="K33" i="6"/>
  <c r="C33" i="6"/>
  <c r="I32" i="6"/>
  <c r="A32" i="6"/>
  <c r="G31" i="6"/>
  <c r="M30" i="6"/>
  <c r="E30" i="6"/>
  <c r="K29" i="6"/>
  <c r="C29" i="6"/>
  <c r="I28" i="6"/>
  <c r="A28" i="6"/>
  <c r="G27" i="6"/>
  <c r="M26" i="6"/>
  <c r="E26" i="6"/>
  <c r="K25" i="6"/>
  <c r="C25" i="6"/>
  <c r="I24" i="6"/>
  <c r="A24" i="6"/>
  <c r="G23" i="6"/>
  <c r="M22" i="6"/>
  <c r="E22" i="6"/>
  <c r="K21" i="6"/>
  <c r="C21" i="6"/>
  <c r="I20" i="6"/>
  <c r="A20" i="6"/>
  <c r="G19" i="6"/>
  <c r="M18" i="6"/>
  <c r="E18" i="6"/>
  <c r="K17" i="6"/>
  <c r="C17" i="6"/>
  <c r="I16" i="6"/>
  <c r="A16" i="6"/>
  <c r="G15" i="6"/>
  <c r="M14" i="6"/>
  <c r="H100" i="6"/>
  <c r="J93" i="6"/>
  <c r="B85" i="6"/>
  <c r="D76" i="6"/>
  <c r="G70" i="6"/>
  <c r="F66" i="6"/>
  <c r="K63" i="6"/>
  <c r="F62" i="6"/>
  <c r="K60" i="6"/>
  <c r="B59" i="6"/>
  <c r="L57" i="6"/>
  <c r="C56" i="6"/>
  <c r="H54" i="6"/>
  <c r="D53" i="6"/>
  <c r="I51" i="6"/>
  <c r="N49" i="6"/>
  <c r="J48" i="6"/>
  <c r="A47" i="6"/>
  <c r="F45" i="6"/>
  <c r="J44" i="6"/>
  <c r="M43" i="6"/>
  <c r="B43" i="6"/>
  <c r="G42" i="6"/>
  <c r="L41" i="6"/>
  <c r="C41" i="6"/>
  <c r="H40" i="6"/>
  <c r="M39" i="6"/>
  <c r="E39" i="6"/>
  <c r="K38" i="6"/>
  <c r="C38" i="6"/>
  <c r="I37" i="6"/>
  <c r="A37" i="6"/>
  <c r="G36" i="6"/>
  <c r="M35" i="6"/>
  <c r="E35" i="6"/>
  <c r="K34" i="6"/>
  <c r="C34" i="6"/>
  <c r="I33" i="6"/>
  <c r="A33" i="6"/>
  <c r="G32" i="6"/>
  <c r="M31" i="6"/>
  <c r="E31" i="6"/>
  <c r="K30" i="6"/>
  <c r="C30" i="6"/>
  <c r="I29" i="6"/>
  <c r="A29" i="6"/>
  <c r="G28" i="6"/>
  <c r="M27" i="6"/>
  <c r="E27" i="6"/>
  <c r="K26" i="6"/>
  <c r="C26" i="6"/>
  <c r="I25" i="6"/>
  <c r="A25" i="6"/>
  <c r="G24" i="6"/>
  <c r="M23" i="6"/>
  <c r="E23" i="6"/>
  <c r="K22" i="6"/>
  <c r="C22" i="6"/>
  <c r="I21" i="6"/>
  <c r="A21" i="6"/>
  <c r="G20" i="6"/>
  <c r="M19" i="6"/>
  <c r="E19" i="6"/>
  <c r="K18" i="6"/>
  <c r="C18" i="6"/>
  <c r="I17" i="6"/>
  <c r="A17" i="6"/>
  <c r="G16" i="6"/>
  <c r="M15" i="6"/>
  <c r="E15" i="6"/>
  <c r="K14" i="6"/>
  <c r="C14" i="6"/>
  <c r="I13" i="6"/>
  <c r="A13" i="6"/>
  <c r="D100" i="6"/>
  <c r="F91" i="6"/>
  <c r="H84" i="6"/>
  <c r="N75" i="6"/>
  <c r="E69" i="6"/>
  <c r="C66" i="6"/>
  <c r="J63" i="6"/>
  <c r="N61" i="6"/>
  <c r="J60" i="6"/>
  <c r="A59" i="6"/>
  <c r="F57" i="6"/>
  <c r="B56" i="6"/>
  <c r="G54" i="6"/>
  <c r="L52" i="6"/>
  <c r="H51" i="6"/>
  <c r="M49" i="6"/>
  <c r="D48" i="6"/>
  <c r="N46" i="6"/>
  <c r="E45" i="6"/>
  <c r="H44" i="6"/>
  <c r="K43" i="6"/>
  <c r="A43" i="6"/>
  <c r="F42" i="6"/>
  <c r="K41" i="6"/>
  <c r="B41" i="6"/>
  <c r="G40" i="6"/>
  <c r="L39" i="6"/>
  <c r="D39" i="6"/>
  <c r="J38" i="6"/>
  <c r="B38" i="6"/>
  <c r="H37" i="6"/>
  <c r="N36" i="6"/>
  <c r="F36" i="6"/>
  <c r="L35" i="6"/>
  <c r="D35" i="6"/>
  <c r="J34" i="6"/>
  <c r="B34" i="6"/>
  <c r="H33" i="6"/>
  <c r="N32" i="6"/>
  <c r="F32" i="6"/>
  <c r="L31" i="6"/>
  <c r="D31" i="6"/>
  <c r="J30" i="6"/>
  <c r="B30" i="6"/>
  <c r="H29" i="6"/>
  <c r="N28" i="6"/>
  <c r="F28" i="6"/>
  <c r="L27" i="6"/>
  <c r="D27" i="6"/>
  <c r="J26" i="6"/>
  <c r="B26" i="6"/>
  <c r="H25" i="6"/>
  <c r="N24" i="6"/>
  <c r="F24" i="6"/>
  <c r="L23" i="6"/>
  <c r="D23" i="6"/>
  <c r="J22" i="6"/>
  <c r="B22" i="6"/>
  <c r="H21" i="6"/>
  <c r="N20" i="6"/>
  <c r="F20" i="6"/>
  <c r="L19" i="6"/>
  <c r="D19" i="6"/>
  <c r="J18" i="6"/>
  <c r="B18" i="6"/>
  <c r="H17" i="6"/>
  <c r="N16" i="6"/>
  <c r="F16" i="6"/>
  <c r="L15" i="6"/>
  <c r="D15" i="6"/>
  <c r="J14" i="6"/>
  <c r="B14" i="6"/>
  <c r="H13" i="6"/>
  <c r="N12" i="6"/>
  <c r="F12" i="6"/>
  <c r="L11" i="6"/>
  <c r="D82" i="6"/>
  <c r="G66" i="6"/>
  <c r="L61" i="6"/>
  <c r="E57" i="6"/>
  <c r="E53" i="6"/>
  <c r="F49" i="6"/>
  <c r="D45" i="6"/>
  <c r="C43" i="6"/>
  <c r="I41" i="6"/>
  <c r="K39" i="6"/>
  <c r="D38" i="6"/>
  <c r="L36" i="6"/>
  <c r="C35" i="6"/>
  <c r="J33" i="6"/>
  <c r="D32" i="6"/>
  <c r="I30" i="6"/>
  <c r="B29" i="6"/>
  <c r="J27" i="6"/>
  <c r="A26" i="6"/>
  <c r="H24" i="6"/>
  <c r="B23" i="6"/>
  <c r="G21" i="6"/>
  <c r="N19" i="6"/>
  <c r="H18" i="6"/>
  <c r="M16" i="6"/>
  <c r="F15" i="6"/>
  <c r="A14" i="6"/>
  <c r="M12" i="6"/>
  <c r="A12" i="6"/>
  <c r="F11" i="6"/>
  <c r="L10" i="6"/>
  <c r="D10" i="6"/>
  <c r="J9" i="6"/>
  <c r="B9" i="6"/>
  <c r="H8" i="6"/>
  <c r="N7" i="6"/>
  <c r="F7" i="6"/>
  <c r="L6" i="6"/>
  <c r="D6" i="6"/>
  <c r="L102" i="6"/>
  <c r="N81" i="6"/>
  <c r="H65" i="6"/>
  <c r="L60" i="6"/>
  <c r="D57" i="6"/>
  <c r="K52" i="6"/>
  <c r="K48" i="6"/>
  <c r="B45" i="6"/>
  <c r="N42" i="6"/>
  <c r="D41" i="6"/>
  <c r="J39" i="6"/>
  <c r="A38" i="6"/>
  <c r="H36" i="6"/>
  <c r="B35" i="6"/>
  <c r="G33" i="6"/>
  <c r="N31" i="6"/>
  <c r="H30" i="6"/>
  <c r="M28" i="6"/>
  <c r="F27" i="6"/>
  <c r="N25" i="6"/>
  <c r="E24" i="6"/>
  <c r="L22" i="6"/>
  <c r="F21" i="6"/>
  <c r="K19" i="6"/>
  <c r="D18" i="6"/>
  <c r="L16" i="6"/>
  <c r="C15" i="6"/>
  <c r="N13" i="6"/>
  <c r="L12" i="6"/>
  <c r="N11" i="6"/>
  <c r="E11" i="6"/>
  <c r="K10" i="6"/>
  <c r="C10" i="6"/>
  <c r="I9" i="6"/>
  <c r="A9" i="6"/>
  <c r="G8" i="6"/>
  <c r="M7" i="6"/>
  <c r="E7" i="6"/>
  <c r="K6" i="6"/>
  <c r="C6" i="6"/>
  <c r="N99" i="6"/>
  <c r="H78" i="6"/>
  <c r="F65" i="6"/>
  <c r="D60" i="6"/>
  <c r="D56" i="6"/>
  <c r="J52" i="6"/>
  <c r="C48" i="6"/>
  <c r="K44" i="6"/>
  <c r="M42" i="6"/>
  <c r="A41" i="6"/>
  <c r="F39" i="6"/>
  <c r="N37" i="6"/>
  <c r="E36" i="6"/>
  <c r="L34" i="6"/>
  <c r="F33" i="6"/>
  <c r="K31" i="6"/>
  <c r="D30" i="6"/>
  <c r="L28" i="6"/>
  <c r="C27" i="6"/>
  <c r="J25" i="6"/>
  <c r="D24" i="6"/>
  <c r="I22" i="6"/>
  <c r="B21" i="6"/>
  <c r="J19" i="6"/>
  <c r="A18" i="6"/>
  <c r="H16" i="6"/>
  <c r="B15" i="6"/>
  <c r="K13" i="6"/>
  <c r="I12" i="6"/>
  <c r="M11" i="6"/>
  <c r="D11" i="6"/>
  <c r="J10" i="6"/>
  <c r="B10" i="6"/>
  <c r="H9" i="6"/>
  <c r="N8" i="6"/>
  <c r="F8" i="6"/>
  <c r="L7" i="6"/>
  <c r="D7" i="6"/>
  <c r="J6" i="6"/>
  <c r="B6" i="6"/>
  <c r="D94" i="6"/>
  <c r="B73" i="6"/>
  <c r="I63" i="6"/>
  <c r="H59" i="6"/>
  <c r="I55" i="6"/>
  <c r="B51" i="6"/>
  <c r="B47" i="6"/>
  <c r="E44" i="6"/>
  <c r="E42" i="6"/>
  <c r="I40" i="6"/>
  <c r="B39" i="6"/>
  <c r="G37" i="6"/>
  <c r="N35" i="6"/>
  <c r="H34" i="6"/>
  <c r="M32" i="6"/>
  <c r="F31" i="6"/>
  <c r="N29" i="6"/>
  <c r="E28" i="6"/>
  <c r="L26" i="6"/>
  <c r="F25" i="6"/>
  <c r="K23" i="6"/>
  <c r="D22" i="6"/>
  <c r="L20" i="6"/>
  <c r="C19" i="6"/>
  <c r="J17" i="6"/>
  <c r="D16" i="6"/>
  <c r="I14" i="6"/>
  <c r="G13" i="6"/>
  <c r="G12" i="6"/>
  <c r="J11" i="6"/>
  <c r="B11" i="6"/>
  <c r="H10" i="6"/>
  <c r="N9" i="6"/>
  <c r="F9" i="6"/>
  <c r="L8" i="6"/>
  <c r="D8" i="6"/>
  <c r="J7" i="6"/>
  <c r="B7" i="6"/>
  <c r="H6" i="6"/>
  <c r="B91" i="6"/>
  <c r="J70" i="6"/>
  <c r="B63" i="6"/>
  <c r="N58" i="6"/>
  <c r="N54" i="6"/>
  <c r="A51" i="6"/>
  <c r="H46" i="6"/>
  <c r="N43" i="6"/>
  <c r="D42" i="6"/>
  <c r="E40" i="6"/>
  <c r="L38" i="6"/>
  <c r="F37" i="6"/>
  <c r="K35" i="6"/>
  <c r="D34" i="6"/>
  <c r="L32" i="6"/>
  <c r="C31" i="6"/>
  <c r="J29" i="6"/>
  <c r="D28" i="6"/>
  <c r="I26" i="6"/>
  <c r="B25" i="6"/>
  <c r="J23" i="6"/>
  <c r="A22" i="6"/>
  <c r="H20" i="6"/>
  <c r="B19" i="6"/>
  <c r="G17" i="6"/>
  <c r="N15" i="6"/>
  <c r="H14" i="6"/>
  <c r="F13" i="6"/>
  <c r="E12" i="6"/>
  <c r="I11" i="6"/>
  <c r="A11" i="6"/>
  <c r="G10" i="6"/>
  <c r="M9" i="6"/>
  <c r="E9" i="6"/>
  <c r="K8" i="6"/>
  <c r="C8" i="6"/>
  <c r="I7" i="6"/>
  <c r="A7" i="6"/>
  <c r="G6" i="6"/>
  <c r="L90" i="6"/>
  <c r="C60" i="6"/>
  <c r="L49" i="6"/>
  <c r="M41" i="6"/>
  <c r="J37" i="6"/>
  <c r="N33" i="6"/>
  <c r="G29" i="6"/>
  <c r="G25" i="6"/>
  <c r="J21" i="6"/>
  <c r="F17" i="6"/>
  <c r="J13" i="6"/>
  <c r="G11" i="6"/>
  <c r="L9" i="6"/>
  <c r="E8" i="6"/>
  <c r="M6" i="6"/>
  <c r="F85" i="6"/>
  <c r="H58" i="6"/>
  <c r="B48" i="6"/>
  <c r="J41" i="6"/>
  <c r="B37" i="6"/>
  <c r="B33" i="6"/>
  <c r="F29" i="6"/>
  <c r="M24" i="6"/>
  <c r="M20" i="6"/>
  <c r="B17" i="6"/>
  <c r="C13" i="6"/>
  <c r="C11" i="6"/>
  <c r="K9" i="6"/>
  <c r="B8" i="6"/>
  <c r="I6" i="6"/>
  <c r="J8" i="6"/>
  <c r="F75" i="6"/>
  <c r="M57" i="6"/>
  <c r="G46" i="6"/>
  <c r="M40" i="6"/>
  <c r="M36" i="6"/>
  <c r="H32" i="6"/>
  <c r="H28" i="6"/>
  <c r="L24" i="6"/>
  <c r="E20" i="6"/>
  <c r="E16" i="6"/>
  <c r="B13" i="6"/>
  <c r="N10" i="6"/>
  <c r="G9" i="6"/>
  <c r="A8" i="6"/>
  <c r="F6" i="6"/>
  <c r="H26" i="6"/>
  <c r="F50" i="6"/>
  <c r="H38" i="6"/>
  <c r="N21" i="6"/>
  <c r="D14" i="6"/>
  <c r="A10" i="6"/>
  <c r="N6" i="6"/>
  <c r="D69" i="6"/>
  <c r="J55" i="6"/>
  <c r="L45" i="6"/>
  <c r="D40" i="6"/>
  <c r="D36" i="6"/>
  <c r="E32" i="6"/>
  <c r="N27" i="6"/>
  <c r="N23" i="6"/>
  <c r="D20" i="6"/>
  <c r="K15" i="6"/>
  <c r="H12" i="6"/>
  <c r="M10" i="6"/>
  <c r="D9" i="6"/>
  <c r="K7" i="6"/>
  <c r="E6" i="6"/>
  <c r="J51" i="6"/>
  <c r="L30" i="6"/>
  <c r="E14" i="6"/>
  <c r="E10" i="6"/>
  <c r="M61" i="6"/>
  <c r="A34" i="6"/>
  <c r="D26" i="6"/>
  <c r="N68" i="6"/>
  <c r="F54" i="6"/>
  <c r="G44" i="6"/>
  <c r="N39" i="6"/>
  <c r="J35" i="6"/>
  <c r="J31" i="6"/>
  <c r="K27" i="6"/>
  <c r="F23" i="6"/>
  <c r="F19" i="6"/>
  <c r="J15" i="6"/>
  <c r="D12" i="6"/>
  <c r="I10" i="6"/>
  <c r="C9" i="6"/>
  <c r="H7" i="6"/>
  <c r="A6" i="6"/>
  <c r="G62" i="6"/>
  <c r="I34" i="6"/>
  <c r="I18" i="6"/>
  <c r="C7" i="6"/>
  <c r="J97" i="6"/>
  <c r="H42" i="6"/>
  <c r="A30" i="6"/>
  <c r="N17" i="6"/>
  <c r="H11" i="6"/>
  <c r="I8" i="6"/>
  <c r="F64" i="6"/>
  <c r="N53" i="6"/>
  <c r="J43" i="6"/>
  <c r="C39" i="6"/>
  <c r="F35" i="6"/>
  <c r="B31" i="6"/>
  <c r="B27" i="6"/>
  <c r="C23" i="6"/>
  <c r="L18" i="6"/>
  <c r="L14" i="6"/>
  <c r="C12" i="6"/>
  <c r="F10" i="6"/>
  <c r="M8" i="6"/>
  <c r="G7" i="6"/>
  <c r="I43" i="6"/>
  <c r="I38" i="6"/>
  <c r="H22" i="6"/>
  <c r="K11" i="6"/>
  <c r="Z17" i="1"/>
  <c r="AB17" i="1" s="1"/>
  <c r="AI17" i="1"/>
  <c r="AG17" i="1"/>
  <c r="AH17" i="1" s="1"/>
  <c r="X17" i="1"/>
  <c r="Y17" i="1" s="1"/>
  <c r="AE17" i="1"/>
  <c r="AF17" i="1" s="1"/>
  <c r="V17" i="1"/>
  <c r="W17" i="1" s="1"/>
  <c r="E17" i="1"/>
  <c r="AJ17" i="1"/>
  <c r="AA17" i="1"/>
  <c r="AC17" i="1"/>
  <c r="AD17" i="1" s="1"/>
  <c r="AC88" i="1"/>
  <c r="AD88" i="1" s="1"/>
  <c r="AJ88" i="1"/>
  <c r="AI88" i="1"/>
  <c r="AA88" i="1"/>
  <c r="Z88" i="1"/>
  <c r="AB88" i="1" s="1"/>
  <c r="AG88" i="1"/>
  <c r="AH88" i="1" s="1"/>
  <c r="X88" i="1"/>
  <c r="Y88" i="1" s="1"/>
  <c r="AE88" i="1"/>
  <c r="AF88" i="1" s="1"/>
  <c r="E88" i="1"/>
  <c r="V88" i="1"/>
  <c r="W88" i="1" s="1"/>
  <c r="AE70" i="1"/>
  <c r="AF70" i="1" s="1"/>
  <c r="V70" i="1"/>
  <c r="W70" i="1" s="1"/>
  <c r="E70" i="1"/>
  <c r="AC70" i="1"/>
  <c r="AD70" i="1" s="1"/>
  <c r="AJ70" i="1"/>
  <c r="AI70" i="1"/>
  <c r="AA70" i="1"/>
  <c r="Z70" i="1"/>
  <c r="AB70" i="1" s="1"/>
  <c r="AG70" i="1"/>
  <c r="AH70" i="1" s="1"/>
  <c r="X70" i="1"/>
  <c r="Y70" i="1" s="1"/>
  <c r="AI74" i="1"/>
  <c r="AA74" i="1"/>
  <c r="Z74" i="1"/>
  <c r="AB74" i="1" s="1"/>
  <c r="AG74" i="1"/>
  <c r="AH74" i="1" s="1"/>
  <c r="X74" i="1"/>
  <c r="Y74" i="1" s="1"/>
  <c r="AE74" i="1"/>
  <c r="AF74" i="1" s="1"/>
  <c r="V74" i="1"/>
  <c r="W74" i="1" s="1"/>
  <c r="E74" i="1"/>
  <c r="AC74" i="1"/>
  <c r="AD74" i="1" s="1"/>
  <c r="AJ74" i="1"/>
  <c r="AE41" i="1"/>
  <c r="AF41" i="1" s="1"/>
  <c r="AG41" i="1"/>
  <c r="AH41" i="1" s="1"/>
  <c r="X41" i="1"/>
  <c r="Y41" i="1" s="1"/>
  <c r="AJ41" i="1"/>
  <c r="AA41" i="1"/>
  <c r="Z41" i="1"/>
  <c r="AB41" i="1" s="1"/>
  <c r="E41" i="1"/>
  <c r="V41" i="1"/>
  <c r="W41" i="1" s="1"/>
  <c r="AI41" i="1"/>
  <c r="AC41" i="1"/>
  <c r="AD41" i="1" s="1"/>
  <c r="AI94" i="1"/>
  <c r="AA94" i="1"/>
  <c r="Z94" i="1"/>
  <c r="AB94" i="1" s="1"/>
  <c r="AG94" i="1"/>
  <c r="AH94" i="1" s="1"/>
  <c r="X94" i="1"/>
  <c r="Y94" i="1" s="1"/>
  <c r="AE94" i="1"/>
  <c r="AF94" i="1" s="1"/>
  <c r="V94" i="1"/>
  <c r="W94" i="1" s="1"/>
  <c r="E94" i="1"/>
  <c r="AC94" i="1"/>
  <c r="AD94" i="1" s="1"/>
  <c r="AJ94" i="1"/>
  <c r="AG61" i="1"/>
  <c r="AH61" i="1" s="1"/>
  <c r="X61" i="1"/>
  <c r="Y61" i="1" s="1"/>
  <c r="AE61" i="1"/>
  <c r="AF61" i="1" s="1"/>
  <c r="V61" i="1"/>
  <c r="W61" i="1" s="1"/>
  <c r="E61" i="1"/>
  <c r="AC61" i="1"/>
  <c r="AD61" i="1" s="1"/>
  <c r="AI61" i="1"/>
  <c r="AA61" i="1"/>
  <c r="AJ61" i="1"/>
  <c r="Z61" i="1"/>
  <c r="AB61" i="1" s="1"/>
  <c r="Z33" i="1"/>
  <c r="AB33" i="1" s="1"/>
  <c r="AE33" i="1"/>
  <c r="AF33" i="1" s="1"/>
  <c r="AC33" i="1"/>
  <c r="AD33" i="1" s="1"/>
  <c r="AA33" i="1"/>
  <c r="AJ33" i="1"/>
  <c r="AI33" i="1"/>
  <c r="X33" i="1"/>
  <c r="Y33" i="1" s="1"/>
  <c r="AG33" i="1"/>
  <c r="AH33" i="1" s="1"/>
  <c r="V33" i="1"/>
  <c r="W33" i="1" s="1"/>
  <c r="E33" i="1"/>
  <c r="AI55" i="1"/>
  <c r="AA55" i="1"/>
  <c r="X55" i="1"/>
  <c r="Y55" i="1" s="1"/>
  <c r="AC55" i="1"/>
  <c r="AD55" i="1" s="1"/>
  <c r="AJ55" i="1"/>
  <c r="E55" i="1"/>
  <c r="V55" i="1"/>
  <c r="W55" i="1" s="1"/>
  <c r="AE55" i="1"/>
  <c r="AF55" i="1" s="1"/>
  <c r="Z55" i="1"/>
  <c r="AB55" i="1" s="1"/>
  <c r="AG55" i="1"/>
  <c r="AH55" i="1" s="1"/>
  <c r="AC80" i="1"/>
  <c r="AD80" i="1" s="1"/>
  <c r="Z80" i="1"/>
  <c r="AB80" i="1" s="1"/>
  <c r="X80" i="1"/>
  <c r="Y80" i="1" s="1"/>
  <c r="AE80" i="1"/>
  <c r="AF80" i="1" s="1"/>
  <c r="AA80" i="1"/>
  <c r="E80" i="1"/>
  <c r="V80" i="1"/>
  <c r="W80" i="1" s="1"/>
  <c r="AJ80" i="1"/>
  <c r="AI80" i="1"/>
  <c r="AG80" i="1"/>
  <c r="AH80" i="1" s="1"/>
  <c r="AI86" i="1"/>
  <c r="AA86" i="1"/>
  <c r="AG86" i="1"/>
  <c r="AH86" i="1" s="1"/>
  <c r="X86" i="1"/>
  <c r="Y86" i="1" s="1"/>
  <c r="AE86" i="1"/>
  <c r="AF86" i="1" s="1"/>
  <c r="V86" i="1"/>
  <c r="W86" i="1" s="1"/>
  <c r="E86" i="1"/>
  <c r="AC86" i="1"/>
  <c r="AD86" i="1" s="1"/>
  <c r="Z86" i="1"/>
  <c r="AB86" i="1" s="1"/>
  <c r="AJ86" i="1"/>
  <c r="AE62" i="1"/>
  <c r="AF62" i="1" s="1"/>
  <c r="V62" i="1"/>
  <c r="W62" i="1" s="1"/>
  <c r="E62" i="1"/>
  <c r="AC62" i="1"/>
  <c r="AD62" i="1" s="1"/>
  <c r="AJ62" i="1"/>
  <c r="AI62" i="1"/>
  <c r="AA62" i="1"/>
  <c r="Z62" i="1"/>
  <c r="AB62" i="1" s="1"/>
  <c r="X62" i="1"/>
  <c r="Y62" i="1" s="1"/>
  <c r="AG62" i="1"/>
  <c r="AH62" i="1" s="1"/>
  <c r="AI110" i="1"/>
  <c r="AA110" i="1"/>
  <c r="Z110" i="1"/>
  <c r="AB110" i="1" s="1"/>
  <c r="AG110" i="1"/>
  <c r="AH110" i="1" s="1"/>
  <c r="X110" i="1"/>
  <c r="Y110" i="1" s="1"/>
  <c r="AE110" i="1"/>
  <c r="AF110" i="1" s="1"/>
  <c r="V110" i="1"/>
  <c r="W110" i="1" s="1"/>
  <c r="E110" i="1"/>
  <c r="AC110" i="1"/>
  <c r="AD110" i="1" s="1"/>
  <c r="AJ110" i="1"/>
  <c r="X56" i="1"/>
  <c r="Y56" i="1" s="1"/>
  <c r="AE56" i="1"/>
  <c r="AF56" i="1" s="1"/>
  <c r="AC56" i="1"/>
  <c r="AD56" i="1" s="1"/>
  <c r="Z56" i="1"/>
  <c r="AB56" i="1" s="1"/>
  <c r="AG56" i="1"/>
  <c r="AH56" i="1" s="1"/>
  <c r="V56" i="1"/>
  <c r="W56" i="1" s="1"/>
  <c r="AJ56" i="1"/>
  <c r="AI56" i="1"/>
  <c r="AA56" i="1"/>
  <c r="E56" i="1"/>
  <c r="AE26" i="1"/>
  <c r="AF26" i="1" s="1"/>
  <c r="AI26" i="1"/>
  <c r="Z26" i="1"/>
  <c r="AB26" i="1" s="1"/>
  <c r="AA26" i="1"/>
  <c r="AG26" i="1"/>
  <c r="AH26" i="1" s="1"/>
  <c r="X26" i="1"/>
  <c r="Y26" i="1" s="1"/>
  <c r="V26" i="1"/>
  <c r="W26" i="1" s="1"/>
  <c r="E26" i="1"/>
  <c r="AC26" i="1"/>
  <c r="AD26" i="1" s="1"/>
  <c r="AJ26" i="1"/>
  <c r="AI102" i="1"/>
  <c r="AA102" i="1"/>
  <c r="Z102" i="1"/>
  <c r="AB102" i="1" s="1"/>
  <c r="AG102" i="1"/>
  <c r="AH102" i="1" s="1"/>
  <c r="X102" i="1"/>
  <c r="Y102" i="1" s="1"/>
  <c r="AE102" i="1"/>
  <c r="AF102" i="1" s="1"/>
  <c r="V102" i="1"/>
  <c r="W102" i="1" s="1"/>
  <c r="E102" i="1"/>
  <c r="AC102" i="1"/>
  <c r="AD102" i="1" s="1"/>
  <c r="AJ102" i="1"/>
  <c r="V21" i="1"/>
  <c r="W21" i="1" s="1"/>
  <c r="E21" i="1"/>
  <c r="AC21" i="1"/>
  <c r="AD21" i="1" s="1"/>
  <c r="AE21" i="1"/>
  <c r="AF21" i="1" s="1"/>
  <c r="AG21" i="1"/>
  <c r="AH21" i="1" s="1"/>
  <c r="X21" i="1"/>
  <c r="Y21" i="1" s="1"/>
  <c r="AJ21" i="1"/>
  <c r="AA21" i="1"/>
  <c r="AI21" i="1"/>
  <c r="Z21" i="1"/>
  <c r="AB2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林 亮治(Ryoji Hayashi)</author>
  </authors>
  <commentList>
    <comment ref="L7" authorId="0" shapeId="0" xr:uid="{C29A8CBF-0384-40DD-89F9-593AE3E5B382}">
      <text>
        <r>
          <rPr>
            <sz val="10"/>
            <color indexed="81"/>
            <rFont val="Meiryo UI"/>
            <family val="3"/>
            <charset val="128"/>
          </rPr>
          <t>必要項目を全て入力後にお手数ですが確認のため選択して下さい</t>
        </r>
      </text>
    </comment>
    <comment ref="I9" authorId="0" shapeId="0" xr:uid="{FB22D2E3-7B74-4E2D-958D-EA3CA76F8496}">
      <text>
        <r>
          <rPr>
            <sz val="9"/>
            <color indexed="81"/>
            <rFont val="Meiryo UI"/>
            <family val="3"/>
            <charset val="128"/>
          </rPr>
          <t>LIXIL工場より完成品に組立て出荷している場合は
「株式会社LIXIL」を選択して下さい。
性能証明書の組立事業者に「株式会社LIXIL」が印字されます。
例）インプラス完成品・EW完成品</t>
        </r>
      </text>
    </comment>
  </commentList>
</comments>
</file>

<file path=xl/sharedStrings.xml><?xml version="1.0" encoding="utf-8"?>
<sst xmlns="http://schemas.openxmlformats.org/spreadsheetml/2006/main" count="30548" uniqueCount="1350">
  <si>
    <t>地域区分　</t>
    <rPh sb="0" eb="2">
      <t>チイキ</t>
    </rPh>
    <rPh sb="2" eb="4">
      <t>クブン</t>
    </rPh>
    <phoneticPr fontId="5"/>
  </si>
  <si>
    <t>選択してください</t>
  </si>
  <si>
    <t>建て方区分　</t>
    <rPh sb="0" eb="1">
      <t>タ</t>
    </rPh>
    <rPh sb="2" eb="3">
      <t>カタ</t>
    </rPh>
    <rPh sb="3" eb="5">
      <t>クブン</t>
    </rPh>
    <phoneticPr fontId="5"/>
  </si>
  <si>
    <t xml:space="preserve">        地域区分と建て方区分を選択すると各事業ごとの補助額を確認できます（参考）</t>
    <rPh sb="8" eb="10">
      <t>チイキ</t>
    </rPh>
    <rPh sb="10" eb="12">
      <t>クブン</t>
    </rPh>
    <rPh sb="13" eb="14">
      <t>タ</t>
    </rPh>
    <rPh sb="15" eb="18">
      <t>カタクブン</t>
    </rPh>
    <rPh sb="19" eb="21">
      <t>センタク</t>
    </rPh>
    <rPh sb="24" eb="27">
      <t>カクジギョウ</t>
    </rPh>
    <rPh sb="30" eb="33">
      <t>ホジョガク</t>
    </rPh>
    <rPh sb="34" eb="36">
      <t>カクニン</t>
    </rPh>
    <rPh sb="41" eb="43">
      <t>サンコウ</t>
    </rPh>
    <phoneticPr fontId="5"/>
  </si>
  <si>
    <t>基本情報</t>
    <rPh sb="0" eb="2">
      <t>キホン</t>
    </rPh>
    <rPh sb="2" eb="4">
      <t>ジョウホウ</t>
    </rPh>
    <phoneticPr fontId="5"/>
  </si>
  <si>
    <t>発行依頼方法</t>
    <rPh sb="0" eb="2">
      <t>ハッコウ</t>
    </rPh>
    <rPh sb="2" eb="4">
      <t>イライ</t>
    </rPh>
    <rPh sb="4" eb="6">
      <t>ホウホウ</t>
    </rPh>
    <phoneticPr fontId="5"/>
  </si>
  <si>
    <t>会社名</t>
    <rPh sb="0" eb="2">
      <t>カイシャ</t>
    </rPh>
    <rPh sb="2" eb="3">
      <t>メイ</t>
    </rPh>
    <phoneticPr fontId="5"/>
  </si>
  <si>
    <t>LIXIL得意先コード</t>
    <rPh sb="5" eb="8">
      <t>トクイサキ</t>
    </rPh>
    <phoneticPr fontId="5"/>
  </si>
  <si>
    <t>性能証明書は先進的窓リノベ2024事業、子育てエコホーム支援事業共通です。（製品型番によって申請できる事業が限られる場合があります）</t>
    <phoneticPr fontId="5"/>
  </si>
  <si>
    <t>LIXIL営業所コード</t>
    <rPh sb="5" eb="7">
      <t>エイギョウ</t>
    </rPh>
    <rPh sb="7" eb="8">
      <t>ショ</t>
    </rPh>
    <phoneticPr fontId="5"/>
  </si>
  <si>
    <t>担当者様名</t>
    <rPh sb="0" eb="2">
      <t>タントウ</t>
    </rPh>
    <rPh sb="2" eb="3">
      <t>シャ</t>
    </rPh>
    <rPh sb="3" eb="4">
      <t>サマ</t>
    </rPh>
    <rPh sb="4" eb="5">
      <t>メイ</t>
    </rPh>
    <phoneticPr fontId="5"/>
  </si>
  <si>
    <t>入力チェック</t>
    <rPh sb="0" eb="2">
      <t>ニュウリョク</t>
    </rPh>
    <phoneticPr fontId="5"/>
  </si>
  <si>
    <t>添付書類の例：LIXILが発行した出荷案内書もしくは納品書、ガラスメーカーが発行した納品書（いずれもコピー可）</t>
    <rPh sb="0" eb="2">
      <t>テンプ</t>
    </rPh>
    <rPh sb="2" eb="4">
      <t>ショルイ</t>
    </rPh>
    <rPh sb="5" eb="6">
      <t>レイ</t>
    </rPh>
    <phoneticPr fontId="5"/>
  </si>
  <si>
    <t>現場名</t>
    <rPh sb="0" eb="3">
      <t>ゲンバメイ</t>
    </rPh>
    <phoneticPr fontId="5"/>
  </si>
  <si>
    <t>組立事業者</t>
    <rPh sb="0" eb="2">
      <t>クミタテ</t>
    </rPh>
    <rPh sb="2" eb="5">
      <t>ジギョウシャ</t>
    </rPh>
    <phoneticPr fontId="5"/>
  </si>
  <si>
    <t>※1.「先進的窓リノベ2024事業」では、窓（内窓、外窓、ガラスのいずれか）の工事と同一の契約で且つ同時に申請する場合のみ補助対象となります。</t>
    <phoneticPr fontId="5"/>
  </si>
  <si>
    <t>証明書の発行を希望する製品について左から順に必要事項を入力してください。</t>
    <rPh sb="0" eb="3">
      <t>ショウメイショ</t>
    </rPh>
    <rPh sb="4" eb="6">
      <t>ハッコウ</t>
    </rPh>
    <rPh sb="7" eb="9">
      <t>キボウ</t>
    </rPh>
    <rPh sb="11" eb="13">
      <t>セイヒン</t>
    </rPh>
    <rPh sb="17" eb="18">
      <t>ヒダリ</t>
    </rPh>
    <rPh sb="20" eb="21">
      <t>ジュン</t>
    </rPh>
    <rPh sb="22" eb="24">
      <t>ヒツヨウ</t>
    </rPh>
    <rPh sb="24" eb="26">
      <t>ジコウ</t>
    </rPh>
    <rPh sb="27" eb="29">
      <t>ニュウリョク</t>
    </rPh>
    <phoneticPr fontId="15"/>
  </si>
  <si>
    <t>開閉形式について</t>
    <rPh sb="0" eb="2">
      <t>カイヘイ</t>
    </rPh>
    <rPh sb="2" eb="4">
      <t>ケイシキ</t>
    </rPh>
    <phoneticPr fontId="5"/>
  </si>
  <si>
    <t>ガラス中央部の熱貫流率を調べる</t>
    <rPh sb="3" eb="6">
      <t>チュウオウブ</t>
    </rPh>
    <rPh sb="7" eb="11">
      <t>ネツカンリュウリツ</t>
    </rPh>
    <rPh sb="12" eb="13">
      <t>シラ</t>
    </rPh>
    <phoneticPr fontId="5"/>
  </si>
  <si>
    <t>※2.「断熱改修」と「断熱改修以外」の両方に適合する場合はいずれか一方のみ申請が可能です。</t>
    <phoneticPr fontId="5"/>
  </si>
  <si>
    <t>性能区分</t>
    <rPh sb="0" eb="4">
      <t>セイノウクブン</t>
    </rPh>
    <phoneticPr fontId="5"/>
  </si>
  <si>
    <t>シリーズ名</t>
    <rPh sb="4" eb="5">
      <t>メイ</t>
    </rPh>
    <phoneticPr fontId="5"/>
  </si>
  <si>
    <t>製品名</t>
    <rPh sb="0" eb="3">
      <t>セイヒンメイ</t>
    </rPh>
    <phoneticPr fontId="5"/>
  </si>
  <si>
    <t>開閉形式</t>
    <rPh sb="0" eb="2">
      <t>カイヘイ</t>
    </rPh>
    <rPh sb="2" eb="4">
      <t>ケイシキ</t>
    </rPh>
    <phoneticPr fontId="5"/>
  </si>
  <si>
    <t>仕様・性能</t>
    <rPh sb="0" eb="2">
      <t>シヨウ</t>
    </rPh>
    <rPh sb="3" eb="5">
      <t>セイノウ</t>
    </rPh>
    <phoneticPr fontId="5"/>
  </si>
  <si>
    <t>製品サイズ</t>
    <rPh sb="0" eb="2">
      <t>セイヒン</t>
    </rPh>
    <phoneticPr fontId="5"/>
  </si>
  <si>
    <t>大きさの区分</t>
    <rPh sb="0" eb="1">
      <t>オオ</t>
    </rPh>
    <rPh sb="4" eb="6">
      <t>クブン</t>
    </rPh>
    <phoneticPr fontId="16"/>
  </si>
  <si>
    <t>製品型番</t>
    <rPh sb="0" eb="2">
      <t>セイヒン</t>
    </rPh>
    <rPh sb="2" eb="4">
      <t>カタバン</t>
    </rPh>
    <phoneticPr fontId="5"/>
  </si>
  <si>
    <t>性能区分コード</t>
    <rPh sb="0" eb="2">
      <t>クブン</t>
    </rPh>
    <phoneticPr fontId="5"/>
  </si>
  <si>
    <t>先進的窓リノベ2024事業※1</t>
    <rPh sb="0" eb="3">
      <t>センシンテキ</t>
    </rPh>
    <rPh sb="3" eb="4">
      <t>マド</t>
    </rPh>
    <rPh sb="11" eb="13">
      <t>ジギョウ</t>
    </rPh>
    <phoneticPr fontId="5"/>
  </si>
  <si>
    <t>子育てエコホーム支援事業※2</t>
    <phoneticPr fontId="5"/>
  </si>
  <si>
    <t>住宅エコリフォーム
推進事業</t>
    <rPh sb="0" eb="2">
      <t>ジュウタク</t>
    </rPh>
    <rPh sb="10" eb="12">
      <t>スイシン</t>
    </rPh>
    <rPh sb="12" eb="14">
      <t>ジギョウ</t>
    </rPh>
    <phoneticPr fontId="5"/>
  </si>
  <si>
    <t>フリー記入欄（ご自由にお使いください）</t>
    <rPh sb="3" eb="6">
      <t>キニュウラン</t>
    </rPh>
    <rPh sb="8" eb="10">
      <t>ジユウ</t>
    </rPh>
    <rPh sb="12" eb="13">
      <t>ツカ</t>
    </rPh>
    <phoneticPr fontId="5"/>
  </si>
  <si>
    <t>断熱改修</t>
    <rPh sb="0" eb="2">
      <t>ダンネツ</t>
    </rPh>
    <rPh sb="2" eb="4">
      <t>カイシュウ</t>
    </rPh>
    <phoneticPr fontId="5"/>
  </si>
  <si>
    <t>断熱改修以外</t>
    <rPh sb="0" eb="2">
      <t>ダンネツ</t>
    </rPh>
    <rPh sb="2" eb="4">
      <t>カイシュウ</t>
    </rPh>
    <rPh sb="4" eb="6">
      <t>イガイ</t>
    </rPh>
    <phoneticPr fontId="5"/>
  </si>
  <si>
    <t>W [mm]</t>
    <phoneticPr fontId="5"/>
  </si>
  <si>
    <t>H [mm]</t>
    <phoneticPr fontId="5"/>
  </si>
  <si>
    <t>サイズ記号</t>
    <rPh sb="3" eb="5">
      <t>キゴウ</t>
    </rPh>
    <phoneticPr fontId="5"/>
  </si>
  <si>
    <t>窓リノベ</t>
    <rPh sb="0" eb="1">
      <t>マド</t>
    </rPh>
    <phoneticPr fontId="5"/>
  </si>
  <si>
    <t>子育てエコ</t>
    <rPh sb="0" eb="2">
      <t>コソダ</t>
    </rPh>
    <phoneticPr fontId="5"/>
  </si>
  <si>
    <t>数量</t>
    <rPh sb="0" eb="2">
      <t>スウリョウ</t>
    </rPh>
    <phoneticPr fontId="5"/>
  </si>
  <si>
    <t>グレード</t>
    <phoneticPr fontId="5"/>
  </si>
  <si>
    <t>補助額キー</t>
    <rPh sb="0" eb="3">
      <t>ホジョガク</t>
    </rPh>
    <phoneticPr fontId="5"/>
  </si>
  <si>
    <t>1箇所あたり補助額</t>
    <rPh sb="1" eb="3">
      <t>カショ</t>
    </rPh>
    <rPh sb="6" eb="9">
      <t>ホジョガク</t>
    </rPh>
    <phoneticPr fontId="5"/>
  </si>
  <si>
    <t>補助額小計</t>
    <rPh sb="0" eb="3">
      <t>ホジョガク</t>
    </rPh>
    <rPh sb="3" eb="5">
      <t>ショウケイ</t>
    </rPh>
    <phoneticPr fontId="5"/>
  </si>
  <si>
    <t>グレードキー</t>
    <phoneticPr fontId="5"/>
  </si>
  <si>
    <t>分類</t>
    <rPh sb="0" eb="2">
      <t>ブンルイ</t>
    </rPh>
    <phoneticPr fontId="5"/>
  </si>
  <si>
    <t>備考1</t>
    <rPh sb="0" eb="2">
      <t>ビコウ</t>
    </rPh>
    <phoneticPr fontId="5"/>
  </si>
  <si>
    <t>備考2</t>
    <rPh sb="0" eb="2">
      <t>ビコウ</t>
    </rPh>
    <phoneticPr fontId="5"/>
  </si>
  <si>
    <t>備考3</t>
    <rPh sb="0" eb="2">
      <t>ビコウ</t>
    </rPh>
    <phoneticPr fontId="5"/>
  </si>
  <si>
    <t>選択</t>
    <rPh sb="0" eb="2">
      <t>センタク</t>
    </rPh>
    <phoneticPr fontId="5"/>
  </si>
  <si>
    <t>数値入力</t>
    <rPh sb="0" eb="2">
      <t>スウチ</t>
    </rPh>
    <rPh sb="2" eb="4">
      <t>ニュウリョク</t>
    </rPh>
    <phoneticPr fontId="5"/>
  </si>
  <si>
    <t>自動</t>
    <rPh sb="0" eb="2">
      <t>ジドウ</t>
    </rPh>
    <phoneticPr fontId="5"/>
  </si>
  <si>
    <t>任意入力</t>
    <rPh sb="0" eb="2">
      <t>ニンイ</t>
    </rPh>
    <rPh sb="2" eb="4">
      <t>ニュウリョク</t>
    </rPh>
    <phoneticPr fontId="5"/>
  </si>
  <si>
    <t>都道府県</t>
    <rPh sb="0" eb="4">
      <t>トドウフケン</t>
    </rPh>
    <phoneticPr fontId="5"/>
  </si>
  <si>
    <t>窓口名</t>
    <rPh sb="0" eb="2">
      <t>マドグチ</t>
    </rPh>
    <rPh sb="2" eb="3">
      <t>メイ</t>
    </rPh>
    <phoneticPr fontId="5"/>
  </si>
  <si>
    <t>メールアドレス</t>
    <phoneticPr fontId="5"/>
  </si>
  <si>
    <t>北海道</t>
  </si>
  <si>
    <t>LIXIL木造サッシドア性能証明書発行受付北海道</t>
  </si>
  <si>
    <t>shouenesassi_hokaido@lixil.com</t>
  </si>
  <si>
    <t>青森県</t>
  </si>
  <si>
    <t>窓リノベ証明書受付窓口 東北</t>
  </si>
  <si>
    <t>madorinobe_tohoku@lixil.com</t>
  </si>
  <si>
    <t>岩手県</t>
  </si>
  <si>
    <t>宮城県</t>
  </si>
  <si>
    <t>秋田県</t>
  </si>
  <si>
    <t>山形県</t>
  </si>
  <si>
    <t>福島県</t>
  </si>
  <si>
    <t>茨城県</t>
  </si>
  <si>
    <t>LIXIL木造サッシドア性能証明書発行受付東日本</t>
  </si>
  <si>
    <t>shouenesassi_kantou@lixil.com</t>
  </si>
  <si>
    <t>栃木県</t>
  </si>
  <si>
    <t>群馬県</t>
  </si>
  <si>
    <t>埼玉県</t>
  </si>
  <si>
    <t>千葉県</t>
  </si>
  <si>
    <t>東京都</t>
  </si>
  <si>
    <t>神奈川県</t>
  </si>
  <si>
    <t>新潟県</t>
  </si>
  <si>
    <t>富山県</t>
  </si>
  <si>
    <t>窓リノベ性能証明書発行受付 北陸</t>
  </si>
  <si>
    <t>renov_hokuriku@lixil.com</t>
  </si>
  <si>
    <t>石川県</t>
  </si>
  <si>
    <t>福井県</t>
  </si>
  <si>
    <t>山梨県</t>
  </si>
  <si>
    <t>長野県</t>
  </si>
  <si>
    <t>岐阜県</t>
  </si>
  <si>
    <t>住宅ポイント(中部高岳窓口)</t>
  </si>
  <si>
    <t>point_takaoka@lixil.com</t>
  </si>
  <si>
    <t>静岡県</t>
  </si>
  <si>
    <t>愛知県</t>
  </si>
  <si>
    <t>三重県</t>
  </si>
  <si>
    <t>滋賀県</t>
  </si>
  <si>
    <t>LIXIL木造サッシドア性能証明書発行受付関西</t>
  </si>
  <si>
    <t>shouenesassi_kansai@lixil.com</t>
  </si>
  <si>
    <t>京都府</t>
  </si>
  <si>
    <t>大阪府</t>
  </si>
  <si>
    <t>兵庫県</t>
  </si>
  <si>
    <t>奈良県</t>
  </si>
  <si>
    <t>和歌山県</t>
  </si>
  <si>
    <t>鳥取県</t>
  </si>
  <si>
    <t>こどもみらい証明書受付窓口 中国</t>
  </si>
  <si>
    <t>kodomo_tyugoku@lixil.com</t>
  </si>
  <si>
    <t>島根県</t>
  </si>
  <si>
    <t>岡山県</t>
  </si>
  <si>
    <t>広島県</t>
  </si>
  <si>
    <t>山口県</t>
  </si>
  <si>
    <t>徳島県</t>
  </si>
  <si>
    <t>こどもみらい証明書受付窓口 四国</t>
  </si>
  <si>
    <t>kodomo_sikoku@lixil.com</t>
  </si>
  <si>
    <t>香川県</t>
  </si>
  <si>
    <t>愛媛県</t>
  </si>
  <si>
    <t>高知県</t>
  </si>
  <si>
    <t>福岡県</t>
  </si>
  <si>
    <t>LIXIL木造サッシドア性能証明書発行受付九州</t>
  </si>
  <si>
    <t>shouenesassi_kyuushu@lixil.com</t>
  </si>
  <si>
    <t>佐賀県</t>
  </si>
  <si>
    <t>長崎県</t>
  </si>
  <si>
    <t>熊本県</t>
  </si>
  <si>
    <t>大分県</t>
  </si>
  <si>
    <t>宮崎県</t>
  </si>
  <si>
    <t>鹿児島県</t>
  </si>
  <si>
    <t>沖縄県</t>
  </si>
  <si>
    <t>東日本・関東甲信越販売部</t>
    <phoneticPr fontId="15"/>
  </si>
  <si>
    <t>東日本・関東甲信越販売部</t>
    <phoneticPr fontId="5"/>
  </si>
  <si>
    <t>shouenesassi_ehanbai@lixil.com</t>
    <phoneticPr fontId="5"/>
  </si>
  <si>
    <t>入力不要</t>
    <rPh sb="0" eb="2">
      <t>ニュウリョク</t>
    </rPh>
    <rPh sb="2" eb="4">
      <t>フヨウ</t>
    </rPh>
    <phoneticPr fontId="15"/>
  </si>
  <si>
    <t>特需SBU</t>
    <rPh sb="0" eb="2">
      <t>トクジュ</t>
    </rPh>
    <phoneticPr fontId="5"/>
  </si>
  <si>
    <t>lhtsdtokukikaku@lixil.com</t>
  </si>
  <si>
    <t>特需営業統括部</t>
    <rPh sb="0" eb="2">
      <t>トクジュ</t>
    </rPh>
    <rPh sb="2" eb="7">
      <t>エイギョウトウカツブ</t>
    </rPh>
    <phoneticPr fontId="5"/>
  </si>
  <si>
    <t>eco-tokujyu@lixil.com</t>
    <phoneticPr fontId="5"/>
  </si>
  <si>
    <t>製品型番から直接入力する場合の依頼書式</t>
    <rPh sb="0" eb="2">
      <t>セイヒン</t>
    </rPh>
    <rPh sb="2" eb="4">
      <t>カタバン</t>
    </rPh>
    <rPh sb="6" eb="8">
      <t>チョクセツ</t>
    </rPh>
    <rPh sb="8" eb="10">
      <t>ニュウリョク</t>
    </rPh>
    <rPh sb="12" eb="14">
      <t>バアイ</t>
    </rPh>
    <rPh sb="15" eb="17">
      <t>イライ</t>
    </rPh>
    <rPh sb="17" eb="19">
      <t>ショシキ</t>
    </rPh>
    <phoneticPr fontId="5"/>
  </si>
  <si>
    <t>依頼書シートへ戻る</t>
    <rPh sb="7" eb="8">
      <t>モド</t>
    </rPh>
    <phoneticPr fontId="5"/>
  </si>
  <si>
    <t>発行を希望する性能証明書の「製品型番」がすでにわかっている場合は、こちらの書式で「製品型番」と「製品サイズ」のみ入力してください。</t>
    <rPh sb="0" eb="2">
      <t>ハッコウ</t>
    </rPh>
    <rPh sb="3" eb="5">
      <t>キボウ</t>
    </rPh>
    <rPh sb="7" eb="12">
      <t>セイノウショウメイショ</t>
    </rPh>
    <rPh sb="14" eb="16">
      <t>セイヒン</t>
    </rPh>
    <rPh sb="16" eb="18">
      <t>カタバン</t>
    </rPh>
    <rPh sb="29" eb="31">
      <t>バアイ</t>
    </rPh>
    <rPh sb="37" eb="39">
      <t>ショシキ</t>
    </rPh>
    <rPh sb="41" eb="43">
      <t>セイヒン</t>
    </rPh>
    <rPh sb="43" eb="45">
      <t>カタバン</t>
    </rPh>
    <rPh sb="48" eb="50">
      <t>セイヒン</t>
    </rPh>
    <rPh sb="56" eb="58">
      <t>ニュウリョク</t>
    </rPh>
    <phoneticPr fontId="5"/>
  </si>
  <si>
    <t>性能区分</t>
    <rPh sb="0" eb="2">
      <t>セイノウ</t>
    </rPh>
    <rPh sb="2" eb="4">
      <t>クブン</t>
    </rPh>
    <phoneticPr fontId="16"/>
  </si>
  <si>
    <t>枠と戸の仕様</t>
    <rPh sb="0" eb="1">
      <t>ワク</t>
    </rPh>
    <rPh sb="2" eb="3">
      <t>ト</t>
    </rPh>
    <rPh sb="4" eb="6">
      <t>シヨウ</t>
    </rPh>
    <phoneticPr fontId="16"/>
  </si>
  <si>
    <t>ポスト</t>
    <phoneticPr fontId="5"/>
  </si>
  <si>
    <t>シリーズ</t>
    <phoneticPr fontId="5"/>
  </si>
  <si>
    <t>製品名</t>
    <rPh sb="0" eb="2">
      <t>セイヒン</t>
    </rPh>
    <rPh sb="2" eb="3">
      <t>メイ</t>
    </rPh>
    <phoneticPr fontId="16"/>
  </si>
  <si>
    <t>開閉形式</t>
    <rPh sb="0" eb="2">
      <t>カイヘイ</t>
    </rPh>
    <rPh sb="2" eb="4">
      <t>ケイシキ</t>
    </rPh>
    <phoneticPr fontId="16"/>
  </si>
  <si>
    <t>制度基準</t>
    <rPh sb="0" eb="2">
      <t>セイド</t>
    </rPh>
    <rPh sb="2" eb="4">
      <t>キジュン</t>
    </rPh>
    <phoneticPr fontId="16"/>
  </si>
  <si>
    <t>仕様</t>
    <phoneticPr fontId="16"/>
  </si>
  <si>
    <t>サイズ</t>
    <phoneticPr fontId="16"/>
  </si>
  <si>
    <t>製品型番</t>
    <rPh sb="0" eb="2">
      <t>セイヒン</t>
    </rPh>
    <rPh sb="2" eb="4">
      <t>カタバン</t>
    </rPh>
    <phoneticPr fontId="16"/>
  </si>
  <si>
    <t>工法区分</t>
    <rPh sb="0" eb="2">
      <t>コウホウ</t>
    </rPh>
    <rPh sb="2" eb="4">
      <t>クブン</t>
    </rPh>
    <phoneticPr fontId="16"/>
  </si>
  <si>
    <t>備考</t>
    <rPh sb="0" eb="2">
      <t>ビコウ</t>
    </rPh>
    <phoneticPr fontId="16"/>
  </si>
  <si>
    <t>リスト追加</t>
    <rPh sb="3" eb="5">
      <t>ツイカ</t>
    </rPh>
    <phoneticPr fontId="16"/>
  </si>
  <si>
    <t>性能区分コード</t>
    <rPh sb="0" eb="2">
      <t>セイノウ</t>
    </rPh>
    <rPh sb="2" eb="4">
      <t>クブン</t>
    </rPh>
    <phoneticPr fontId="16"/>
  </si>
  <si>
    <t>開口部の熱貫流率</t>
    <phoneticPr fontId="5"/>
  </si>
  <si>
    <t>一般用</t>
    <rPh sb="0" eb="3">
      <t>イッパンヨウ</t>
    </rPh>
    <phoneticPr fontId="5"/>
  </si>
  <si>
    <t>宛先</t>
    <rPh sb="0" eb="2">
      <t>アテサキ</t>
    </rPh>
    <phoneticPr fontId="5"/>
  </si>
  <si>
    <t>lhtsdtokukikaku@lixil.com</t>
    <phoneticPr fontId="5"/>
  </si>
  <si>
    <t>eco-tokujyu@lixil.com</t>
  </si>
  <si>
    <t>件名</t>
    <rPh sb="0" eb="2">
      <t>ケンメイ</t>
    </rPh>
    <phoneticPr fontId="5"/>
  </si>
  <si>
    <t>本文</t>
    <rPh sb="0" eb="2">
      <t>ホンブン</t>
    </rPh>
    <phoneticPr fontId="5"/>
  </si>
  <si>
    <t>以下の必要書類を添付の上、
本メールを件名を変更せずに窓口まで送信してください。
■添付書類
・性能証明書発行依頼書
・出荷案内書もしくは納品書（コピー可）
・ガラスメーカーが発行した納品書</t>
    <phoneticPr fontId="5"/>
  </si>
  <si>
    <t>以下の必要書類を添付の上、%0D%0A
本メールを件名を変更せずに窓口まで送信してください。%0D%0A
%0D%0A
■添付書類%0D%0A
・性能証明書発行依頼書%0D%0A
・㈱ＬＩＸＩＬが発行した出荷案内書もしくは納品書（コピー可）%0D%0A
・ガラスメーカーが発行した納品書（コピー可）</t>
    <rPh sb="11" eb="12">
      <t>ウエ</t>
    </rPh>
    <rPh sb="80" eb="83">
      <t>イライショ</t>
    </rPh>
    <phoneticPr fontId="5"/>
  </si>
  <si>
    <t>リストチェック</t>
    <phoneticPr fontId="5"/>
  </si>
  <si>
    <t>基本情報チェック</t>
    <rPh sb="0" eb="2">
      <t>キホン</t>
    </rPh>
    <rPh sb="2" eb="4">
      <t>ジョウホウ</t>
    </rPh>
    <phoneticPr fontId="5"/>
  </si>
  <si>
    <t>製品仕様やガラス仕様の入力内容に
間違いがないことを確認しました</t>
    <rPh sb="13" eb="15">
      <t>ナイヨウ</t>
    </rPh>
    <phoneticPr fontId="5"/>
  </si>
  <si>
    <t>URL</t>
    <phoneticPr fontId="5"/>
  </si>
  <si>
    <t>短縮URL</t>
    <rPh sb="0" eb="2">
      <t>タンシュク</t>
    </rPh>
    <phoneticPr fontId="5"/>
  </si>
  <si>
    <t>パス固定フラグ</t>
    <rPh sb="2" eb="4">
      <t>コテイ</t>
    </rPh>
    <phoneticPr fontId="28"/>
  </si>
  <si>
    <t>フォルダパス（\まで）</t>
    <phoneticPr fontId="5"/>
  </si>
  <si>
    <t>\\lxjazpsfs002.file.core.windows.net\share01\00003\★性能証明書発行用CSV\新規\</t>
    <phoneticPr fontId="5"/>
  </si>
  <si>
    <t>ファイル名</t>
    <rPh sb="4" eb="5">
      <t>メイ</t>
    </rPh>
    <phoneticPr fontId="5"/>
  </si>
  <si>
    <t>寸法表示①（１行目）</t>
    <rPh sb="0" eb="2">
      <t>スンポウ</t>
    </rPh>
    <rPh sb="2" eb="4">
      <t>ヒョウジ</t>
    </rPh>
    <rPh sb="7" eb="9">
      <t>ギョウメ</t>
    </rPh>
    <phoneticPr fontId="24"/>
  </si>
  <si>
    <t>寸法表示②（２行目）</t>
    <rPh sb="0" eb="2">
      <t>スンポウ</t>
    </rPh>
    <rPh sb="2" eb="4">
      <t>ヒョウジ</t>
    </rPh>
    <rPh sb="7" eb="9">
      <t>ギョウメ</t>
    </rPh>
    <phoneticPr fontId="24"/>
  </si>
  <si>
    <t>面　積：</t>
  </si>
  <si>
    <t>ｼﾘｱﾙNo</t>
    <phoneticPr fontId="24"/>
  </si>
  <si>
    <t>組立事業者名</t>
    <rPh sb="0" eb="2">
      <t>クミタテ</t>
    </rPh>
    <rPh sb="2" eb="5">
      <t>ジギョウシャ</t>
    </rPh>
    <rPh sb="5" eb="6">
      <t>メイ</t>
    </rPh>
    <phoneticPr fontId="16"/>
  </si>
  <si>
    <t>現場住所</t>
    <rPh sb="0" eb="2">
      <t>ゲンバ</t>
    </rPh>
    <rPh sb="2" eb="4">
      <t>ジュウショ</t>
    </rPh>
    <phoneticPr fontId="24"/>
  </si>
  <si>
    <t>備考1</t>
    <rPh sb="0" eb="2">
      <t>ビコウ</t>
    </rPh>
    <phoneticPr fontId="16"/>
  </si>
  <si>
    <t>備考2</t>
    <rPh sb="0" eb="2">
      <t>ビコウ</t>
    </rPh>
    <phoneticPr fontId="16"/>
  </si>
  <si>
    <t>備考3</t>
    <rPh sb="0" eb="2">
      <t>ビコウ</t>
    </rPh>
    <phoneticPr fontId="16"/>
  </si>
  <si>
    <t>商品シリーズ</t>
    <rPh sb="0" eb="2">
      <t>ショウヒン</t>
    </rPh>
    <phoneticPr fontId="24"/>
  </si>
  <si>
    <t>開閉形式</t>
  </si>
  <si>
    <t>ガラスの仕様</t>
    <rPh sb="4" eb="6">
      <t>シヨウ</t>
    </rPh>
    <phoneticPr fontId="24"/>
  </si>
  <si>
    <t>性能区分コード</t>
    <rPh sb="0" eb="2">
      <t>セイノウ</t>
    </rPh>
    <rPh sb="2" eb="4">
      <t>クブン</t>
    </rPh>
    <phoneticPr fontId="5"/>
  </si>
  <si>
    <t>面積（L・M・S）</t>
    <rPh sb="0" eb="2">
      <t>メンセキ</t>
    </rPh>
    <phoneticPr fontId="24"/>
  </si>
  <si>
    <t>表示No</t>
    <rPh sb="0" eb="2">
      <t>ヒョウジ</t>
    </rPh>
    <phoneticPr fontId="5"/>
  </si>
  <si>
    <t>性能区分コード</t>
    <rPh sb="0" eb="2">
      <t>セイノウ</t>
    </rPh>
    <rPh sb="2" eb="4">
      <t>クブン</t>
    </rPh>
    <phoneticPr fontId="24"/>
  </si>
  <si>
    <t>書式1-001</t>
    <rPh sb="0" eb="2">
      <t>ショシキ</t>
    </rPh>
    <phoneticPr fontId="5"/>
  </si>
  <si>
    <t>書式1-002</t>
    <rPh sb="0" eb="2">
      <t>ショシキ</t>
    </rPh>
    <phoneticPr fontId="5"/>
  </si>
  <si>
    <t>書式1-003</t>
    <rPh sb="0" eb="2">
      <t>ショシキ</t>
    </rPh>
    <phoneticPr fontId="5"/>
  </si>
  <si>
    <t>書式1-004</t>
    <rPh sb="0" eb="2">
      <t>ショシキ</t>
    </rPh>
    <phoneticPr fontId="5"/>
  </si>
  <si>
    <t>書式1-005</t>
    <rPh sb="0" eb="2">
      <t>ショシキ</t>
    </rPh>
    <phoneticPr fontId="5"/>
  </si>
  <si>
    <t>書式1-006</t>
    <rPh sb="0" eb="2">
      <t>ショシキ</t>
    </rPh>
    <phoneticPr fontId="5"/>
  </si>
  <si>
    <t>書式1-007</t>
    <rPh sb="0" eb="2">
      <t>ショシキ</t>
    </rPh>
    <phoneticPr fontId="5"/>
  </si>
  <si>
    <t>書式1-008</t>
    <rPh sb="0" eb="2">
      <t>ショシキ</t>
    </rPh>
    <phoneticPr fontId="5"/>
  </si>
  <si>
    <t>書式1-009</t>
    <rPh sb="0" eb="2">
      <t>ショシキ</t>
    </rPh>
    <phoneticPr fontId="5"/>
  </si>
  <si>
    <t>書式1-010</t>
    <rPh sb="0" eb="2">
      <t>ショシキ</t>
    </rPh>
    <phoneticPr fontId="5"/>
  </si>
  <si>
    <t>書式1-011</t>
    <rPh sb="0" eb="2">
      <t>ショシキ</t>
    </rPh>
    <phoneticPr fontId="5"/>
  </si>
  <si>
    <t>書式1-012</t>
    <rPh sb="0" eb="2">
      <t>ショシキ</t>
    </rPh>
    <phoneticPr fontId="5"/>
  </si>
  <si>
    <t>書式1-013</t>
    <rPh sb="0" eb="2">
      <t>ショシキ</t>
    </rPh>
    <phoneticPr fontId="5"/>
  </si>
  <si>
    <t>書式1-014</t>
    <rPh sb="0" eb="2">
      <t>ショシキ</t>
    </rPh>
    <phoneticPr fontId="5"/>
  </si>
  <si>
    <t>書式1-015</t>
    <rPh sb="0" eb="2">
      <t>ショシキ</t>
    </rPh>
    <phoneticPr fontId="5"/>
  </si>
  <si>
    <t>書式1-016</t>
    <rPh sb="0" eb="2">
      <t>ショシキ</t>
    </rPh>
    <phoneticPr fontId="5"/>
  </si>
  <si>
    <t>書式1-017</t>
    <rPh sb="0" eb="2">
      <t>ショシキ</t>
    </rPh>
    <phoneticPr fontId="5"/>
  </si>
  <si>
    <t>書式1-018</t>
    <rPh sb="0" eb="2">
      <t>ショシキ</t>
    </rPh>
    <phoneticPr fontId="5"/>
  </si>
  <si>
    <t>書式1-019</t>
    <rPh sb="0" eb="2">
      <t>ショシキ</t>
    </rPh>
    <phoneticPr fontId="5"/>
  </si>
  <si>
    <t>書式1-020</t>
    <rPh sb="0" eb="2">
      <t>ショシキ</t>
    </rPh>
    <phoneticPr fontId="5"/>
  </si>
  <si>
    <t>書式1-021</t>
    <rPh sb="0" eb="2">
      <t>ショシキ</t>
    </rPh>
    <phoneticPr fontId="5"/>
  </si>
  <si>
    <t>書式1-022</t>
    <rPh sb="0" eb="2">
      <t>ショシキ</t>
    </rPh>
    <phoneticPr fontId="5"/>
  </si>
  <si>
    <t>書式1-023</t>
    <rPh sb="0" eb="2">
      <t>ショシキ</t>
    </rPh>
    <phoneticPr fontId="5"/>
  </si>
  <si>
    <t>書式1-024</t>
    <rPh sb="0" eb="2">
      <t>ショシキ</t>
    </rPh>
    <phoneticPr fontId="5"/>
  </si>
  <si>
    <t>書式1-025</t>
    <rPh sb="0" eb="2">
      <t>ショシキ</t>
    </rPh>
    <phoneticPr fontId="5"/>
  </si>
  <si>
    <t>書式1-026</t>
    <rPh sb="0" eb="2">
      <t>ショシキ</t>
    </rPh>
    <phoneticPr fontId="5"/>
  </si>
  <si>
    <t>書式1-027</t>
    <rPh sb="0" eb="2">
      <t>ショシキ</t>
    </rPh>
    <phoneticPr fontId="5"/>
  </si>
  <si>
    <t>書式1-028</t>
    <rPh sb="0" eb="2">
      <t>ショシキ</t>
    </rPh>
    <phoneticPr fontId="5"/>
  </si>
  <si>
    <t>書式1-029</t>
    <rPh sb="0" eb="2">
      <t>ショシキ</t>
    </rPh>
    <phoneticPr fontId="5"/>
  </si>
  <si>
    <t>書式1-030</t>
    <rPh sb="0" eb="2">
      <t>ショシキ</t>
    </rPh>
    <phoneticPr fontId="5"/>
  </si>
  <si>
    <t>書式1-031</t>
    <rPh sb="0" eb="2">
      <t>ショシキ</t>
    </rPh>
    <phoneticPr fontId="5"/>
  </si>
  <si>
    <t>書式1-032</t>
    <rPh sb="0" eb="2">
      <t>ショシキ</t>
    </rPh>
    <phoneticPr fontId="5"/>
  </si>
  <si>
    <t>書式1-033</t>
    <rPh sb="0" eb="2">
      <t>ショシキ</t>
    </rPh>
    <phoneticPr fontId="5"/>
  </si>
  <si>
    <t>書式1-034</t>
    <rPh sb="0" eb="2">
      <t>ショシキ</t>
    </rPh>
    <phoneticPr fontId="5"/>
  </si>
  <si>
    <t>書式1-035</t>
    <rPh sb="0" eb="2">
      <t>ショシキ</t>
    </rPh>
    <phoneticPr fontId="5"/>
  </si>
  <si>
    <t>書式1-036</t>
    <rPh sb="0" eb="2">
      <t>ショシキ</t>
    </rPh>
    <phoneticPr fontId="5"/>
  </si>
  <si>
    <t>書式1-037</t>
    <rPh sb="0" eb="2">
      <t>ショシキ</t>
    </rPh>
    <phoneticPr fontId="5"/>
  </si>
  <si>
    <t>書式1-038</t>
    <rPh sb="0" eb="2">
      <t>ショシキ</t>
    </rPh>
    <phoneticPr fontId="5"/>
  </si>
  <si>
    <t>書式1-039</t>
    <rPh sb="0" eb="2">
      <t>ショシキ</t>
    </rPh>
    <phoneticPr fontId="5"/>
  </si>
  <si>
    <t>書式1-040</t>
    <rPh sb="0" eb="2">
      <t>ショシキ</t>
    </rPh>
    <phoneticPr fontId="5"/>
  </si>
  <si>
    <t>書式1-041</t>
    <rPh sb="0" eb="2">
      <t>ショシキ</t>
    </rPh>
    <phoneticPr fontId="5"/>
  </si>
  <si>
    <t>書式1-042</t>
    <rPh sb="0" eb="2">
      <t>ショシキ</t>
    </rPh>
    <phoneticPr fontId="5"/>
  </si>
  <si>
    <t>書式1-043</t>
    <rPh sb="0" eb="2">
      <t>ショシキ</t>
    </rPh>
    <phoneticPr fontId="5"/>
  </si>
  <si>
    <t>書式1-044</t>
    <rPh sb="0" eb="2">
      <t>ショシキ</t>
    </rPh>
    <phoneticPr fontId="5"/>
  </si>
  <si>
    <t>書式1-045</t>
    <rPh sb="0" eb="2">
      <t>ショシキ</t>
    </rPh>
    <phoneticPr fontId="5"/>
  </si>
  <si>
    <t>書式1-046</t>
    <rPh sb="0" eb="2">
      <t>ショシキ</t>
    </rPh>
    <phoneticPr fontId="5"/>
  </si>
  <si>
    <t>書式1-047</t>
    <rPh sb="0" eb="2">
      <t>ショシキ</t>
    </rPh>
    <phoneticPr fontId="5"/>
  </si>
  <si>
    <t>書式1-048</t>
    <rPh sb="0" eb="2">
      <t>ショシキ</t>
    </rPh>
    <phoneticPr fontId="5"/>
  </si>
  <si>
    <t>書式1-049</t>
    <rPh sb="0" eb="2">
      <t>ショシキ</t>
    </rPh>
    <phoneticPr fontId="5"/>
  </si>
  <si>
    <t>書式1-050</t>
    <rPh sb="0" eb="2">
      <t>ショシキ</t>
    </rPh>
    <phoneticPr fontId="5"/>
  </si>
  <si>
    <t>書式1-051</t>
    <rPh sb="0" eb="2">
      <t>ショシキ</t>
    </rPh>
    <phoneticPr fontId="5"/>
  </si>
  <si>
    <t>書式1-052</t>
    <rPh sb="0" eb="2">
      <t>ショシキ</t>
    </rPh>
    <phoneticPr fontId="5"/>
  </si>
  <si>
    <t>書式1-053</t>
    <rPh sb="0" eb="2">
      <t>ショシキ</t>
    </rPh>
    <phoneticPr fontId="5"/>
  </si>
  <si>
    <t>書式1-054</t>
    <rPh sb="0" eb="2">
      <t>ショシキ</t>
    </rPh>
    <phoneticPr fontId="5"/>
  </si>
  <si>
    <t>書式1-055</t>
    <rPh sb="0" eb="2">
      <t>ショシキ</t>
    </rPh>
    <phoneticPr fontId="5"/>
  </si>
  <si>
    <t>書式1-056</t>
    <rPh sb="0" eb="2">
      <t>ショシキ</t>
    </rPh>
    <phoneticPr fontId="5"/>
  </si>
  <si>
    <t>書式1-057</t>
    <rPh sb="0" eb="2">
      <t>ショシキ</t>
    </rPh>
    <phoneticPr fontId="5"/>
  </si>
  <si>
    <t>書式1-058</t>
    <rPh sb="0" eb="2">
      <t>ショシキ</t>
    </rPh>
    <phoneticPr fontId="5"/>
  </si>
  <si>
    <t>書式1-059</t>
    <rPh sb="0" eb="2">
      <t>ショシキ</t>
    </rPh>
    <phoneticPr fontId="5"/>
  </si>
  <si>
    <t>書式1-060</t>
    <rPh sb="0" eb="2">
      <t>ショシキ</t>
    </rPh>
    <phoneticPr fontId="5"/>
  </si>
  <si>
    <t>書式1-061</t>
    <rPh sb="0" eb="2">
      <t>ショシキ</t>
    </rPh>
    <phoneticPr fontId="5"/>
  </si>
  <si>
    <t>書式1-062</t>
    <rPh sb="0" eb="2">
      <t>ショシキ</t>
    </rPh>
    <phoneticPr fontId="5"/>
  </si>
  <si>
    <t>書式1-063</t>
    <rPh sb="0" eb="2">
      <t>ショシキ</t>
    </rPh>
    <phoneticPr fontId="5"/>
  </si>
  <si>
    <t>書式1-064</t>
    <rPh sb="0" eb="2">
      <t>ショシキ</t>
    </rPh>
    <phoneticPr fontId="5"/>
  </si>
  <si>
    <t>書式1-065</t>
    <rPh sb="0" eb="2">
      <t>ショシキ</t>
    </rPh>
    <phoneticPr fontId="5"/>
  </si>
  <si>
    <t>書式1-066</t>
    <rPh sb="0" eb="2">
      <t>ショシキ</t>
    </rPh>
    <phoneticPr fontId="5"/>
  </si>
  <si>
    <t>書式1-067</t>
    <rPh sb="0" eb="2">
      <t>ショシキ</t>
    </rPh>
    <phoneticPr fontId="5"/>
  </si>
  <si>
    <t>書式1-068</t>
    <rPh sb="0" eb="2">
      <t>ショシキ</t>
    </rPh>
    <phoneticPr fontId="5"/>
  </si>
  <si>
    <t>書式1-069</t>
    <rPh sb="0" eb="2">
      <t>ショシキ</t>
    </rPh>
    <phoneticPr fontId="5"/>
  </si>
  <si>
    <t>書式1-070</t>
    <rPh sb="0" eb="2">
      <t>ショシキ</t>
    </rPh>
    <phoneticPr fontId="5"/>
  </si>
  <si>
    <t>書式1-071</t>
    <rPh sb="0" eb="2">
      <t>ショシキ</t>
    </rPh>
    <phoneticPr fontId="5"/>
  </si>
  <si>
    <t>書式1-072</t>
    <rPh sb="0" eb="2">
      <t>ショシキ</t>
    </rPh>
    <phoneticPr fontId="5"/>
  </si>
  <si>
    <t>書式1-073</t>
    <rPh sb="0" eb="2">
      <t>ショシキ</t>
    </rPh>
    <phoneticPr fontId="5"/>
  </si>
  <si>
    <t>書式1-074</t>
    <rPh sb="0" eb="2">
      <t>ショシキ</t>
    </rPh>
    <phoneticPr fontId="5"/>
  </si>
  <si>
    <t>書式1-075</t>
    <rPh sb="0" eb="2">
      <t>ショシキ</t>
    </rPh>
    <phoneticPr fontId="5"/>
  </si>
  <si>
    <t>書式1-076</t>
    <rPh sb="0" eb="2">
      <t>ショシキ</t>
    </rPh>
    <phoneticPr fontId="5"/>
  </si>
  <si>
    <t>書式1-077</t>
    <rPh sb="0" eb="2">
      <t>ショシキ</t>
    </rPh>
    <phoneticPr fontId="5"/>
  </si>
  <si>
    <t>書式1-078</t>
    <rPh sb="0" eb="2">
      <t>ショシキ</t>
    </rPh>
    <phoneticPr fontId="5"/>
  </si>
  <si>
    <t>書式1-079</t>
    <rPh sb="0" eb="2">
      <t>ショシキ</t>
    </rPh>
    <phoneticPr fontId="5"/>
  </si>
  <si>
    <t>書式1-080</t>
    <rPh sb="0" eb="2">
      <t>ショシキ</t>
    </rPh>
    <phoneticPr fontId="5"/>
  </si>
  <si>
    <t>書式1-081</t>
    <rPh sb="0" eb="2">
      <t>ショシキ</t>
    </rPh>
    <phoneticPr fontId="5"/>
  </si>
  <si>
    <t>書式1-082</t>
    <rPh sb="0" eb="2">
      <t>ショシキ</t>
    </rPh>
    <phoneticPr fontId="5"/>
  </si>
  <si>
    <t>書式1-083</t>
    <rPh sb="0" eb="2">
      <t>ショシキ</t>
    </rPh>
    <phoneticPr fontId="5"/>
  </si>
  <si>
    <t>書式1-084</t>
    <rPh sb="0" eb="2">
      <t>ショシキ</t>
    </rPh>
    <phoneticPr fontId="5"/>
  </si>
  <si>
    <t>書式1-085</t>
    <rPh sb="0" eb="2">
      <t>ショシキ</t>
    </rPh>
    <phoneticPr fontId="5"/>
  </si>
  <si>
    <t>書式1-086</t>
    <rPh sb="0" eb="2">
      <t>ショシキ</t>
    </rPh>
    <phoneticPr fontId="5"/>
  </si>
  <si>
    <t>書式1-087</t>
    <rPh sb="0" eb="2">
      <t>ショシキ</t>
    </rPh>
    <phoneticPr fontId="5"/>
  </si>
  <si>
    <t>書式1-088</t>
    <rPh sb="0" eb="2">
      <t>ショシキ</t>
    </rPh>
    <phoneticPr fontId="5"/>
  </si>
  <si>
    <t>書式1-089</t>
    <rPh sb="0" eb="2">
      <t>ショシキ</t>
    </rPh>
    <phoneticPr fontId="5"/>
  </si>
  <si>
    <t>書式1-090</t>
    <rPh sb="0" eb="2">
      <t>ショシキ</t>
    </rPh>
    <phoneticPr fontId="5"/>
  </si>
  <si>
    <t>書式1-091</t>
    <rPh sb="0" eb="2">
      <t>ショシキ</t>
    </rPh>
    <phoneticPr fontId="5"/>
  </si>
  <si>
    <t>書式1-092</t>
    <rPh sb="0" eb="2">
      <t>ショシキ</t>
    </rPh>
    <phoneticPr fontId="5"/>
  </si>
  <si>
    <t>書式1-093</t>
    <rPh sb="0" eb="2">
      <t>ショシキ</t>
    </rPh>
    <phoneticPr fontId="5"/>
  </si>
  <si>
    <t>書式1-094</t>
    <rPh sb="0" eb="2">
      <t>ショシキ</t>
    </rPh>
    <phoneticPr fontId="5"/>
  </si>
  <si>
    <t>書式1-095</t>
    <rPh sb="0" eb="2">
      <t>ショシキ</t>
    </rPh>
    <phoneticPr fontId="5"/>
  </si>
  <si>
    <t>書式1-096</t>
    <rPh sb="0" eb="2">
      <t>ショシキ</t>
    </rPh>
    <phoneticPr fontId="5"/>
  </si>
  <si>
    <t>書式1-097</t>
    <rPh sb="0" eb="2">
      <t>ショシキ</t>
    </rPh>
    <phoneticPr fontId="5"/>
  </si>
  <si>
    <t>書式1-098</t>
    <rPh sb="0" eb="2">
      <t>ショシキ</t>
    </rPh>
    <phoneticPr fontId="5"/>
  </si>
  <si>
    <t>書式1-099</t>
    <rPh sb="0" eb="2">
      <t>ショシキ</t>
    </rPh>
    <phoneticPr fontId="5"/>
  </si>
  <si>
    <t>書式1-100</t>
    <rPh sb="0" eb="2">
      <t>ショシキ</t>
    </rPh>
    <phoneticPr fontId="5"/>
  </si>
  <si>
    <t>書式2-001</t>
    <rPh sb="0" eb="2">
      <t>ショシキ</t>
    </rPh>
    <phoneticPr fontId="5"/>
  </si>
  <si>
    <t>書式2-002</t>
    <rPh sb="0" eb="2">
      <t>ショシキ</t>
    </rPh>
    <phoneticPr fontId="5"/>
  </si>
  <si>
    <t>書式2-003</t>
    <rPh sb="0" eb="2">
      <t>ショシキ</t>
    </rPh>
    <phoneticPr fontId="5"/>
  </si>
  <si>
    <t>書式2-004</t>
    <rPh sb="0" eb="2">
      <t>ショシキ</t>
    </rPh>
    <phoneticPr fontId="5"/>
  </si>
  <si>
    <t>書式2-005</t>
    <rPh sb="0" eb="2">
      <t>ショシキ</t>
    </rPh>
    <phoneticPr fontId="5"/>
  </si>
  <si>
    <t>書式2-006</t>
    <rPh sb="0" eb="2">
      <t>ショシキ</t>
    </rPh>
    <phoneticPr fontId="5"/>
  </si>
  <si>
    <t>書式2-007</t>
    <rPh sb="0" eb="2">
      <t>ショシキ</t>
    </rPh>
    <phoneticPr fontId="5"/>
  </si>
  <si>
    <t>書式2-008</t>
    <rPh sb="0" eb="2">
      <t>ショシキ</t>
    </rPh>
    <phoneticPr fontId="5"/>
  </si>
  <si>
    <t>書式2-009</t>
    <rPh sb="0" eb="2">
      <t>ショシキ</t>
    </rPh>
    <phoneticPr fontId="5"/>
  </si>
  <si>
    <t>書式2-010</t>
    <rPh sb="0" eb="2">
      <t>ショシキ</t>
    </rPh>
    <phoneticPr fontId="5"/>
  </si>
  <si>
    <t>書式2-011</t>
    <rPh sb="0" eb="2">
      <t>ショシキ</t>
    </rPh>
    <phoneticPr fontId="5"/>
  </si>
  <si>
    <t>書式2-012</t>
    <rPh sb="0" eb="2">
      <t>ショシキ</t>
    </rPh>
    <phoneticPr fontId="5"/>
  </si>
  <si>
    <t>書式2-013</t>
    <rPh sb="0" eb="2">
      <t>ショシキ</t>
    </rPh>
    <phoneticPr fontId="5"/>
  </si>
  <si>
    <t>書式2-014</t>
    <rPh sb="0" eb="2">
      <t>ショシキ</t>
    </rPh>
    <phoneticPr fontId="5"/>
  </si>
  <si>
    <t>書式2-015</t>
    <rPh sb="0" eb="2">
      <t>ショシキ</t>
    </rPh>
    <phoneticPr fontId="5"/>
  </si>
  <si>
    <t>書式2-016</t>
    <rPh sb="0" eb="2">
      <t>ショシキ</t>
    </rPh>
    <phoneticPr fontId="5"/>
  </si>
  <si>
    <t>書式2-017</t>
    <rPh sb="0" eb="2">
      <t>ショシキ</t>
    </rPh>
    <phoneticPr fontId="5"/>
  </si>
  <si>
    <t>書式2-018</t>
    <rPh sb="0" eb="2">
      <t>ショシキ</t>
    </rPh>
    <phoneticPr fontId="5"/>
  </si>
  <si>
    <t>書式2-019</t>
    <rPh sb="0" eb="2">
      <t>ショシキ</t>
    </rPh>
    <phoneticPr fontId="5"/>
  </si>
  <si>
    <t>書式2-020</t>
    <rPh sb="0" eb="2">
      <t>ショシキ</t>
    </rPh>
    <phoneticPr fontId="5"/>
  </si>
  <si>
    <t>書式2-021</t>
    <rPh sb="0" eb="2">
      <t>ショシキ</t>
    </rPh>
    <phoneticPr fontId="5"/>
  </si>
  <si>
    <t>書式2-022</t>
    <rPh sb="0" eb="2">
      <t>ショシキ</t>
    </rPh>
    <phoneticPr fontId="5"/>
  </si>
  <si>
    <t>書式2-023</t>
    <rPh sb="0" eb="2">
      <t>ショシキ</t>
    </rPh>
    <phoneticPr fontId="5"/>
  </si>
  <si>
    <t>書式2-024</t>
    <rPh sb="0" eb="2">
      <t>ショシキ</t>
    </rPh>
    <phoneticPr fontId="5"/>
  </si>
  <si>
    <t>書式2-025</t>
    <rPh sb="0" eb="2">
      <t>ショシキ</t>
    </rPh>
    <phoneticPr fontId="5"/>
  </si>
  <si>
    <t>書式2-026</t>
    <rPh sb="0" eb="2">
      <t>ショシキ</t>
    </rPh>
    <phoneticPr fontId="5"/>
  </si>
  <si>
    <t>書式2-027</t>
    <rPh sb="0" eb="2">
      <t>ショシキ</t>
    </rPh>
    <phoneticPr fontId="5"/>
  </si>
  <si>
    <t>書式2-028</t>
    <rPh sb="0" eb="2">
      <t>ショシキ</t>
    </rPh>
    <phoneticPr fontId="5"/>
  </si>
  <si>
    <t>書式2-029</t>
    <rPh sb="0" eb="2">
      <t>ショシキ</t>
    </rPh>
    <phoneticPr fontId="5"/>
  </si>
  <si>
    <t>書式2-030</t>
    <rPh sb="0" eb="2">
      <t>ショシキ</t>
    </rPh>
    <phoneticPr fontId="5"/>
  </si>
  <si>
    <t>書式2-031</t>
    <rPh sb="0" eb="2">
      <t>ショシキ</t>
    </rPh>
    <phoneticPr fontId="5"/>
  </si>
  <si>
    <t>書式2-032</t>
    <rPh sb="0" eb="2">
      <t>ショシキ</t>
    </rPh>
    <phoneticPr fontId="5"/>
  </si>
  <si>
    <t>書式2-033</t>
    <rPh sb="0" eb="2">
      <t>ショシキ</t>
    </rPh>
    <phoneticPr fontId="5"/>
  </si>
  <si>
    <t>書式2-034</t>
    <rPh sb="0" eb="2">
      <t>ショシキ</t>
    </rPh>
    <phoneticPr fontId="5"/>
  </si>
  <si>
    <t>書式2-035</t>
    <rPh sb="0" eb="2">
      <t>ショシキ</t>
    </rPh>
    <phoneticPr fontId="5"/>
  </si>
  <si>
    <t>書式2-036</t>
    <rPh sb="0" eb="2">
      <t>ショシキ</t>
    </rPh>
    <phoneticPr fontId="5"/>
  </si>
  <si>
    <t>書式2-037</t>
    <rPh sb="0" eb="2">
      <t>ショシキ</t>
    </rPh>
    <phoneticPr fontId="5"/>
  </si>
  <si>
    <t>書式2-038</t>
    <rPh sb="0" eb="2">
      <t>ショシキ</t>
    </rPh>
    <phoneticPr fontId="5"/>
  </si>
  <si>
    <t>書式2-039</t>
    <rPh sb="0" eb="2">
      <t>ショシキ</t>
    </rPh>
    <phoneticPr fontId="5"/>
  </si>
  <si>
    <t>書式2-040</t>
    <rPh sb="0" eb="2">
      <t>ショシキ</t>
    </rPh>
    <phoneticPr fontId="5"/>
  </si>
  <si>
    <t>書式2-041</t>
    <rPh sb="0" eb="2">
      <t>ショシキ</t>
    </rPh>
    <phoneticPr fontId="5"/>
  </si>
  <si>
    <t>書式2-042</t>
    <rPh sb="0" eb="2">
      <t>ショシキ</t>
    </rPh>
    <phoneticPr fontId="5"/>
  </si>
  <si>
    <t>書式2-043</t>
    <rPh sb="0" eb="2">
      <t>ショシキ</t>
    </rPh>
    <phoneticPr fontId="5"/>
  </si>
  <si>
    <t>書式2-044</t>
    <rPh sb="0" eb="2">
      <t>ショシキ</t>
    </rPh>
    <phoneticPr fontId="5"/>
  </si>
  <si>
    <t>書式2-045</t>
    <rPh sb="0" eb="2">
      <t>ショシキ</t>
    </rPh>
    <phoneticPr fontId="5"/>
  </si>
  <si>
    <t>書式2-046</t>
    <rPh sb="0" eb="2">
      <t>ショシキ</t>
    </rPh>
    <phoneticPr fontId="5"/>
  </si>
  <si>
    <t>書式2-047</t>
    <rPh sb="0" eb="2">
      <t>ショシキ</t>
    </rPh>
    <phoneticPr fontId="5"/>
  </si>
  <si>
    <t>書式2-048</t>
    <rPh sb="0" eb="2">
      <t>ショシキ</t>
    </rPh>
    <phoneticPr fontId="5"/>
  </si>
  <si>
    <t>書式2-049</t>
    <rPh sb="0" eb="2">
      <t>ショシキ</t>
    </rPh>
    <phoneticPr fontId="5"/>
  </si>
  <si>
    <t>書式2-050</t>
    <rPh sb="0" eb="2">
      <t>ショシキ</t>
    </rPh>
    <phoneticPr fontId="5"/>
  </si>
  <si>
    <t>書式2-051</t>
    <rPh sb="0" eb="2">
      <t>ショシキ</t>
    </rPh>
    <phoneticPr fontId="5"/>
  </si>
  <si>
    <t>書式2-052</t>
    <rPh sb="0" eb="2">
      <t>ショシキ</t>
    </rPh>
    <phoneticPr fontId="5"/>
  </si>
  <si>
    <t>書式2-053</t>
    <rPh sb="0" eb="2">
      <t>ショシキ</t>
    </rPh>
    <phoneticPr fontId="5"/>
  </si>
  <si>
    <t>書式2-054</t>
    <rPh sb="0" eb="2">
      <t>ショシキ</t>
    </rPh>
    <phoneticPr fontId="5"/>
  </si>
  <si>
    <t>書式2-055</t>
    <rPh sb="0" eb="2">
      <t>ショシキ</t>
    </rPh>
    <phoneticPr fontId="5"/>
  </si>
  <si>
    <t>書式2-056</t>
    <rPh sb="0" eb="2">
      <t>ショシキ</t>
    </rPh>
    <phoneticPr fontId="5"/>
  </si>
  <si>
    <t>書式2-057</t>
    <rPh sb="0" eb="2">
      <t>ショシキ</t>
    </rPh>
    <phoneticPr fontId="5"/>
  </si>
  <si>
    <t>書式2-058</t>
    <rPh sb="0" eb="2">
      <t>ショシキ</t>
    </rPh>
    <phoneticPr fontId="5"/>
  </si>
  <si>
    <t>書式2-059</t>
    <rPh sb="0" eb="2">
      <t>ショシキ</t>
    </rPh>
    <phoneticPr fontId="5"/>
  </si>
  <si>
    <t>書式2-060</t>
    <rPh sb="0" eb="2">
      <t>ショシキ</t>
    </rPh>
    <phoneticPr fontId="5"/>
  </si>
  <si>
    <t>書式2-061</t>
    <rPh sb="0" eb="2">
      <t>ショシキ</t>
    </rPh>
    <phoneticPr fontId="5"/>
  </si>
  <si>
    <t>書式2-062</t>
    <rPh sb="0" eb="2">
      <t>ショシキ</t>
    </rPh>
    <phoneticPr fontId="5"/>
  </si>
  <si>
    <t>書式2-063</t>
    <rPh sb="0" eb="2">
      <t>ショシキ</t>
    </rPh>
    <phoneticPr fontId="5"/>
  </si>
  <si>
    <t>書式2-064</t>
    <rPh sb="0" eb="2">
      <t>ショシキ</t>
    </rPh>
    <phoneticPr fontId="5"/>
  </si>
  <si>
    <t>書式2-065</t>
    <rPh sb="0" eb="2">
      <t>ショシキ</t>
    </rPh>
    <phoneticPr fontId="5"/>
  </si>
  <si>
    <t>書式2-066</t>
    <rPh sb="0" eb="2">
      <t>ショシキ</t>
    </rPh>
    <phoneticPr fontId="5"/>
  </si>
  <si>
    <t>書式2-067</t>
    <rPh sb="0" eb="2">
      <t>ショシキ</t>
    </rPh>
    <phoneticPr fontId="5"/>
  </si>
  <si>
    <t>書式2-068</t>
    <rPh sb="0" eb="2">
      <t>ショシキ</t>
    </rPh>
    <phoneticPr fontId="5"/>
  </si>
  <si>
    <t>書式2-069</t>
    <rPh sb="0" eb="2">
      <t>ショシキ</t>
    </rPh>
    <phoneticPr fontId="5"/>
  </si>
  <si>
    <t>書式2-070</t>
    <rPh sb="0" eb="2">
      <t>ショシキ</t>
    </rPh>
    <phoneticPr fontId="5"/>
  </si>
  <si>
    <t>書式2-071</t>
    <rPh sb="0" eb="2">
      <t>ショシキ</t>
    </rPh>
    <phoneticPr fontId="5"/>
  </si>
  <si>
    <t>書式2-072</t>
    <rPh sb="0" eb="2">
      <t>ショシキ</t>
    </rPh>
    <phoneticPr fontId="5"/>
  </si>
  <si>
    <t>書式2-073</t>
    <rPh sb="0" eb="2">
      <t>ショシキ</t>
    </rPh>
    <phoneticPr fontId="5"/>
  </si>
  <si>
    <t>書式2-074</t>
    <rPh sb="0" eb="2">
      <t>ショシキ</t>
    </rPh>
    <phoneticPr fontId="5"/>
  </si>
  <si>
    <t>書式2-075</t>
    <rPh sb="0" eb="2">
      <t>ショシキ</t>
    </rPh>
    <phoneticPr fontId="5"/>
  </si>
  <si>
    <t>書式2-076</t>
    <rPh sb="0" eb="2">
      <t>ショシキ</t>
    </rPh>
    <phoneticPr fontId="5"/>
  </si>
  <si>
    <t>書式2-077</t>
    <rPh sb="0" eb="2">
      <t>ショシキ</t>
    </rPh>
    <phoneticPr fontId="5"/>
  </si>
  <si>
    <t>書式2-078</t>
    <rPh sb="0" eb="2">
      <t>ショシキ</t>
    </rPh>
    <phoneticPr fontId="5"/>
  </si>
  <si>
    <t>書式2-079</t>
    <rPh sb="0" eb="2">
      <t>ショシキ</t>
    </rPh>
    <phoneticPr fontId="5"/>
  </si>
  <si>
    <t>書式2-080</t>
    <rPh sb="0" eb="2">
      <t>ショシキ</t>
    </rPh>
    <phoneticPr fontId="5"/>
  </si>
  <si>
    <t>書式2-081</t>
    <rPh sb="0" eb="2">
      <t>ショシキ</t>
    </rPh>
    <phoneticPr fontId="5"/>
  </si>
  <si>
    <t>書式2-082</t>
    <rPh sb="0" eb="2">
      <t>ショシキ</t>
    </rPh>
    <phoneticPr fontId="5"/>
  </si>
  <si>
    <t>書式2-083</t>
    <rPh sb="0" eb="2">
      <t>ショシキ</t>
    </rPh>
    <phoneticPr fontId="5"/>
  </si>
  <si>
    <t>書式2-084</t>
    <rPh sb="0" eb="2">
      <t>ショシキ</t>
    </rPh>
    <phoneticPr fontId="5"/>
  </si>
  <si>
    <t>書式2-085</t>
    <rPh sb="0" eb="2">
      <t>ショシキ</t>
    </rPh>
    <phoneticPr fontId="5"/>
  </si>
  <si>
    <t>書式2-086</t>
    <rPh sb="0" eb="2">
      <t>ショシキ</t>
    </rPh>
    <phoneticPr fontId="5"/>
  </si>
  <si>
    <t>書式2-087</t>
    <rPh sb="0" eb="2">
      <t>ショシキ</t>
    </rPh>
    <phoneticPr fontId="5"/>
  </si>
  <si>
    <t>書式2-088</t>
    <rPh sb="0" eb="2">
      <t>ショシキ</t>
    </rPh>
    <phoneticPr fontId="5"/>
  </si>
  <si>
    <t>書式2-089</t>
    <rPh sb="0" eb="2">
      <t>ショシキ</t>
    </rPh>
    <phoneticPr fontId="5"/>
  </si>
  <si>
    <t>書式2-090</t>
    <rPh sb="0" eb="2">
      <t>ショシキ</t>
    </rPh>
    <phoneticPr fontId="5"/>
  </si>
  <si>
    <t>書式2-091</t>
    <rPh sb="0" eb="2">
      <t>ショシキ</t>
    </rPh>
    <phoneticPr fontId="5"/>
  </si>
  <si>
    <t>書式2-092</t>
    <rPh sb="0" eb="2">
      <t>ショシキ</t>
    </rPh>
    <phoneticPr fontId="5"/>
  </si>
  <si>
    <t>書式2-093</t>
    <rPh sb="0" eb="2">
      <t>ショシキ</t>
    </rPh>
    <phoneticPr fontId="5"/>
  </si>
  <si>
    <t>書式2-094</t>
    <rPh sb="0" eb="2">
      <t>ショシキ</t>
    </rPh>
    <phoneticPr fontId="5"/>
  </si>
  <si>
    <t>書式2-095</t>
    <rPh sb="0" eb="2">
      <t>ショシキ</t>
    </rPh>
    <phoneticPr fontId="5"/>
  </si>
  <si>
    <t>書式2-096</t>
    <rPh sb="0" eb="2">
      <t>ショシキ</t>
    </rPh>
    <phoneticPr fontId="5"/>
  </si>
  <si>
    <t>書式2-097</t>
    <rPh sb="0" eb="2">
      <t>ショシキ</t>
    </rPh>
    <phoneticPr fontId="5"/>
  </si>
  <si>
    <t>書式2-098</t>
    <rPh sb="0" eb="2">
      <t>ショシキ</t>
    </rPh>
    <phoneticPr fontId="5"/>
  </si>
  <si>
    <t>書式2-099</t>
    <rPh sb="0" eb="2">
      <t>ショシキ</t>
    </rPh>
    <phoneticPr fontId="5"/>
  </si>
  <si>
    <t>書式2-100</t>
    <rPh sb="0" eb="2">
      <t>ショシキ</t>
    </rPh>
    <phoneticPr fontId="5"/>
  </si>
  <si>
    <t>LIXIL製ガラスにおけるガラス中央部の熱貫流率を調べる</t>
    <rPh sb="5" eb="6">
      <t>セイ</t>
    </rPh>
    <rPh sb="16" eb="19">
      <t>チュウオウブ</t>
    </rPh>
    <rPh sb="20" eb="24">
      <t>ネツカンリュウリツ</t>
    </rPh>
    <rPh sb="25" eb="26">
      <t>シラ</t>
    </rPh>
    <phoneticPr fontId="5"/>
  </si>
  <si>
    <t>窓ガラスの光熱性能計算ツール 「TOP-G」（板硝子協会）</t>
    <rPh sb="23" eb="26">
      <t>イタガラス</t>
    </rPh>
    <rPh sb="26" eb="28">
      <t>キョウカイ</t>
    </rPh>
    <phoneticPr fontId="5"/>
  </si>
  <si>
    <t>・・・他社製ガラスの中央部熱貫流率を調べる場合はこちら</t>
    <rPh sb="3" eb="6">
      <t>タシャセイ</t>
    </rPh>
    <rPh sb="10" eb="12">
      <t>チュウオウ</t>
    </rPh>
    <rPh sb="12" eb="13">
      <t>ブ</t>
    </rPh>
    <rPh sb="13" eb="14">
      <t>ネツ</t>
    </rPh>
    <rPh sb="14" eb="16">
      <t>カンリュウ</t>
    </rPh>
    <rPh sb="16" eb="17">
      <t>リツ</t>
    </rPh>
    <rPh sb="18" eb="19">
      <t>シラ</t>
    </rPh>
    <rPh sb="21" eb="23">
      <t>バアイ</t>
    </rPh>
    <phoneticPr fontId="5"/>
  </si>
  <si>
    <t>更新日：2023/02/28</t>
    <phoneticPr fontId="5"/>
  </si>
  <si>
    <t>LIXIL製複層ガラスシリーズカタログ</t>
    <rPh sb="5" eb="6">
      <t>セイ</t>
    </rPh>
    <rPh sb="6" eb="8">
      <t>フクソウ</t>
    </rPh>
    <phoneticPr fontId="5"/>
  </si>
  <si>
    <t>ガラス区分</t>
  </si>
  <si>
    <t>Low-E色</t>
  </si>
  <si>
    <t>ガラス種類</t>
  </si>
  <si>
    <t>室外ガラス</t>
  </si>
  <si>
    <t>中空層1</t>
  </si>
  <si>
    <t>中間ガラス</t>
  </si>
  <si>
    <t>中空層2</t>
  </si>
  <si>
    <t>室内ガラス</t>
  </si>
  <si>
    <t>ガス</t>
  </si>
  <si>
    <t>日射熱取得率 η</t>
    <phoneticPr fontId="5"/>
  </si>
  <si>
    <t>ガラス中央部熱貫流率
Ｗ/(㎡・Ｋ)</t>
    <rPh sb="3" eb="6">
      <t>チュウオウブ</t>
    </rPh>
    <phoneticPr fontId="5"/>
  </si>
  <si>
    <t>トリプルガラス</t>
  </si>
  <si>
    <t>グリーン×グリーン</t>
  </si>
  <si>
    <t>透明</t>
  </si>
  <si>
    <t>LowE4(グリーン)</t>
  </si>
  <si>
    <t>透明1.3</t>
  </si>
  <si>
    <t>クリプトン</t>
  </si>
  <si>
    <t>LowE3(グリーン)</t>
  </si>
  <si>
    <t>透明3</t>
  </si>
  <si>
    <t>型</t>
  </si>
  <si>
    <t>型4</t>
  </si>
  <si>
    <t>LowE5(グリーン)</t>
  </si>
  <si>
    <t>フロスト</t>
  </si>
  <si>
    <t>フロスト5</t>
  </si>
  <si>
    <t>クリア×グリーン</t>
  </si>
  <si>
    <t>LowE3(クリア)</t>
  </si>
  <si>
    <t>LowE4(クリア)</t>
  </si>
  <si>
    <t>グリーン×クリア(オプション)</t>
  </si>
  <si>
    <t>LowE1.3(クリア)</t>
  </si>
  <si>
    <t>透明(室内合わせ)</t>
  </si>
  <si>
    <t>LowE1.3(クリア)+30mil+透明1.3</t>
  </si>
  <si>
    <t>型(室内合わせ)</t>
  </si>
  <si>
    <t>LowE5(クリア)</t>
  </si>
  <si>
    <t>合わせ透明</t>
  </si>
  <si>
    <t>透明3+30mil+透明3</t>
  </si>
  <si>
    <t>合わせ型</t>
  </si>
  <si>
    <t>透明3+45mil+型3</t>
  </si>
  <si>
    <t>合わせ乳白</t>
  </si>
  <si>
    <t>透明3+乳白30mil+透明3</t>
  </si>
  <si>
    <t>フロスト(室内合わせ)</t>
  </si>
  <si>
    <t>クリア×クリア</t>
  </si>
  <si>
    <t>クリア×ブロンズ</t>
  </si>
  <si>
    <t>LowE3(ブロンズ)</t>
  </si>
  <si>
    <t>LowE4(ブロンズ)</t>
  </si>
  <si>
    <t>クリア×クリア(オプション)</t>
  </si>
  <si>
    <t>ブロンズ×クリア(オプション)</t>
  </si>
  <si>
    <t>LowE5(ブロンズ)</t>
  </si>
  <si>
    <t>アルゴン</t>
  </si>
  <si>
    <t>透明5</t>
  </si>
  <si>
    <t>型6</t>
  </si>
  <si>
    <t>LowE6(グリーン)</t>
  </si>
  <si>
    <t>LowE6(クリア)</t>
  </si>
  <si>
    <t>透明3+60mil+透明3</t>
  </si>
  <si>
    <t>透明3+60mil+型3</t>
  </si>
  <si>
    <t>耐熱強化透明5</t>
  </si>
  <si>
    <t>耐熱強化フロスト5</t>
  </si>
  <si>
    <t>透明6</t>
  </si>
  <si>
    <t>一般×クリア(オプション)</t>
  </si>
  <si>
    <t>透明4</t>
  </si>
  <si>
    <t>一般×クリア</t>
  </si>
  <si>
    <t>複層ガラス</t>
  </si>
  <si>
    <t>グリーン</t>
  </si>
  <si>
    <t>網入り透明</t>
  </si>
  <si>
    <t>網透明 6.8</t>
  </si>
  <si>
    <t>網入り型</t>
  </si>
  <si>
    <t>網型 6.8</t>
  </si>
  <si>
    <t>グリーン(高遮熱)</t>
  </si>
  <si>
    <t>強化透明</t>
  </si>
  <si>
    <t>強化透明4</t>
  </si>
  <si>
    <t>強化型</t>
  </si>
  <si>
    <t>強化型4</t>
  </si>
  <si>
    <t>耐熱強化</t>
  </si>
  <si>
    <t>耐熱強化5</t>
  </si>
  <si>
    <t>クリア</t>
  </si>
  <si>
    <t>ブロンズ</t>
  </si>
  <si>
    <t>耐熱強化6.5</t>
  </si>
  <si>
    <t>LowE3(クリア)+30mil+透明3</t>
  </si>
  <si>
    <t>LowE3(グリーン)+30mil+透明3</t>
  </si>
  <si>
    <t>空気</t>
  </si>
  <si>
    <t>一般</t>
  </si>
  <si>
    <t>性能区分&amp;シリーズ名&amp;製品名</t>
    <rPh sb="0" eb="2">
      <t>セイノウ</t>
    </rPh>
    <rPh sb="2" eb="4">
      <t>クブン</t>
    </rPh>
    <rPh sb="9" eb="10">
      <t>メイ</t>
    </rPh>
    <rPh sb="11" eb="13">
      <t>セイヒン</t>
    </rPh>
    <rPh sb="13" eb="14">
      <t>メイ</t>
    </rPh>
    <phoneticPr fontId="16"/>
  </si>
  <si>
    <t>性能区分&amp;シリーズ名&amp;製品名&amp;開閉形式</t>
    <rPh sb="11" eb="13">
      <t>セイヒン</t>
    </rPh>
    <rPh sb="13" eb="14">
      <t>メイ</t>
    </rPh>
    <rPh sb="15" eb="17">
      <t>カイヘイ</t>
    </rPh>
    <rPh sb="17" eb="19">
      <t>ケイシキ</t>
    </rPh>
    <phoneticPr fontId="16"/>
  </si>
  <si>
    <t xml:space="preserve">ガラスの仕様 </t>
    <phoneticPr fontId="16"/>
  </si>
  <si>
    <t>性能区分（重複除外）</t>
    <rPh sb="0" eb="4">
      <t>セイノウクブン</t>
    </rPh>
    <rPh sb="5" eb="7">
      <t>チョウフク</t>
    </rPh>
    <rPh sb="7" eb="9">
      <t>ジョガイ</t>
    </rPh>
    <phoneticPr fontId="16"/>
  </si>
  <si>
    <t>性能区分&amp;製品名&amp;開閉形式&amp;性能区分コード</t>
    <rPh sb="5" eb="7">
      <t>セイヒン</t>
    </rPh>
    <rPh sb="7" eb="8">
      <t>メイ</t>
    </rPh>
    <rPh sb="9" eb="11">
      <t>カイヘイ</t>
    </rPh>
    <rPh sb="11" eb="13">
      <t>ケイシキ</t>
    </rPh>
    <rPh sb="14" eb="18">
      <t>セイノウクブン</t>
    </rPh>
    <phoneticPr fontId="16"/>
  </si>
  <si>
    <t>性能区分&amp;シリーズ名</t>
    <phoneticPr fontId="16"/>
  </si>
  <si>
    <t>製品名</t>
    <rPh sb="0" eb="3">
      <t>セイヒンメイ</t>
    </rPh>
    <phoneticPr fontId="16"/>
  </si>
  <si>
    <t>性能区分</t>
    <phoneticPr fontId="16"/>
  </si>
  <si>
    <t>シリーズ名</t>
    <rPh sb="4" eb="5">
      <t>メイ</t>
    </rPh>
    <phoneticPr fontId="16"/>
  </si>
  <si>
    <t>開閉形式記号一覧</t>
    <rPh sb="0" eb="2">
      <t>カイヘイ</t>
    </rPh>
    <rPh sb="2" eb="4">
      <t>ケイシキ</t>
    </rPh>
    <rPh sb="4" eb="6">
      <t>キゴウ</t>
    </rPh>
    <rPh sb="6" eb="8">
      <t>イチラン</t>
    </rPh>
    <phoneticPr fontId="24"/>
  </si>
  <si>
    <t>外窓・内窓</t>
    <rPh sb="0" eb="1">
      <t>ソト</t>
    </rPh>
    <rPh sb="1" eb="2">
      <t>マド</t>
    </rPh>
    <rPh sb="3" eb="4">
      <t>ウチ</t>
    </rPh>
    <rPh sb="4" eb="5">
      <t>マド</t>
    </rPh>
    <phoneticPr fontId="24"/>
  </si>
  <si>
    <t>（株）ＬＩＸＩＬ</t>
    <rPh sb="0" eb="3">
      <t>カブ</t>
    </rPh>
    <phoneticPr fontId="16"/>
  </si>
  <si>
    <t>開閉形式</t>
    <phoneticPr fontId="24"/>
  </si>
  <si>
    <t>開閉形式記号</t>
    <rPh sb="4" eb="6">
      <t>キゴウ</t>
    </rPh>
    <phoneticPr fontId="24"/>
  </si>
  <si>
    <t>対象商品例</t>
    <rPh sb="0" eb="2">
      <t>タイショウ</t>
    </rPh>
    <rPh sb="2" eb="4">
      <t>ショウヒン</t>
    </rPh>
    <rPh sb="4" eb="5">
      <t>レイ</t>
    </rPh>
    <phoneticPr fontId="16"/>
  </si>
  <si>
    <t>引違い</t>
  </si>
  <si>
    <t>H</t>
    <phoneticPr fontId="24"/>
  </si>
  <si>
    <r>
      <t xml:space="preserve">引違い窓（２・３・４枚建）、片引き窓、引分け窓
</t>
    </r>
    <r>
      <rPr>
        <b/>
        <sz val="11"/>
        <color rgb="FFFF0000"/>
        <rFont val="Meiryo UI"/>
        <family val="3"/>
        <charset val="128"/>
      </rPr>
      <t>※シリンダー付きは引戸（E）になります。</t>
    </r>
    <rPh sb="0" eb="2">
      <t>ヒキチガ</t>
    </rPh>
    <rPh sb="3" eb="4">
      <t>マド</t>
    </rPh>
    <rPh sb="17" eb="18">
      <t>マド</t>
    </rPh>
    <rPh sb="22" eb="23">
      <t>マド</t>
    </rPh>
    <rPh sb="33" eb="35">
      <t>ヒキド</t>
    </rPh>
    <phoneticPr fontId="24"/>
  </si>
  <si>
    <t>開き</t>
  </si>
  <si>
    <t>T</t>
    <phoneticPr fontId="24"/>
  </si>
  <si>
    <r>
      <t>開き窓、縦すべり出し窓、
テラスドア・勝手口ドア・採風勝手口ドア（シリンダー無し）</t>
    </r>
    <r>
      <rPr>
        <b/>
        <sz val="11"/>
        <color rgb="FFFF0000"/>
        <rFont val="Meiryo UI"/>
        <family val="3"/>
        <charset val="128"/>
      </rPr>
      <t xml:space="preserve">
※シリンダー付きはドア（D）になります。</t>
    </r>
    <rPh sb="19" eb="22">
      <t>カッテグチ</t>
    </rPh>
    <rPh sb="25" eb="27">
      <t>サイフウ</t>
    </rPh>
    <rPh sb="27" eb="30">
      <t>カッテグチ</t>
    </rPh>
    <rPh sb="38" eb="39">
      <t>ナ</t>
    </rPh>
    <rPh sb="48" eb="49">
      <t>ツ</t>
    </rPh>
    <phoneticPr fontId="24"/>
  </si>
  <si>
    <t>ＦＩＸ</t>
  </si>
  <si>
    <t>F</t>
    <phoneticPr fontId="24"/>
  </si>
  <si>
    <t>ＦＩＸ窓</t>
    <phoneticPr fontId="24"/>
  </si>
  <si>
    <t>上げ下げ</t>
  </si>
  <si>
    <t>U</t>
    <phoneticPr fontId="24"/>
  </si>
  <si>
    <t>上げ下げ窓</t>
    <phoneticPr fontId="24"/>
  </si>
  <si>
    <t>プロジェクト</t>
  </si>
  <si>
    <t>P</t>
    <phoneticPr fontId="24"/>
  </si>
  <si>
    <t>横すべり出し窓、突き出し窓、外倒し窓、内倒し窓</t>
    <rPh sb="6" eb="7">
      <t>マド</t>
    </rPh>
    <rPh sb="12" eb="13">
      <t>マド</t>
    </rPh>
    <rPh sb="15" eb="16">
      <t>タオ</t>
    </rPh>
    <rPh sb="17" eb="18">
      <t>マド</t>
    </rPh>
    <rPh sb="22" eb="23">
      <t>マド</t>
    </rPh>
    <phoneticPr fontId="24"/>
  </si>
  <si>
    <t>ルーバー</t>
  </si>
  <si>
    <t>R</t>
    <phoneticPr fontId="24"/>
  </si>
  <si>
    <t>オーニング窓</t>
    <phoneticPr fontId="24"/>
  </si>
  <si>
    <t>多機能</t>
  </si>
  <si>
    <t>S</t>
    <phoneticPr fontId="24"/>
  </si>
  <si>
    <t>開閉方式が複合（ドレ－キップ等）</t>
    <phoneticPr fontId="24"/>
  </si>
  <si>
    <t>折り</t>
  </si>
  <si>
    <t>W</t>
    <phoneticPr fontId="24"/>
  </si>
  <si>
    <t>折りたたみ戸</t>
    <phoneticPr fontId="24"/>
  </si>
  <si>
    <t>回転</t>
  </si>
  <si>
    <t>K</t>
    <phoneticPr fontId="24"/>
  </si>
  <si>
    <t>横軸回転窓、縦軸回転窓</t>
    <rPh sb="4" eb="5">
      <t>マド</t>
    </rPh>
    <rPh sb="10" eb="11">
      <t>マド</t>
    </rPh>
    <phoneticPr fontId="24"/>
  </si>
  <si>
    <t>その他</t>
  </si>
  <si>
    <t>X</t>
    <phoneticPr fontId="24"/>
  </si>
  <si>
    <t>出窓、天窓 等</t>
    <rPh sb="6" eb="7">
      <t>ナド</t>
    </rPh>
    <phoneticPr fontId="24"/>
  </si>
  <si>
    <t>ドア・引戸</t>
    <rPh sb="3" eb="5">
      <t>ヒキド</t>
    </rPh>
    <phoneticPr fontId="24"/>
  </si>
  <si>
    <t>ドア・開き戸</t>
    <rPh sb="3" eb="4">
      <t>ヒラ</t>
    </rPh>
    <rPh sb="5" eb="6">
      <t>ド</t>
    </rPh>
    <phoneticPr fontId="24"/>
  </si>
  <si>
    <t>D</t>
    <phoneticPr fontId="24"/>
  </si>
  <si>
    <r>
      <rPr>
        <sz val="11"/>
        <rFont val="Meiryo UI"/>
        <family val="3"/>
        <charset val="128"/>
      </rPr>
      <t>シリンダー付きのドア・開き戸</t>
    </r>
    <r>
      <rPr>
        <b/>
        <sz val="11"/>
        <color rgb="FFFF0000"/>
        <rFont val="Meiryo UI"/>
        <family val="3"/>
        <charset val="128"/>
      </rPr>
      <t xml:space="preserve">
※シリンダー無しは開き（T）になります。</t>
    </r>
    <rPh sb="5" eb="6">
      <t>ツキ</t>
    </rPh>
    <rPh sb="11" eb="12">
      <t>ヒラ</t>
    </rPh>
    <rPh sb="13" eb="14">
      <t>ド</t>
    </rPh>
    <rPh sb="21" eb="22">
      <t>ナ</t>
    </rPh>
    <rPh sb="24" eb="25">
      <t>ヒラ</t>
    </rPh>
    <phoneticPr fontId="24"/>
  </si>
  <si>
    <t>引戸</t>
    <rPh sb="0" eb="2">
      <t>ヒキド</t>
    </rPh>
    <phoneticPr fontId="24"/>
  </si>
  <si>
    <t>E</t>
    <phoneticPr fontId="24"/>
  </si>
  <si>
    <r>
      <rPr>
        <sz val="11"/>
        <rFont val="Meiryo UI"/>
        <family val="3"/>
        <charset val="128"/>
      </rPr>
      <t>シリンダー付きの引戸</t>
    </r>
    <r>
      <rPr>
        <b/>
        <sz val="11"/>
        <color rgb="FFFF0000"/>
        <rFont val="Meiryo UI"/>
        <family val="3"/>
        <charset val="128"/>
      </rPr>
      <t xml:space="preserve">
※シリンダー無しは引違い（H）になります。</t>
    </r>
    <rPh sb="5" eb="6">
      <t>ツキ</t>
    </rPh>
    <rPh sb="8" eb="10">
      <t>ヒキド</t>
    </rPh>
    <rPh sb="20" eb="22">
      <t>ヒキチガ</t>
    </rPh>
    <phoneticPr fontId="24"/>
  </si>
  <si>
    <t>LIXILビル営業所コード一覧</t>
    <rPh sb="7" eb="10">
      <t>エイギョウショ</t>
    </rPh>
    <rPh sb="13" eb="15">
      <t>イチラン</t>
    </rPh>
    <phoneticPr fontId="24"/>
  </si>
  <si>
    <t>営業所コード</t>
    <rPh sb="0" eb="3">
      <t>エイギョウショ</t>
    </rPh>
    <phoneticPr fontId="5"/>
  </si>
  <si>
    <t>営業所</t>
    <phoneticPr fontId="5"/>
  </si>
  <si>
    <t>営業課</t>
    <rPh sb="0" eb="3">
      <t>エイギョウカ</t>
    </rPh>
    <phoneticPr fontId="5"/>
  </si>
  <si>
    <t>JB14</t>
  </si>
  <si>
    <t>ビル札幌営業所</t>
  </si>
  <si>
    <t>ビル札幌営業課</t>
  </si>
  <si>
    <t>TFH4</t>
  </si>
  <si>
    <t>ビル北東北営業所</t>
  </si>
  <si>
    <t>JD38</t>
  </si>
  <si>
    <t>ビル岩手営業課</t>
  </si>
  <si>
    <t>LVC4</t>
  </si>
  <si>
    <t>ビル青森営業課</t>
  </si>
  <si>
    <t>WDL0</t>
  </si>
  <si>
    <t>ビル南東北営業所</t>
  </si>
  <si>
    <t>JGQ5</t>
  </si>
  <si>
    <t>ビル宮城山形営業課</t>
  </si>
  <si>
    <t>JD46</t>
  </si>
  <si>
    <t>ビル福島営業課</t>
  </si>
  <si>
    <t>JGF9</t>
  </si>
  <si>
    <t>ビル東北改装営業所</t>
  </si>
  <si>
    <t>BA71</t>
  </si>
  <si>
    <t>ビル北関東営業所</t>
  </si>
  <si>
    <t>JD96</t>
  </si>
  <si>
    <t>ビル北関東営業所</t>
    <phoneticPr fontId="5"/>
  </si>
  <si>
    <t>ビル栃木営業課</t>
  </si>
  <si>
    <t>JD88</t>
  </si>
  <si>
    <t>ビル茨城営業課</t>
  </si>
  <si>
    <t>JE11</t>
  </si>
  <si>
    <t>ビル群馬営業課</t>
  </si>
  <si>
    <t>TSS3</t>
  </si>
  <si>
    <t>ビル甲信越営業所</t>
  </si>
  <si>
    <t>JE45</t>
  </si>
  <si>
    <t>ビル長野営業課</t>
  </si>
  <si>
    <t>JE37</t>
  </si>
  <si>
    <t>ビル新潟営業課</t>
  </si>
  <si>
    <t>JE61</t>
  </si>
  <si>
    <t>ビル山梨営業課</t>
  </si>
  <si>
    <t>JPZ5</t>
  </si>
  <si>
    <t>ビル埼玉営業所</t>
  </si>
  <si>
    <t>ビル埼玉営業課</t>
  </si>
  <si>
    <t>MQA2</t>
  </si>
  <si>
    <t>ビル千葉営業所</t>
  </si>
  <si>
    <t>ビル千葉営業課</t>
    <phoneticPr fontId="5"/>
  </si>
  <si>
    <t>AY31</t>
  </si>
  <si>
    <t>ビル東京第一営業所</t>
  </si>
  <si>
    <t>UNE9</t>
  </si>
  <si>
    <t>ビル東京1課</t>
  </si>
  <si>
    <t>AZW3</t>
  </si>
  <si>
    <t>ビル東京第二営業所</t>
  </si>
  <si>
    <t>JRE9</t>
  </si>
  <si>
    <t>ビル東京2課</t>
  </si>
  <si>
    <t>AM39</t>
  </si>
  <si>
    <t>ビル神奈川営業所</t>
  </si>
  <si>
    <t>WCQ1</t>
  </si>
  <si>
    <t>ビル神奈川課</t>
  </si>
  <si>
    <t>AXY0</t>
  </si>
  <si>
    <t>フロント関東営業所</t>
  </si>
  <si>
    <t>DG21</t>
  </si>
  <si>
    <t>営業1課</t>
  </si>
  <si>
    <t>DQ04</t>
  </si>
  <si>
    <t>営業2課</t>
  </si>
  <si>
    <t>JDW4</t>
  </si>
  <si>
    <t>ビル営業２グループ</t>
  </si>
  <si>
    <t>JC47</t>
  </si>
  <si>
    <t>ビル営業１グループ</t>
  </si>
  <si>
    <t>EQ78</t>
  </si>
  <si>
    <t>ビル営業３グループ</t>
  </si>
  <si>
    <t>AZW9</t>
  </si>
  <si>
    <t>ビル中部営業所</t>
  </si>
  <si>
    <t>JG51</t>
  </si>
  <si>
    <t>ビル三重営業課</t>
  </si>
  <si>
    <t>JF86</t>
  </si>
  <si>
    <t>ビル静岡営業課</t>
  </si>
  <si>
    <t>DL67</t>
  </si>
  <si>
    <t>ビル名古屋営業課</t>
  </si>
  <si>
    <t>JF60</t>
  </si>
  <si>
    <t>ビル営業グループ</t>
  </si>
  <si>
    <t>DX56</t>
  </si>
  <si>
    <t>ビル京阪神営業所</t>
  </si>
  <si>
    <t>TAE5</t>
  </si>
  <si>
    <t>ビル京阪神営業課</t>
  </si>
  <si>
    <t>ZFX8</t>
  </si>
  <si>
    <t>JG85</t>
  </si>
  <si>
    <t>ビル営業課</t>
  </si>
  <si>
    <t>DX22</t>
  </si>
  <si>
    <t>ビル南関西営業所</t>
  </si>
  <si>
    <t>UJ95</t>
  </si>
  <si>
    <t>ビル南関西営業課</t>
  </si>
  <si>
    <t>JY27</t>
  </si>
  <si>
    <t>ビル西中国営業所</t>
  </si>
  <si>
    <t>JC21</t>
  </si>
  <si>
    <t>ビル山陽営業課</t>
  </si>
  <si>
    <t>JK22</t>
  </si>
  <si>
    <t>ビル山陰営業課</t>
  </si>
  <si>
    <t>BHF8</t>
  </si>
  <si>
    <t>ビル四国-岡山営業所</t>
  </si>
  <si>
    <t>UM84</t>
  </si>
  <si>
    <t>ビル岡山営業課</t>
  </si>
  <si>
    <t>JC13</t>
  </si>
  <si>
    <t>ビル四国営業課</t>
  </si>
  <si>
    <t>TCD5</t>
  </si>
  <si>
    <t>ビル福岡営業所</t>
  </si>
  <si>
    <t>JC39</t>
  </si>
  <si>
    <t>ビル福岡営業課</t>
  </si>
  <si>
    <t>WCY3</t>
  </si>
  <si>
    <t>ビル九州営業課</t>
  </si>
  <si>
    <t>THQ2</t>
  </si>
  <si>
    <t>店装営業課</t>
  </si>
  <si>
    <t>JGX9</t>
  </si>
  <si>
    <t>ビル九州改装営業所</t>
  </si>
  <si>
    <t>WGJ1</t>
  </si>
  <si>
    <t>ビル中九州・南九州営業所</t>
  </si>
  <si>
    <t>JK56</t>
  </si>
  <si>
    <t>ビル熊本営業課</t>
  </si>
  <si>
    <t>JK64</t>
  </si>
  <si>
    <t>ビル宮崎営業課</t>
  </si>
  <si>
    <t>JK72</t>
  </si>
  <si>
    <t>ビル鹿児島営業課</t>
  </si>
  <si>
    <t>CS03</t>
  </si>
  <si>
    <t>ビル沖縄営業1課</t>
  </si>
  <si>
    <t>CR97</t>
  </si>
  <si>
    <t>ビル沖縄営業2課</t>
  </si>
  <si>
    <t>JFR4</t>
  </si>
  <si>
    <t>営業1グループ</t>
  </si>
  <si>
    <t>JLT1</t>
  </si>
  <si>
    <t>営業2グループ</t>
  </si>
  <si>
    <t>JFV4</t>
  </si>
  <si>
    <t>営業3グループ</t>
  </si>
  <si>
    <t>JG93</t>
  </si>
  <si>
    <t>ファサード関西営業グループ</t>
  </si>
  <si>
    <t>製品区分</t>
  </si>
  <si>
    <t>サイズ記号</t>
  </si>
  <si>
    <t>下限</t>
  </si>
  <si>
    <t>上限</t>
  </si>
  <si>
    <t>キー</t>
    <phoneticPr fontId="5"/>
  </si>
  <si>
    <t>サイズ</t>
    <phoneticPr fontId="5"/>
  </si>
  <si>
    <t>ガラス</t>
  </si>
  <si>
    <t>X</t>
  </si>
  <si>
    <t>S</t>
  </si>
  <si>
    <t>M</t>
  </si>
  <si>
    <t>L</t>
  </si>
  <si>
    <t>外窓</t>
  </si>
  <si>
    <t>内窓</t>
  </si>
  <si>
    <t>ドア</t>
  </si>
  <si>
    <t>D</t>
  </si>
  <si>
    <t>1（子育てエコ：小 / 窓リノベ：小）</t>
    <rPh sb="2" eb="3">
      <t>コ</t>
    </rPh>
    <rPh sb="3" eb="4">
      <t>ソダ</t>
    </rPh>
    <rPh sb="12" eb="13">
      <t>マド</t>
    </rPh>
    <rPh sb="17" eb="18">
      <t>チイ</t>
    </rPh>
    <phoneticPr fontId="5"/>
  </si>
  <si>
    <t>2（子育てエコ：小 / 窓リノベ：中）</t>
    <rPh sb="2" eb="3">
      <t>コ</t>
    </rPh>
    <rPh sb="3" eb="4">
      <t>ソダ</t>
    </rPh>
    <rPh sb="12" eb="13">
      <t>マド</t>
    </rPh>
    <rPh sb="17" eb="18">
      <t>チュウ</t>
    </rPh>
    <phoneticPr fontId="5"/>
  </si>
  <si>
    <t>3（子育てエコ：大 / 窓リノベ：中）</t>
    <rPh sb="2" eb="3">
      <t>コ</t>
    </rPh>
    <rPh sb="3" eb="4">
      <t>ソダ</t>
    </rPh>
    <rPh sb="8" eb="9">
      <t>ダイ</t>
    </rPh>
    <rPh sb="12" eb="13">
      <t>マド</t>
    </rPh>
    <phoneticPr fontId="5"/>
  </si>
  <si>
    <t>4（子育てエコ：大 / 窓リノベ：大）</t>
    <rPh sb="2" eb="3">
      <t>コ</t>
    </rPh>
    <rPh sb="3" eb="4">
      <t>ソダ</t>
    </rPh>
    <rPh sb="8" eb="9">
      <t>ダイ</t>
    </rPh>
    <rPh sb="12" eb="13">
      <t>マド</t>
    </rPh>
    <rPh sb="17" eb="18">
      <t>ダイ</t>
    </rPh>
    <phoneticPr fontId="5"/>
  </si>
  <si>
    <t>E</t>
  </si>
  <si>
    <t>2（子育てエコ：小 / 窓リノベ：中）</t>
    <rPh sb="2" eb="3">
      <t>コ</t>
    </rPh>
    <rPh sb="3" eb="4">
      <t>ソダ</t>
    </rPh>
    <rPh sb="12" eb="13">
      <t>マド</t>
    </rPh>
    <phoneticPr fontId="5"/>
  </si>
  <si>
    <t>3（子育てエコ：小 / 窓リノベ：大）</t>
    <rPh sb="2" eb="3">
      <t>コ</t>
    </rPh>
    <rPh sb="3" eb="4">
      <t>ソダ</t>
    </rPh>
    <rPh sb="12" eb="13">
      <t>マド</t>
    </rPh>
    <phoneticPr fontId="5"/>
  </si>
  <si>
    <t>制度区分</t>
  </si>
  <si>
    <t>グレード</t>
  </si>
  <si>
    <t>戸建住宅・低層集合住宅</t>
    <phoneticPr fontId="5"/>
  </si>
  <si>
    <t>中高層集合住宅</t>
    <phoneticPr fontId="5"/>
  </si>
  <si>
    <t>窓リノベ23</t>
  </si>
  <si>
    <t>SS</t>
  </si>
  <si>
    <t>A</t>
  </si>
  <si>
    <t>B</t>
  </si>
  <si>
    <t>こどもエコ</t>
  </si>
  <si>
    <t>ZEHレベル</t>
  </si>
  <si>
    <t>省エネ基準レベル</t>
  </si>
  <si>
    <t>防犯</t>
  </si>
  <si>
    <t>防音</t>
  </si>
  <si>
    <t>防災</t>
  </si>
  <si>
    <t>子育てエコ</t>
  </si>
  <si>
    <t>大</t>
  </si>
  <si>
    <t>中</t>
  </si>
  <si>
    <t>小</t>
  </si>
  <si>
    <t>子育てエコ</t>
    <phoneticPr fontId="5"/>
  </si>
  <si>
    <t>窓リノベ24</t>
  </si>
  <si>
    <t>外窓カバー</t>
    <phoneticPr fontId="5"/>
  </si>
  <si>
    <t>外窓はつり</t>
  </si>
  <si>
    <t>ドアカバー</t>
    <phoneticPr fontId="5"/>
  </si>
  <si>
    <t>極小</t>
  </si>
  <si>
    <t>ドアはつり</t>
    <phoneticPr fontId="5"/>
  </si>
  <si>
    <t>性能区分コード</t>
  </si>
  <si>
    <t>建て方</t>
  </si>
  <si>
    <t>地域区分</t>
  </si>
  <si>
    <t>住宅エコリフォーム</t>
    <rPh sb="0" eb="2">
      <t>ジュウタク</t>
    </rPh>
    <phoneticPr fontId="5"/>
  </si>
  <si>
    <t>P</t>
    <phoneticPr fontId="5"/>
  </si>
  <si>
    <t>戸建住宅</t>
  </si>
  <si>
    <t>1～2地域</t>
  </si>
  <si>
    <t>3地域</t>
  </si>
  <si>
    <t>4地域</t>
  </si>
  <si>
    <t>5～7地域</t>
  </si>
  <si>
    <t>共同住宅</t>
  </si>
  <si>
    <t>C</t>
  </si>
  <si>
    <t>対象外</t>
  </si>
  <si>
    <t>Y</t>
  </si>
  <si>
    <t>8地域</t>
  </si>
  <si>
    <t>Z</t>
  </si>
  <si>
    <t>先進的窓リノベ2024事業／子育てエコホーム支援事業 テラス・勝手口ドア・引戸（非木造）対象製品リスト</t>
    <phoneticPr fontId="24"/>
  </si>
  <si>
    <t>先進的窓リノベ2024事業／子育てエコホーム支援事業 性能証明書発行依頼書 テラス・勝手口ドア・引戸（非木造）</t>
    <phoneticPr fontId="5"/>
  </si>
  <si>
    <t>更新日：2024/02/29</t>
    <phoneticPr fontId="5"/>
  </si>
  <si>
    <t>会社所在地</t>
    <phoneticPr fontId="5"/>
  </si>
  <si>
    <t>入力不要</t>
  </si>
  <si>
    <t>本依頼書と証明書の発行を希望する製品の納品が確認できる書類（下記参照）を添付して弊社営業担当までメールで送付してください。</t>
    <phoneticPr fontId="5"/>
  </si>
  <si>
    <t>断熱等</t>
  </si>
  <si>
    <t>アルミ</t>
  </si>
  <si>
    <t>無</t>
  </si>
  <si>
    <t>E-SHAPE Window TYPE-S（中桟無し）</t>
  </si>
  <si>
    <t>ドア・開き戸（D）</t>
  </si>
  <si>
    <t>Ud4.7以下</t>
  </si>
  <si>
    <t>ガラス中央部熱貫流率：2.87以下</t>
  </si>
  <si>
    <t>1（子育てエコ：小 / 窓リノベ：小）</t>
  </si>
  <si>
    <t>003EWUDEEE1</t>
  </si>
  <si>
    <t>はつり工法用</t>
  </si>
  <si>
    <t>断熱等E-SHAPE Window TYPE-S（中桟無し）ドア・開き戸（D）ガラス中央部熱貫流率：2.87以下1</t>
  </si>
  <si>
    <t>E-SHAPE Window TYPE-S（中桟無し）ドア・開き戸（D）</t>
  </si>
  <si>
    <t>EWUD</t>
  </si>
  <si>
    <t>○</t>
  </si>
  <si>
    <t>2（子育てエコ：小 / 窓リノベ：中）</t>
  </si>
  <si>
    <t>003EWUDEEE2</t>
  </si>
  <si>
    <t>断熱等E-SHAPE Window TYPE-S（中桟無し）ドア・開き戸（D）ガラス中央部熱貫流率：2.87以下2</t>
  </si>
  <si>
    <t>3（子育てエコ：大 / 窓リノベ：中）</t>
  </si>
  <si>
    <t>003EWUDEEE3</t>
  </si>
  <si>
    <t>断熱等E-SHAPE Window TYPE-S（中桟無し）ドア・開き戸（D）ガラス中央部熱貫流率：2.87以下3</t>
  </si>
  <si>
    <t>4（子育てエコ：大 / 窓リノベ：大）</t>
  </si>
  <si>
    <t>003EWUDEEE4</t>
  </si>
  <si>
    <t>断熱等E-SHAPE Window TYPE-S（中桟無し）ドア・開き戸（D）ガラス中央部熱貫流率：2.87以下4</t>
  </si>
  <si>
    <t>アルミ熱遮断</t>
  </si>
  <si>
    <t>PRO-SE 70ドア（中桟有り）</t>
  </si>
  <si>
    <t>Ud2.3以下</t>
  </si>
  <si>
    <t>ガラス中央部熱貫流率：1.40以下</t>
  </si>
  <si>
    <t>003PEADEBB1</t>
  </si>
  <si>
    <t>断熱等PRO-SE 70ドア（中桟有り）ドア・開き戸（D）ガラス中央部熱貫流率：1.40以下1</t>
  </si>
  <si>
    <t>PRO-SE 70ドア（中桟有り）ドア・開き戸（D）</t>
  </si>
  <si>
    <t>PEAD</t>
  </si>
  <si>
    <t>003PEADEBB2</t>
  </si>
  <si>
    <t>断熱等PRO-SE 70ドア（中桟有り）ドア・開き戸（D）ガラス中央部熱貫流率：1.40以下2</t>
  </si>
  <si>
    <t>003PEADEBB3</t>
  </si>
  <si>
    <t>断熱等PRO-SE 70ドア（中桟有り）ドア・開き戸（D）ガラス中央部熱貫流率：1.40以下3</t>
  </si>
  <si>
    <t>003PEADEBB4</t>
  </si>
  <si>
    <t>断熱等PRO-SE 70ドア（中桟有り）ドア・開き戸（D）ガラス中央部熱貫流率：1.40以下4</t>
  </si>
  <si>
    <t>Ud2.9以下</t>
  </si>
  <si>
    <t>ガラス中央部熱貫流率：2.20以下</t>
  </si>
  <si>
    <t>003PEADECC1</t>
  </si>
  <si>
    <t>断熱等PRO-SE 70ドア（中桟有り）ドア・開き戸（D）ガラス中央部熱貫流率：2.20以下1</t>
  </si>
  <si>
    <t>003PEADECC2</t>
  </si>
  <si>
    <t>断熱等PRO-SE 70ドア（中桟有り）ドア・開き戸（D）ガラス中央部熱貫流率：2.20以下2</t>
  </si>
  <si>
    <t>003PEADECC3</t>
  </si>
  <si>
    <t>断熱等PRO-SE 70ドア（中桟有り）ドア・開き戸（D）ガラス中央部熱貫流率：2.20以下3</t>
  </si>
  <si>
    <t>003PEADECC4</t>
  </si>
  <si>
    <t>断熱等PRO-SE 70ドア（中桟有り）ドア・開き戸（D）ガラス中央部熱貫流率：2.20以下4</t>
  </si>
  <si>
    <t>Ud3.5以下</t>
  </si>
  <si>
    <t>ガラス中央部熱貫流率：3.00以下</t>
  </si>
  <si>
    <t>003PEADEDD1</t>
  </si>
  <si>
    <t>断熱等PRO-SE 70ドア（中桟有り）ドア・開き戸（D）ガラス中央部熱貫流率：3.00以下1</t>
  </si>
  <si>
    <t>003PEADEDD2</t>
  </si>
  <si>
    <t>断熱等PRO-SE 70ドア（中桟有り）ドア・開き戸（D）ガラス中央部熱貫流率：3.00以下2</t>
  </si>
  <si>
    <t>003PEADEDD3</t>
  </si>
  <si>
    <t>断熱等PRO-SE 70ドア（中桟有り）ドア・開き戸（D）ガラス中央部熱貫流率：3.00以下3</t>
  </si>
  <si>
    <t>003PEADEDD4</t>
  </si>
  <si>
    <t>断熱等PRO-SE 70ドア（中桟有り）ドア・開き戸（D）ガラス中央部熱貫流率：3.00以下4</t>
  </si>
  <si>
    <t>ガラス中央部熱貫流率：3.70以下</t>
  </si>
  <si>
    <t>003PEADEEE1</t>
  </si>
  <si>
    <t>断熱等PRO-SE 70ドア（中桟有り）ドア・開き戸（D）ガラス中央部熱貫流率：3.70以下1</t>
  </si>
  <si>
    <t>003PEADEEE2</t>
  </si>
  <si>
    <t>断熱等PRO-SE 70ドア（中桟有り）ドア・開き戸（D）ガラス中央部熱貫流率：3.70以下2</t>
  </si>
  <si>
    <t>003PEADEEE3</t>
  </si>
  <si>
    <t>断熱等PRO-SE 70ドア（中桟有り）ドア・開き戸（D）ガラス中央部熱貫流率：3.70以下3</t>
  </si>
  <si>
    <t>003PEADEEE4</t>
  </si>
  <si>
    <t>断熱等PRO-SE 70ドア（中桟有り）ドア・開き戸（D）ガラス中央部熱貫流率：3.70以下4</t>
  </si>
  <si>
    <t>PRO-SE 70ドア（中桟無し）</t>
  </si>
  <si>
    <t>003PEBDEBB1</t>
  </si>
  <si>
    <t>断熱等PRO-SE 70ドア（中桟無し）ドア・開き戸（D）ガラス中央部熱貫流率：1.40以下1</t>
  </si>
  <si>
    <t>PRO-SE 70ドア（中桟無し）ドア・開き戸（D）</t>
  </si>
  <si>
    <t>PEBD</t>
  </si>
  <si>
    <t>003PEBDEBB2</t>
  </si>
  <si>
    <t>断熱等PRO-SE 70ドア（中桟無し）ドア・開き戸（D）ガラス中央部熱貫流率：1.40以下2</t>
  </si>
  <si>
    <t>003PEBDEBB3</t>
  </si>
  <si>
    <t>断熱等PRO-SE 70ドア（中桟無し）ドア・開き戸（D）ガラス中央部熱貫流率：1.40以下3</t>
  </si>
  <si>
    <t>003PEBDEBB4</t>
  </si>
  <si>
    <t>断熱等PRO-SE 70ドア（中桟無し）ドア・開き戸（D）ガラス中央部熱貫流率：1.40以下4</t>
  </si>
  <si>
    <t>003PEBDECC1</t>
  </si>
  <si>
    <t>断熱等PRO-SE 70ドア（中桟無し）ドア・開き戸（D）ガラス中央部熱貫流率：2.20以下1</t>
  </si>
  <si>
    <t>003PEBDECC2</t>
  </si>
  <si>
    <t>断熱等PRO-SE 70ドア（中桟無し）ドア・開き戸（D）ガラス中央部熱貫流率：2.20以下2</t>
  </si>
  <si>
    <t>003PEBDECC3</t>
  </si>
  <si>
    <t>断熱等PRO-SE 70ドア（中桟無し）ドア・開き戸（D）ガラス中央部熱貫流率：2.20以下3</t>
  </si>
  <si>
    <t>003PEBDECC4</t>
  </si>
  <si>
    <t>断熱等PRO-SE 70ドア（中桟無し）ドア・開き戸（D）ガラス中央部熱貫流率：2.20以下4</t>
  </si>
  <si>
    <t>003PEBDEDD1</t>
  </si>
  <si>
    <t>断熱等PRO-SE 70ドア（中桟無し）ドア・開き戸（D）ガラス中央部熱貫流率：3.00以下1</t>
  </si>
  <si>
    <t>003PEBDEDD2</t>
  </si>
  <si>
    <t>断熱等PRO-SE 70ドア（中桟無し）ドア・開き戸（D）ガラス中央部熱貫流率：3.00以下2</t>
  </si>
  <si>
    <t>003PEBDEDD3</t>
  </si>
  <si>
    <t>断熱等PRO-SE 70ドア（中桟無し）ドア・開き戸（D）ガラス中央部熱貫流率：3.00以下3</t>
  </si>
  <si>
    <t>003PEBDEDD4</t>
  </si>
  <si>
    <t>断熱等PRO-SE 70ドア（中桟無し）ドア・開き戸（D）ガラス中央部熱貫流率：3.00以下4</t>
  </si>
  <si>
    <t>003PEBDEEE1</t>
  </si>
  <si>
    <t>断熱等PRO-SE 70ドア（中桟無し）ドア・開き戸（D）ガラス中央部熱貫流率：3.70以下1</t>
  </si>
  <si>
    <t>003PEBDEEE2</t>
  </si>
  <si>
    <t>断熱等PRO-SE 70ドア（中桟無し）ドア・開き戸（D）ガラス中央部熱貫流率：3.70以下2</t>
  </si>
  <si>
    <t>003PEBDEEE3</t>
  </si>
  <si>
    <t>断熱等PRO-SE 70ドア（中桟無し）ドア・開き戸（D）ガラス中央部熱貫流率：3.70以下3</t>
  </si>
  <si>
    <t>003PEBDEEE4</t>
  </si>
  <si>
    <t>断熱等PRO-SE 70ドア（中桟無し）ドア・開き戸（D）ガラス中央部熱貫流率：3.70以下4</t>
  </si>
  <si>
    <t>PRO-SE・BFGドア（中桟無し）</t>
  </si>
  <si>
    <t>003PRDDEBB1</t>
  </si>
  <si>
    <t>断熱等PRO-SE・BFGドア（中桟無し）ドア・開き戸（D）ガラス中央部熱貫流率：1.40以下1</t>
  </si>
  <si>
    <t>PRO-SE・BFGドア（中桟無し）ドア・開き戸（D）</t>
  </si>
  <si>
    <t>PRDD</t>
  </si>
  <si>
    <t>003PRDDEBB2</t>
  </si>
  <si>
    <t>断熱等PRO-SE・BFGドア（中桟無し）ドア・開き戸（D）ガラス中央部熱貫流率：1.40以下2</t>
  </si>
  <si>
    <t>003PRDDEBB3</t>
  </si>
  <si>
    <t>断熱等PRO-SE・BFGドア（中桟無し）ドア・開き戸（D）ガラス中央部熱貫流率：1.40以下3</t>
  </si>
  <si>
    <t>003PRDDEBB4</t>
  </si>
  <si>
    <t>断熱等PRO-SE・BFGドア（中桟無し）ドア・開き戸（D）ガラス中央部熱貫流率：1.40以下4</t>
  </si>
  <si>
    <t>003PRDDECC1</t>
  </si>
  <si>
    <t>断熱等PRO-SE・BFGドア（中桟無し）ドア・開き戸（D）ガラス中央部熱貫流率：2.20以下1</t>
  </si>
  <si>
    <t>003PRDDECC2</t>
  </si>
  <si>
    <t>断熱等PRO-SE・BFGドア（中桟無し）ドア・開き戸（D）ガラス中央部熱貫流率：2.20以下2</t>
  </si>
  <si>
    <t>003PRDDECC3</t>
  </si>
  <si>
    <t>断熱等PRO-SE・BFGドア（中桟無し）ドア・開き戸（D）ガラス中央部熱貫流率：2.20以下3</t>
  </si>
  <si>
    <t>003PRDDECC4</t>
  </si>
  <si>
    <t>断熱等PRO-SE・BFGドア（中桟無し）ドア・開き戸（D）ガラス中央部熱貫流率：2.20以下4</t>
  </si>
  <si>
    <t>003PRDDEDD1</t>
  </si>
  <si>
    <t>断熱等PRO-SE・BFGドア（中桟無し）ドア・開き戸（D）ガラス中央部熱貫流率：3.00以下1</t>
  </si>
  <si>
    <t>003PRDDEDD2</t>
  </si>
  <si>
    <t>断熱等PRO-SE・BFGドア（中桟無し）ドア・開き戸（D）ガラス中央部熱貫流率：3.00以下2</t>
  </si>
  <si>
    <t>003PRDDEDD3</t>
  </si>
  <si>
    <t>断熱等PRO-SE・BFGドア（中桟無し）ドア・開き戸（D）ガラス中央部熱貫流率：3.00以下3</t>
  </si>
  <si>
    <t>003PRDDEDD4</t>
  </si>
  <si>
    <t>断熱等PRO-SE・BFGドア（中桟無し）ドア・開き戸（D）ガラス中央部熱貫流率：3.00以下4</t>
  </si>
  <si>
    <t>003PRDDEEE1</t>
  </si>
  <si>
    <t>断熱等PRO-SE・BFGドア（中桟無し）ドア・開き戸（D）ガラス中央部熱貫流率：3.70以下1</t>
  </si>
  <si>
    <t>003PRDDEEE2</t>
  </si>
  <si>
    <t>断熱等PRO-SE・BFGドア（中桟無し）ドア・開き戸（D）ガラス中央部熱貫流率：3.70以下2</t>
  </si>
  <si>
    <t>003PRDDEEE3</t>
  </si>
  <si>
    <t>断熱等PRO-SE・BFGドア（中桟無し）ドア・開き戸（D）ガラス中央部熱貫流率：3.70以下3</t>
  </si>
  <si>
    <t>003PRDDEEE4</t>
  </si>
  <si>
    <t>断熱等PRO-SE・BFGドア（中桟無し）ドア・開き戸（D）ガラス中央部熱貫流率：3.70以下4</t>
  </si>
  <si>
    <t>アルミ樹脂複合</t>
  </si>
  <si>
    <t>PRESEA-Hドア（FA仕様）</t>
  </si>
  <si>
    <t>Ud1.9以下</t>
  </si>
  <si>
    <t>ガラス中央部熱貫流率：1.10以下</t>
  </si>
  <si>
    <t>003PRODEAA1</t>
  </si>
  <si>
    <t>断熱等PRESEA-Hドア（FA仕様）ドア・開き戸（D）ガラス中央部熱貫流率：1.10以下1</t>
  </si>
  <si>
    <t>PRESEA-Hドア（FA仕様）ドア・開き戸（D）</t>
  </si>
  <si>
    <t>PROD</t>
  </si>
  <si>
    <t>003PRODEAA2</t>
  </si>
  <si>
    <t>断熱等PRESEA-Hドア（FA仕様）ドア・開き戸（D）ガラス中央部熱貫流率：1.10以下2</t>
  </si>
  <si>
    <t>003PRODEAA3</t>
  </si>
  <si>
    <t>断熱等PRESEA-Hドア（FA仕様）ドア・開き戸（D）ガラス中央部熱貫流率：1.10以下3</t>
  </si>
  <si>
    <t>003PRODEAA4</t>
  </si>
  <si>
    <t>断熱等PRESEA-Hドア（FA仕様）ドア・開き戸（D）ガラス中央部熱貫流率：1.10以下4</t>
  </si>
  <si>
    <t>ガラス中央部熱貫流率：1.60以下</t>
  </si>
  <si>
    <t>003PRODEBB1</t>
  </si>
  <si>
    <t>断熱等PRESEA-Hドア（FA仕様）ドア・開き戸（D）ガラス中央部熱貫流率：1.60以下1</t>
  </si>
  <si>
    <t>003PRODEBB2</t>
  </si>
  <si>
    <t>断熱等PRESEA-Hドア（FA仕様）ドア・開き戸（D）ガラス中央部熱貫流率：1.60以下2</t>
  </si>
  <si>
    <t>003PRODEBB3</t>
  </si>
  <si>
    <t>断熱等PRESEA-Hドア（FA仕様）ドア・開き戸（D）ガラス中央部熱貫流率：1.60以下3</t>
  </si>
  <si>
    <t>003PRODEBB4</t>
  </si>
  <si>
    <t>断熱等PRESEA-Hドア（FA仕様）ドア・開き戸（D）ガラス中央部熱貫流率：1.60以下4</t>
  </si>
  <si>
    <t>ガラス中央部熱貫流率：2.90以下</t>
  </si>
  <si>
    <t>003PRODECC1</t>
  </si>
  <si>
    <t>断熱等PRESEA-Hドア（FA仕様）ドア・開き戸（D）ガラス中央部熱貫流率：2.90以下1</t>
  </si>
  <si>
    <t>003PRODECC2</t>
  </si>
  <si>
    <t>断熱等PRESEA-Hドア（FA仕様）ドア・開き戸（D）ガラス中央部熱貫流率：2.90以下2</t>
  </si>
  <si>
    <t>003PRODECC3</t>
  </si>
  <si>
    <t>断熱等PRESEA-Hドア（FA仕様）ドア・開き戸（D）ガラス中央部熱貫流率：2.90以下3</t>
  </si>
  <si>
    <t>003PRODECC4</t>
  </si>
  <si>
    <t>断熱等PRESEA-Hドア（FA仕様）ドア・開き戸（D）ガラス中央部熱貫流率：2.90以下4</t>
  </si>
  <si>
    <t>ガラス中央部熱貫流率：3.10以下</t>
  </si>
  <si>
    <t>003PRODEDD1</t>
  </si>
  <si>
    <t>断熱等PRESEA-Hドア（FA仕様）ドア・開き戸（D）ガラス中央部熱貫流率：3.10以下1</t>
  </si>
  <si>
    <t>003PRODEDD2</t>
  </si>
  <si>
    <t>断熱等PRESEA-Hドア（FA仕様）ドア・開き戸（D）ガラス中央部熱貫流率：3.10以下2</t>
  </si>
  <si>
    <t>003PRODEDD3</t>
  </si>
  <si>
    <t>断熱等PRESEA-Hドア（FA仕様）ドア・開き戸（D）ガラス中央部熱貫流率：3.10以下3</t>
  </si>
  <si>
    <t>003PRODEDD4</t>
  </si>
  <si>
    <t>断熱等PRESEA-Hドア（FA仕様）ドア・開き戸（D）ガラス中央部熱貫流率：3.10以下4</t>
  </si>
  <si>
    <t>003PRODEEE1</t>
  </si>
  <si>
    <t>断熱等PRESEA-Hドア（FA仕様）ドア・開き戸（D）ガラス中央部熱貫流率：3.70以下1</t>
  </si>
  <si>
    <t>003PRODEEE2</t>
  </si>
  <si>
    <t>断熱等PRESEA-Hドア（FA仕様）ドア・開き戸（D）ガラス中央部熱貫流率：3.70以下2</t>
  </si>
  <si>
    <t>003PRODEEE3</t>
  </si>
  <si>
    <t>断熱等PRESEA-Hドア（FA仕様）ドア・開き戸（D）ガラス中央部熱貫流率：3.70以下3</t>
  </si>
  <si>
    <t>003PRODEEE4</t>
  </si>
  <si>
    <t>断熱等PRESEA-Hドア（FA仕様）ドア・開き戸（D）ガラス中央部熱貫流率：3.70以下4</t>
  </si>
  <si>
    <t>PRESEA-Hドア（DC仕様）</t>
  </si>
  <si>
    <t>003PRPDEAA1</t>
  </si>
  <si>
    <t>断熱等PRESEA-Hドア（DC仕様）ドア・開き戸（D）ガラス中央部熱貫流率：1.10以下1</t>
  </si>
  <si>
    <t>PRESEA-Hドア（DC仕様）ドア・開き戸（D）</t>
  </si>
  <si>
    <t>PRPD</t>
  </si>
  <si>
    <t>003PRPDEAA2</t>
  </si>
  <si>
    <t>断熱等PRESEA-Hドア（DC仕様）ドア・開き戸（D）ガラス中央部熱貫流率：1.10以下2</t>
  </si>
  <si>
    <t>003PRPDEAA3</t>
  </si>
  <si>
    <t>断熱等PRESEA-Hドア（DC仕様）ドア・開き戸（D）ガラス中央部熱貫流率：1.10以下3</t>
  </si>
  <si>
    <t>003PRPDEAA4</t>
  </si>
  <si>
    <t>断熱等PRESEA-Hドア（DC仕様）ドア・開き戸（D）ガラス中央部熱貫流率：1.10以下4</t>
  </si>
  <si>
    <t>003PRPDEBB1</t>
  </si>
  <si>
    <t>断熱等PRESEA-Hドア（DC仕様）ドア・開き戸（D）ガラス中央部熱貫流率：1.60以下1</t>
  </si>
  <si>
    <t>003PRPDEBB2</t>
  </si>
  <si>
    <t>断熱等PRESEA-Hドア（DC仕様）ドア・開き戸（D）ガラス中央部熱貫流率：1.60以下2</t>
  </si>
  <si>
    <t>003PRPDEBB3</t>
  </si>
  <si>
    <t>断熱等PRESEA-Hドア（DC仕様）ドア・開き戸（D）ガラス中央部熱貫流率：1.60以下3</t>
  </si>
  <si>
    <t>003PRPDEBB4</t>
  </si>
  <si>
    <t>断熱等PRESEA-Hドア（DC仕様）ドア・開き戸（D）ガラス中央部熱貫流率：1.60以下4</t>
  </si>
  <si>
    <t>003PRPDECC1</t>
  </si>
  <si>
    <t>断熱等PRESEA-Hドア（DC仕様）ドア・開き戸（D）ガラス中央部熱貫流率：2.90以下1</t>
  </si>
  <si>
    <t>003PRPDECC2</t>
  </si>
  <si>
    <t>断熱等PRESEA-Hドア（DC仕様）ドア・開き戸（D）ガラス中央部熱貫流率：2.90以下2</t>
  </si>
  <si>
    <t>003PRPDECC3</t>
  </si>
  <si>
    <t>断熱等PRESEA-Hドア（DC仕様）ドア・開き戸（D）ガラス中央部熱貫流率：2.90以下3</t>
  </si>
  <si>
    <t>003PRPDECC4</t>
  </si>
  <si>
    <t>断熱等PRESEA-Hドア（DC仕様）ドア・開き戸（D）ガラス中央部熱貫流率：2.90以下4</t>
  </si>
  <si>
    <t>003PRPDEDD1</t>
  </si>
  <si>
    <t>断熱等PRESEA-Hドア（DC仕様）ドア・開き戸（D）ガラス中央部熱貫流率：3.10以下1</t>
  </si>
  <si>
    <t>003PRPDEDD2</t>
  </si>
  <si>
    <t>断熱等PRESEA-Hドア（DC仕様）ドア・開き戸（D）ガラス中央部熱貫流率：3.10以下2</t>
  </si>
  <si>
    <t>003PRPDEDD3</t>
  </si>
  <si>
    <t>断熱等PRESEA-Hドア（DC仕様）ドア・開き戸（D）ガラス中央部熱貫流率：3.10以下3</t>
  </si>
  <si>
    <t>003PRPDEDD4</t>
  </si>
  <si>
    <t>断熱等PRESEA-Hドア（DC仕様）ドア・開き戸（D）ガラス中央部熱貫流率：3.10以下4</t>
  </si>
  <si>
    <t>003PRPDEEE1</t>
  </si>
  <si>
    <t>断熱等PRESEA-Hドア（DC仕様）ドア・開き戸（D）ガラス中央部熱貫流率：3.70以下1</t>
  </si>
  <si>
    <t>003PRPDEEE2</t>
  </si>
  <si>
    <t>断熱等PRESEA-Hドア（DC仕様）ドア・開き戸（D）ガラス中央部熱貫流率：3.70以下2</t>
  </si>
  <si>
    <t>003PRPDEEE3</t>
  </si>
  <si>
    <t>断熱等PRESEA-Hドア（DC仕様）ドア・開き戸（D）ガラス中央部熱貫流率：3.70以下3</t>
  </si>
  <si>
    <t>003PRPDEEE4</t>
  </si>
  <si>
    <t>断熱等PRESEA-Hドア（DC仕様）ドア・開き戸（D）ガラス中央部熱貫流率：3.70以下4</t>
  </si>
  <si>
    <t>断熱等+防犯</t>
  </si>
  <si>
    <t>003PEADXBB1</t>
  </si>
  <si>
    <t>断熱等+防犯PRO-SE 70ドア（中桟有り）ドア・開き戸（D）ガラス中央部熱貫流率：1.40以下1</t>
  </si>
  <si>
    <t>003PEADXBB2</t>
  </si>
  <si>
    <t>断熱等+防犯PRO-SE 70ドア（中桟有り）ドア・開き戸（D）ガラス中央部熱貫流率：1.40以下2</t>
  </si>
  <si>
    <t>003PEADXBB3</t>
  </si>
  <si>
    <t>断熱等+防犯PRO-SE 70ドア（中桟有り）ドア・開き戸（D）ガラス中央部熱貫流率：1.40以下3</t>
  </si>
  <si>
    <t>003PEADXBB4</t>
  </si>
  <si>
    <t>断熱等+防犯PRO-SE 70ドア（中桟有り）ドア・開き戸（D）ガラス中央部熱貫流率：1.40以下4</t>
  </si>
  <si>
    <t>003PEADXCC1</t>
  </si>
  <si>
    <t>断熱等+防犯PRO-SE 70ドア（中桟有り）ドア・開き戸（D）ガラス中央部熱貫流率：2.20以下1</t>
  </si>
  <si>
    <t>003PEADXCC2</t>
  </si>
  <si>
    <t>断熱等+防犯PRO-SE 70ドア（中桟有り）ドア・開き戸（D）ガラス中央部熱貫流率：2.20以下2</t>
  </si>
  <si>
    <t>003PEADXCC3</t>
  </si>
  <si>
    <t>断熱等+防犯PRO-SE 70ドア（中桟有り）ドア・開き戸（D）ガラス中央部熱貫流率：2.20以下3</t>
  </si>
  <si>
    <t>003PEADXCC4</t>
  </si>
  <si>
    <t>断熱等+防犯PRO-SE 70ドア（中桟有り）ドア・開き戸（D）ガラス中央部熱貫流率：2.20以下4</t>
  </si>
  <si>
    <t>003PEADXDD1</t>
  </si>
  <si>
    <t>断熱等+防犯PRO-SE 70ドア（中桟有り）ドア・開き戸（D）ガラス中央部熱貫流率：3.00以下1</t>
  </si>
  <si>
    <t>003PEADXDD2</t>
  </si>
  <si>
    <t>断熱等+防犯PRO-SE 70ドア（中桟有り）ドア・開き戸（D）ガラス中央部熱貫流率：3.00以下2</t>
  </si>
  <si>
    <t>003PEADXDD3</t>
  </si>
  <si>
    <t>断熱等+防犯PRO-SE 70ドア（中桟有り）ドア・開き戸（D）ガラス中央部熱貫流率：3.00以下3</t>
  </si>
  <si>
    <t>003PEADXDD4</t>
  </si>
  <si>
    <t>断熱等+防犯PRO-SE 70ドア（中桟有り）ドア・開き戸（D）ガラス中央部熱貫流率：3.00以下4</t>
  </si>
  <si>
    <t>003PEADXEE1</t>
  </si>
  <si>
    <t>断熱等+防犯PRO-SE 70ドア（中桟有り）ドア・開き戸（D）ガラス中央部熱貫流率：3.70以下1</t>
  </si>
  <si>
    <t>003PEADXEE2</t>
  </si>
  <si>
    <t>断熱等+防犯PRO-SE 70ドア（中桟有り）ドア・開き戸（D）ガラス中央部熱貫流率：3.70以下2</t>
  </si>
  <si>
    <t>003PEADXEE3</t>
  </si>
  <si>
    <t>断熱等+防犯PRO-SE 70ドア（中桟有り）ドア・開き戸（D）ガラス中央部熱貫流率：3.70以下3</t>
  </si>
  <si>
    <t>003PEADXEE4</t>
  </si>
  <si>
    <t>断熱等+防犯PRO-SE 70ドア（中桟有り）ドア・開き戸（D）ガラス中央部熱貫流率：3.70以下4</t>
  </si>
  <si>
    <t>003PEBDXBB1</t>
  </si>
  <si>
    <t>断熱等+防犯PRO-SE 70ドア（中桟無し）ドア・開き戸（D）ガラス中央部熱貫流率：1.40以下1</t>
  </si>
  <si>
    <t>003PEBDXBB2</t>
  </si>
  <si>
    <t>断熱等+防犯PRO-SE 70ドア（中桟無し）ドア・開き戸（D）ガラス中央部熱貫流率：1.40以下2</t>
  </si>
  <si>
    <t>003PEBDXBB3</t>
  </si>
  <si>
    <t>断熱等+防犯PRO-SE 70ドア（中桟無し）ドア・開き戸（D）ガラス中央部熱貫流率：1.40以下3</t>
  </si>
  <si>
    <t>003PEBDXBB4</t>
  </si>
  <si>
    <t>断熱等+防犯PRO-SE 70ドア（中桟無し）ドア・開き戸（D）ガラス中央部熱貫流率：1.40以下4</t>
  </si>
  <si>
    <t>003PEBDXCC1</t>
  </si>
  <si>
    <t>断熱等+防犯PRO-SE 70ドア（中桟無し）ドア・開き戸（D）ガラス中央部熱貫流率：2.20以下1</t>
  </si>
  <si>
    <t>003PEBDXCC2</t>
  </si>
  <si>
    <t>断熱等+防犯PRO-SE 70ドア（中桟無し）ドア・開き戸（D）ガラス中央部熱貫流率：2.20以下2</t>
  </si>
  <si>
    <t>003PEBDXCC3</t>
  </si>
  <si>
    <t>断熱等+防犯PRO-SE 70ドア（中桟無し）ドア・開き戸（D）ガラス中央部熱貫流率：2.20以下3</t>
  </si>
  <si>
    <t>003PEBDXCC4</t>
  </si>
  <si>
    <t>断熱等+防犯PRO-SE 70ドア（中桟無し）ドア・開き戸（D）ガラス中央部熱貫流率：2.20以下4</t>
  </si>
  <si>
    <t>003PEBDXDD1</t>
  </si>
  <si>
    <t>断熱等+防犯PRO-SE 70ドア（中桟無し）ドア・開き戸（D）ガラス中央部熱貫流率：3.00以下1</t>
  </si>
  <si>
    <t>003PEBDXDD2</t>
  </si>
  <si>
    <t>断熱等+防犯PRO-SE 70ドア（中桟無し）ドア・開き戸（D）ガラス中央部熱貫流率：3.00以下2</t>
  </si>
  <si>
    <t>003PEBDXDD3</t>
  </si>
  <si>
    <t>断熱等+防犯PRO-SE 70ドア（中桟無し）ドア・開き戸（D）ガラス中央部熱貫流率：3.00以下3</t>
  </si>
  <si>
    <t>003PEBDXDD4</t>
  </si>
  <si>
    <t>断熱等+防犯PRO-SE 70ドア（中桟無し）ドア・開き戸（D）ガラス中央部熱貫流率：3.00以下4</t>
  </si>
  <si>
    <t>003PEBDXEE1</t>
  </si>
  <si>
    <t>断熱等+防犯PRO-SE 70ドア（中桟無し）ドア・開き戸（D）ガラス中央部熱貫流率：3.70以下1</t>
  </si>
  <si>
    <t>003PEBDXEE2</t>
  </si>
  <si>
    <t>断熱等+防犯PRO-SE 70ドア（中桟無し）ドア・開き戸（D）ガラス中央部熱貫流率：3.70以下2</t>
  </si>
  <si>
    <t>003PEBDXEE3</t>
  </si>
  <si>
    <t>断熱等+防犯PRO-SE 70ドア（中桟無し）ドア・開き戸（D）ガラス中央部熱貫流率：3.70以下3</t>
  </si>
  <si>
    <t>003PEBDXEE4</t>
  </si>
  <si>
    <t>断熱等+防犯PRO-SE 70ドア（中桟無し）ドア・開き戸（D）ガラス中央部熱貫流率：3.70以下4</t>
  </si>
  <si>
    <t>003PRODXAA1</t>
  </si>
  <si>
    <t>断熱等+防犯PRESEA-Hドア（FA仕様）ドア・開き戸（D）ガラス中央部熱貫流率：1.10以下1</t>
  </si>
  <si>
    <t>003PRODXAA2</t>
  </si>
  <si>
    <t>断熱等+防犯PRESEA-Hドア（FA仕様）ドア・開き戸（D）ガラス中央部熱貫流率：1.10以下2</t>
  </si>
  <si>
    <t>003PRODXAA3</t>
  </si>
  <si>
    <t>断熱等+防犯PRESEA-Hドア（FA仕様）ドア・開き戸（D）ガラス中央部熱貫流率：1.10以下3</t>
  </si>
  <si>
    <t>003PRODXAA4</t>
  </si>
  <si>
    <t>断熱等+防犯PRESEA-Hドア（FA仕様）ドア・開き戸（D）ガラス中央部熱貫流率：1.10以下4</t>
  </si>
  <si>
    <t>003PRODXBB1</t>
  </si>
  <si>
    <t>断熱等+防犯PRESEA-Hドア（FA仕様）ドア・開き戸（D）ガラス中央部熱貫流率：1.60以下1</t>
  </si>
  <si>
    <t>003PRODXBB2</t>
  </si>
  <si>
    <t>断熱等+防犯PRESEA-Hドア（FA仕様）ドア・開き戸（D）ガラス中央部熱貫流率：1.60以下2</t>
  </si>
  <si>
    <t>003PRODXBB3</t>
  </si>
  <si>
    <t>断熱等+防犯PRESEA-Hドア（FA仕様）ドア・開き戸（D）ガラス中央部熱貫流率：1.60以下3</t>
  </si>
  <si>
    <t>003PRODXBB4</t>
  </si>
  <si>
    <t>断熱等+防犯PRESEA-Hドア（FA仕様）ドア・開き戸（D）ガラス中央部熱貫流率：1.60以下4</t>
  </si>
  <si>
    <t>003PRODXCC1</t>
  </si>
  <si>
    <t>断熱等+防犯PRESEA-Hドア（FA仕様）ドア・開き戸（D）ガラス中央部熱貫流率：2.90以下1</t>
  </si>
  <si>
    <t>003PRODXCC2</t>
  </si>
  <si>
    <t>断熱等+防犯PRESEA-Hドア（FA仕様）ドア・開き戸（D）ガラス中央部熱貫流率：2.90以下2</t>
  </si>
  <si>
    <t>003PRODXCC3</t>
  </si>
  <si>
    <t>断熱等+防犯PRESEA-Hドア（FA仕様）ドア・開き戸（D）ガラス中央部熱貫流率：2.90以下3</t>
  </si>
  <si>
    <t>003PRODXCC4</t>
  </si>
  <si>
    <t>断熱等+防犯PRESEA-Hドア（FA仕様）ドア・開き戸（D）ガラス中央部熱貫流率：2.90以下4</t>
  </si>
  <si>
    <t>003PRODXDD1</t>
  </si>
  <si>
    <t>断熱等+防犯PRESEA-Hドア（FA仕様）ドア・開き戸（D）ガラス中央部熱貫流率：3.10以下1</t>
  </si>
  <si>
    <t>003PRODXDD2</t>
  </si>
  <si>
    <t>断熱等+防犯PRESEA-Hドア（FA仕様）ドア・開き戸（D）ガラス中央部熱貫流率：3.10以下2</t>
  </si>
  <si>
    <t>003PRODXDD3</t>
  </si>
  <si>
    <t>断熱等+防犯PRESEA-Hドア（FA仕様）ドア・開き戸（D）ガラス中央部熱貫流率：3.10以下3</t>
  </si>
  <si>
    <t>003PRODXDD4</t>
  </si>
  <si>
    <t>断熱等+防犯PRESEA-Hドア（FA仕様）ドア・開き戸（D）ガラス中央部熱貫流率：3.10以下4</t>
  </si>
  <si>
    <t>003PRODXEE1</t>
  </si>
  <si>
    <t>断熱等+防犯PRESEA-Hドア（FA仕様）ドア・開き戸（D）ガラス中央部熱貫流率：3.70以下1</t>
  </si>
  <si>
    <t>003PRODXEE2</t>
  </si>
  <si>
    <t>断熱等+防犯PRESEA-Hドア（FA仕様）ドア・開き戸（D）ガラス中央部熱貫流率：3.70以下2</t>
  </si>
  <si>
    <t>003PRODXEE3</t>
  </si>
  <si>
    <t>断熱等+防犯PRESEA-Hドア（FA仕様）ドア・開き戸（D）ガラス中央部熱貫流率：3.70以下3</t>
  </si>
  <si>
    <t>003PRODXEE4</t>
  </si>
  <si>
    <t>断熱等+防犯PRESEA-Hドア（FA仕様）ドア・開き戸（D）ガラス中央部熱貫流率：3.70以下4</t>
  </si>
  <si>
    <t>003PRPDXAA1</t>
  </si>
  <si>
    <t>断熱等+防犯PRESEA-Hドア（DC仕様）ドア・開き戸（D）ガラス中央部熱貫流率：1.10以下1</t>
  </si>
  <si>
    <t>003PRPDXAA2</t>
  </si>
  <si>
    <t>断熱等+防犯PRESEA-Hドア（DC仕様）ドア・開き戸（D）ガラス中央部熱貫流率：1.10以下2</t>
  </si>
  <si>
    <t>003PRPDXAA3</t>
  </si>
  <si>
    <t>断熱等+防犯PRESEA-Hドア（DC仕様）ドア・開き戸（D）ガラス中央部熱貫流率：1.10以下3</t>
  </si>
  <si>
    <t>003PRPDXAA4</t>
  </si>
  <si>
    <t>断熱等+防犯PRESEA-Hドア（DC仕様）ドア・開き戸（D）ガラス中央部熱貫流率：1.10以下4</t>
  </si>
  <si>
    <t>003PRPDXBB1</t>
  </si>
  <si>
    <t>断熱等+防犯PRESEA-Hドア（DC仕様）ドア・開き戸（D）ガラス中央部熱貫流率：1.60以下1</t>
  </si>
  <si>
    <t>003PRPDXBB2</t>
  </si>
  <si>
    <t>断熱等+防犯PRESEA-Hドア（DC仕様）ドア・開き戸（D）ガラス中央部熱貫流率：1.60以下2</t>
  </si>
  <si>
    <t>003PRPDXBB3</t>
  </si>
  <si>
    <t>断熱等+防犯PRESEA-Hドア（DC仕様）ドア・開き戸（D）ガラス中央部熱貫流率：1.60以下3</t>
  </si>
  <si>
    <t>003PRPDXBB4</t>
  </si>
  <si>
    <t>断熱等+防犯PRESEA-Hドア（DC仕様）ドア・開き戸（D）ガラス中央部熱貫流率：1.60以下4</t>
  </si>
  <si>
    <t>003PRPDXCC1</t>
  </si>
  <si>
    <t>断熱等+防犯PRESEA-Hドア（DC仕様）ドア・開き戸（D）ガラス中央部熱貫流率：2.90以下1</t>
  </si>
  <si>
    <t>003PRPDXCC2</t>
  </si>
  <si>
    <t>断熱等+防犯PRESEA-Hドア（DC仕様）ドア・開き戸（D）ガラス中央部熱貫流率：2.90以下2</t>
  </si>
  <si>
    <t>003PRPDXCC3</t>
  </si>
  <si>
    <t>断熱等+防犯PRESEA-Hドア（DC仕様）ドア・開き戸（D）ガラス中央部熱貫流率：2.90以下3</t>
  </si>
  <si>
    <t>003PRPDXCC4</t>
  </si>
  <si>
    <t>断熱等+防犯PRESEA-Hドア（DC仕様）ドア・開き戸（D）ガラス中央部熱貫流率：2.90以下4</t>
  </si>
  <si>
    <t>003PRPDXDD1</t>
  </si>
  <si>
    <t>断熱等+防犯PRESEA-Hドア（DC仕様）ドア・開き戸（D）ガラス中央部熱貫流率：3.10以下1</t>
  </si>
  <si>
    <t>003PRPDXDD2</t>
  </si>
  <si>
    <t>断熱等+防犯PRESEA-Hドア（DC仕様）ドア・開き戸（D）ガラス中央部熱貫流率：3.10以下2</t>
  </si>
  <si>
    <t>003PRPDXDD3</t>
  </si>
  <si>
    <t>断熱等+防犯PRESEA-Hドア（DC仕様）ドア・開き戸（D）ガラス中央部熱貫流率：3.10以下3</t>
  </si>
  <si>
    <t>003PRPDXDD4</t>
  </si>
  <si>
    <t>断熱等+防犯PRESEA-Hドア（DC仕様）ドア・開き戸（D）ガラス中央部熱貫流率：3.10以下4</t>
  </si>
  <si>
    <t>003PRPDXEE1</t>
  </si>
  <si>
    <t>断熱等+防犯PRESEA-Hドア（DC仕様）ドア・開き戸（D）ガラス中央部熱貫流率：3.70以下1</t>
  </si>
  <si>
    <t>003PRPDXEE2</t>
  </si>
  <si>
    <t>断熱等+防犯PRESEA-Hドア（DC仕様）ドア・開き戸（D）ガラス中央部熱貫流率：3.70以下2</t>
  </si>
  <si>
    <t>003PRPDXEE3</t>
  </si>
  <si>
    <t>断熱等+防犯PRESEA-Hドア（DC仕様）ドア・開き戸（D）ガラス中央部熱貫流率：3.70以下3</t>
  </si>
  <si>
    <t>003PRPDXEE4</t>
  </si>
  <si>
    <t>断熱等+防犯PRESEA-Hドア（DC仕様）ドア・開き戸（D）ガラス中央部熱貫流率：3.70以下4</t>
  </si>
  <si>
    <t>－</t>
  </si>
  <si>
    <t>一方が公称3mm以上、他方が公称3mm以上
※中空層は6mm以上16mm以下の1層とする</t>
  </si>
  <si>
    <t>003EWUDSPK1</t>
  </si>
  <si>
    <t>防音E-SHAPE Window TYPE-S（中桟無し）ドア・開き戸（D）一方が公称3mm以上、他方が公称3mm以上※中空層は6mm以上16mm以下の1層とする1</t>
  </si>
  <si>
    <t>003EWUDSPK2</t>
  </si>
  <si>
    <t>防音E-SHAPE Window TYPE-S（中桟無し）ドア・開き戸（D）一方が公称3mm以上、他方が公称3mm以上※中空層は6mm以上16mm以下の1層とする2</t>
  </si>
  <si>
    <t>003EWUDSPK3</t>
  </si>
  <si>
    <t>防音E-SHAPE Window TYPE-S（中桟無し）ドア・開き戸（D）一方が公称3mm以上、他方が公称3mm以上※中空層は6mm以上16mm以下の1層とする3</t>
  </si>
  <si>
    <t>003EWUDSPK4</t>
  </si>
  <si>
    <t>防音E-SHAPE Window TYPE-S（中桟無し）ドア・開き戸（D）一方が公称3mm以上、他方が公称3mm以上※中空層は6mm以上16mm以下の1層とする4</t>
  </si>
  <si>
    <t>003PEADSPK1</t>
  </si>
  <si>
    <t>防音PRO-SE 70ドア（中桟有り）ドア・開き戸（D）一方が公称3mm以上、他方が公称3mm以上※中空層は6mm以上16mm以下の1層とする1</t>
  </si>
  <si>
    <t>003PEADSPK2</t>
  </si>
  <si>
    <t>防音PRO-SE 70ドア（中桟有り）ドア・開き戸（D）一方が公称3mm以上、他方が公称3mm以上※中空層は6mm以上16mm以下の1層とする2</t>
  </si>
  <si>
    <t>003PEADSPK3</t>
  </si>
  <si>
    <t>防音PRO-SE 70ドア（中桟有り）ドア・開き戸（D）一方が公称3mm以上、他方が公称3mm以上※中空層は6mm以上16mm以下の1層とする3</t>
  </si>
  <si>
    <t>003PEADSPK4</t>
  </si>
  <si>
    <t>防音PRO-SE 70ドア（中桟有り）ドア・開き戸（D）一方が公称3mm以上、他方が公称3mm以上※中空層は6mm以上16mm以下の1層とする4</t>
  </si>
  <si>
    <t>003PEBDSPK1</t>
  </si>
  <si>
    <t>防音PRO-SE 70ドア（中桟無し）ドア・開き戸（D）一方が公称3mm以上、他方が公称3mm以上※中空層は6mm以上16mm以下の1層とする1</t>
  </si>
  <si>
    <t>003PEBDSPK2</t>
  </si>
  <si>
    <t>防音PRO-SE 70ドア（中桟無し）ドア・開き戸（D）一方が公称3mm以上、他方が公称3mm以上※中空層は6mm以上16mm以下の1層とする2</t>
  </si>
  <si>
    <t>003PEBDSPK3</t>
  </si>
  <si>
    <t>防音PRO-SE 70ドア（中桟無し）ドア・開き戸（D）一方が公称3mm以上、他方が公称3mm以上※中空層は6mm以上16mm以下の1層とする3</t>
  </si>
  <si>
    <t>003PEBDSPK4</t>
  </si>
  <si>
    <t>防音PRO-SE 70ドア（中桟無し）ドア・開き戸（D）一方が公称3mm以上、他方が公称3mm以上※中空層は6mm以上16mm以下の1層とする4</t>
  </si>
  <si>
    <t>PRO-SE 70ドア（中桟有り）単板ガラス</t>
  </si>
  <si>
    <t>003PEEDSPK1</t>
  </si>
  <si>
    <t>防音PRO-SE 70ドア（中桟有り）単板ガラスドア・開き戸（D）一方が公称3mm以上、他方が公称3mm以上※中空層は6mm以上16mm以下の1層とする1</t>
  </si>
  <si>
    <t>PRO-SE 70ドア（中桟有り）単板ガラスドア・開き戸（D）</t>
  </si>
  <si>
    <t>PEED</t>
  </si>
  <si>
    <t>003PEEDSPK2</t>
  </si>
  <si>
    <t>防音PRO-SE 70ドア（中桟有り）単板ガラスドア・開き戸（D）一方が公称3mm以上、他方が公称3mm以上※中空層は6mm以上16mm以下の1層とする2</t>
  </si>
  <si>
    <t>003PEEDSPK3</t>
  </si>
  <si>
    <t>防音PRO-SE 70ドア（中桟有り）単板ガラスドア・開き戸（D）一方が公称3mm以上、他方が公称3mm以上※中空層は6mm以上16mm以下の1層とする3</t>
  </si>
  <si>
    <t>003PEEDSPK4</t>
  </si>
  <si>
    <t>防音PRO-SE 70ドア（中桟有り）単板ガラスドア・開き戸（D）一方が公称3mm以上、他方が公称3mm以上※中空層は6mm以上16mm以下の1層とする4</t>
  </si>
  <si>
    <t>PRO-SE 70ドア（中桟無し）単板ガラス</t>
  </si>
  <si>
    <t>003PEKDSPK1</t>
  </si>
  <si>
    <t>防音PRO-SE 70ドア（中桟無し）単板ガラスドア・開き戸（D）一方が公称3mm以上、他方が公称3mm以上※中空層は6mm以上16mm以下の1層とする1</t>
  </si>
  <si>
    <t>PRO-SE 70ドア（中桟無し）単板ガラスドア・開き戸（D）</t>
  </si>
  <si>
    <t>PEKD</t>
  </si>
  <si>
    <t>003PEKDSPK2</t>
  </si>
  <si>
    <t>防音PRO-SE 70ドア（中桟無し）単板ガラスドア・開き戸（D）一方が公称3mm以上、他方が公称3mm以上※中空層は6mm以上16mm以下の1層とする2</t>
  </si>
  <si>
    <t>003PEKDSPK3</t>
  </si>
  <si>
    <t>防音PRO-SE 70ドア（中桟無し）単板ガラスドア・開き戸（D）一方が公称3mm以上、他方が公称3mm以上※中空層は6mm以上16mm以下の1層とする3</t>
  </si>
  <si>
    <t>003PEKDSPK4</t>
  </si>
  <si>
    <t>防音PRO-SE 70ドア（中桟無し）単板ガラスドア・開き戸（D）一方が公称3mm以上、他方が公称3mm以上※中空層は6mm以上16mm以下の1層とする4</t>
  </si>
  <si>
    <t>003PRDDSPK1</t>
  </si>
  <si>
    <t>防音PRO-SE・BFGドア（中桟無し）ドア・開き戸（D）一方が公称3mm以上、他方が公称3mm以上※中空層は6mm以上16mm以下の1層とする1</t>
  </si>
  <si>
    <t>003PRDDSPK2</t>
  </si>
  <si>
    <t>防音PRO-SE・BFGドア（中桟無し）ドア・開き戸（D）一方が公称3mm以上、他方が公称3mm以上※中空層は6mm以上16mm以下の1層とする2</t>
  </si>
  <si>
    <t>003PRDDSPK3</t>
  </si>
  <si>
    <t>防音PRO-SE・BFGドア（中桟無し）ドア・開き戸（D）一方が公称3mm以上、他方が公称3mm以上※中空層は6mm以上16mm以下の1層とする3</t>
  </si>
  <si>
    <t>003PRDDSPK4</t>
  </si>
  <si>
    <t>防音PRO-SE・BFGドア（中桟無し）ドア・開き戸（D）一方が公称3mm以上、他方が公称3mm以上※中空層は6mm以上16mm以下の1層とする4</t>
  </si>
  <si>
    <t>PRO-SE・BFGドア（中桟無し）単板ガラス</t>
  </si>
  <si>
    <t>003PRGDSPK1</t>
  </si>
  <si>
    <t>防音PRO-SE・BFGドア（中桟無し）単板ガラスドア・開き戸（D）一方が公称3mm以上、他方が公称3mm以上※中空層は6mm以上16mm以下の1層とする1</t>
  </si>
  <si>
    <t>PRO-SE・BFGドア（中桟無し）単板ガラスドア・開き戸（D）</t>
  </si>
  <si>
    <t>PRGD</t>
  </si>
  <si>
    <t>003PRGDSPK2</t>
  </si>
  <si>
    <t>防音PRO-SE・BFGドア（中桟無し）単板ガラスドア・開き戸（D）一方が公称3mm以上、他方が公称3mm以上※中空層は6mm以上16mm以下の1層とする2</t>
  </si>
  <si>
    <t>003PRGDSPK3</t>
  </si>
  <si>
    <t>防音PRO-SE・BFGドア（中桟無し）単板ガラスドア・開き戸（D）一方が公称3mm以上、他方が公称3mm以上※中空層は6mm以上16mm以下の1層とする3</t>
  </si>
  <si>
    <t>003PRGDSPK4</t>
  </si>
  <si>
    <t>防音PRO-SE・BFGドア（中桟無し）単板ガラスドア・開き戸（D）一方が公称3mm以上、他方が公称3mm以上※中空層は6mm以上16mm以下の1層とする4</t>
  </si>
  <si>
    <t>003PRODSPK1</t>
  </si>
  <si>
    <t>防音PRESEA-Hドア（FA仕様）ドア・開き戸（D）一方が公称3mm以上、他方が公称3mm以上※中空層は6mm以上16mm以下の1層とする1</t>
  </si>
  <si>
    <t>003PRODSPK2</t>
  </si>
  <si>
    <t>防音PRESEA-Hドア（FA仕様）ドア・開き戸（D）一方が公称3mm以上、他方が公称3mm以上※中空層は6mm以上16mm以下の1層とする2</t>
  </si>
  <si>
    <t>003PRODSPK3</t>
  </si>
  <si>
    <t>防音PRESEA-Hドア（FA仕様）ドア・開き戸（D）一方が公称3mm以上、他方が公称3mm以上※中空層は6mm以上16mm以下の1層とする3</t>
  </si>
  <si>
    <t>003PRODSPK4</t>
  </si>
  <si>
    <t>防音PRESEA-Hドア（FA仕様）ドア・開き戸（D）一方が公称3mm以上、他方が公称3mm以上※中空層は6mm以上16mm以下の1層とする4</t>
  </si>
  <si>
    <t>003PRPDSPK1</t>
  </si>
  <si>
    <t>防音PRESEA-Hドア（DC仕様）ドア・開き戸（D）一方が公称3mm以上、他方が公称3mm以上※中空層は6mm以上16mm以下の1層とする1</t>
  </si>
  <si>
    <t>003PRPDSPK2</t>
  </si>
  <si>
    <t>防音PRESEA-Hドア（DC仕様）ドア・開き戸（D）一方が公称3mm以上、他方が公称3mm以上※中空層は6mm以上16mm以下の1層とする2</t>
  </si>
  <si>
    <t>003PRPDSPK3</t>
  </si>
  <si>
    <t>防音PRESEA-Hドア（DC仕様）ドア・開き戸（D）一方が公称3mm以上、他方が公称3mm以上※中空層は6mm以上16mm以下の1層とする3</t>
  </si>
  <si>
    <t>003PRPDSPK4</t>
  </si>
  <si>
    <t>防音PRESEA-Hドア（DC仕様）ドア・開き戸（D）一方が公称3mm以上、他方が公称3mm以上※中空層は6mm以上16mm以下の1層とする4</t>
  </si>
  <si>
    <t>PRO-SE 70引戸</t>
  </si>
  <si>
    <t>引戸（E）</t>
  </si>
  <si>
    <t>一方が公称3mm以上、他方が公称4mm以上
※同じ厚さの単板ガラスで構成されたものを除く
※中空層は6mm以上16mm以下の1層とする</t>
  </si>
  <si>
    <t>003PEFESPK1</t>
  </si>
  <si>
    <t>防音PRO-SE 70引戸引戸（E）一方が公称3mm以上、他方が公称4mm以上※同じ厚さの単板ガラスで構成されたものを除く※中空層は6mm以上16mm以下の1層とする1</t>
  </si>
  <si>
    <t>PRO-SE 70引戸引戸（E）</t>
  </si>
  <si>
    <t>PEFE</t>
  </si>
  <si>
    <t>003PEFESPK2</t>
  </si>
  <si>
    <t>防音PRO-SE 70引戸引戸（E）一方が公称3mm以上、他方が公称4mm以上※同じ厚さの単板ガラスで構成されたものを除く※中空層は6mm以上16mm以下の1層とする2</t>
  </si>
  <si>
    <t>3（子育てエコ：小 / 窓リノベ：大）</t>
  </si>
  <si>
    <t>003PEFESPK3</t>
  </si>
  <si>
    <t>防音PRO-SE 70引戸引戸（E）一方が公称3mm以上、他方が公称4mm以上※同じ厚さの単板ガラスで構成されたものを除く※中空層は6mm以上16mm以下の1層とする3</t>
  </si>
  <si>
    <t>003PEFESPK4</t>
  </si>
  <si>
    <t>防音PRO-SE 70引戸引戸（E）一方が公称3mm以上、他方が公称4mm以上※同じ厚さの単板ガラスで構成されたものを除く※中空層は6mm以上16mm以下の1層とする4</t>
  </si>
  <si>
    <t>PRO-SE 70引戸 単板ガラス</t>
  </si>
  <si>
    <t>公称5mm以上</t>
  </si>
  <si>
    <t>003PEZESPK1</t>
  </si>
  <si>
    <t>防音PRO-SE 70引戸 単板ガラス引戸（E）公称5mm以上1</t>
  </si>
  <si>
    <t>PRO-SE 70引戸 単板ガラス引戸（E）</t>
  </si>
  <si>
    <t>PEZE</t>
  </si>
  <si>
    <t>003PEZESPK2</t>
  </si>
  <si>
    <t>防音PRO-SE 70引戸 単板ガラス引戸（E）公称5mm以上2</t>
  </si>
  <si>
    <t>003PEZESPK3</t>
  </si>
  <si>
    <t>防音PRO-SE 70引戸 単板ガラス引戸（E）公称5mm以上3</t>
  </si>
  <si>
    <t>003PEZESPK4</t>
  </si>
  <si>
    <t>防音PRO-SE 70引戸 単板ガラス引戸（E）公称5mm以上4</t>
  </si>
  <si>
    <t>防犯建物部品に適合するガラス</t>
  </si>
  <si>
    <t>003PEADCPJ1</t>
  </si>
  <si>
    <t>防犯PRO-SE 70ドア（中桟有り）ドア・開き戸（D）防犯建物部品に適合するガラス1</t>
  </si>
  <si>
    <t>003PEADCPJ2</t>
  </si>
  <si>
    <t>防犯PRO-SE 70ドア（中桟有り）ドア・開き戸（D）防犯建物部品に適合するガラス2</t>
  </si>
  <si>
    <t>003PEADCPJ3</t>
  </si>
  <si>
    <t>防犯PRO-SE 70ドア（中桟有り）ドア・開き戸（D）防犯建物部品に適合するガラス3</t>
  </si>
  <si>
    <t>003PEADCPJ4</t>
  </si>
  <si>
    <t>防犯PRO-SE 70ドア（中桟有り）ドア・開き戸（D）防犯建物部品に適合するガラス4</t>
  </si>
  <si>
    <t>003PEBDCPJ1</t>
  </si>
  <si>
    <t>防犯PRO-SE 70ドア（中桟無し）ドア・開き戸（D）防犯建物部品に適合するガラス1</t>
  </si>
  <si>
    <t>003PEBDCPJ2</t>
  </si>
  <si>
    <t>防犯PRO-SE 70ドア（中桟無し）ドア・開き戸（D）防犯建物部品に適合するガラス2</t>
  </si>
  <si>
    <t>003PEBDCPJ3</t>
  </si>
  <si>
    <t>防犯PRO-SE 70ドア（中桟無し）ドア・開き戸（D）防犯建物部品に適合するガラス3</t>
  </si>
  <si>
    <t>003PEBDCPJ4</t>
  </si>
  <si>
    <t>防犯PRO-SE 70ドア（中桟無し）ドア・開き戸（D）防犯建物部品に適合するガラス4</t>
  </si>
  <si>
    <t>003PEEDCPJ1</t>
  </si>
  <si>
    <t>防犯PRO-SE 70ドア（中桟有り）単板ガラスドア・開き戸（D）防犯建物部品に適合するガラス1</t>
  </si>
  <si>
    <t>003PEEDCPJ2</t>
  </si>
  <si>
    <t>防犯PRO-SE 70ドア（中桟有り）単板ガラスドア・開き戸（D）防犯建物部品に適合するガラス2</t>
  </si>
  <si>
    <t>003PEEDCPJ3</t>
  </si>
  <si>
    <t>防犯PRO-SE 70ドア（中桟有り）単板ガラスドア・開き戸（D）防犯建物部品に適合するガラス3</t>
  </si>
  <si>
    <t>003PEEDCPJ4</t>
  </si>
  <si>
    <t>防犯PRO-SE 70ドア（中桟有り）単板ガラスドア・開き戸（D）防犯建物部品に適合するガラス4</t>
  </si>
  <si>
    <t>003PEKDCPJ1</t>
  </si>
  <si>
    <t>防犯PRO-SE 70ドア（中桟無し）単板ガラスドア・開き戸（D）防犯建物部品に適合するガラス1</t>
  </si>
  <si>
    <t>003PEKDCPJ2</t>
  </si>
  <si>
    <t>防犯PRO-SE 70ドア（中桟無し）単板ガラスドア・開き戸（D）防犯建物部品に適合するガラス2</t>
  </si>
  <si>
    <t>003PEKDCPJ3</t>
  </si>
  <si>
    <t>防犯PRO-SE 70ドア（中桟無し）単板ガラスドア・開き戸（D）防犯建物部品に適合するガラス3</t>
  </si>
  <si>
    <t>003PEKDCPJ4</t>
  </si>
  <si>
    <t>防犯PRO-SE 70ドア（中桟無し）単板ガラスドア・開き戸（D）防犯建物部品に適合するガラス4</t>
  </si>
  <si>
    <t>003PRODCPJ1</t>
  </si>
  <si>
    <t>防犯PRESEA-Hドア（FA仕様）ドア・開き戸（D）防犯建物部品に適合するガラス1</t>
  </si>
  <si>
    <t>003PRODCPJ2</t>
  </si>
  <si>
    <t>防犯PRESEA-Hドア（FA仕様）ドア・開き戸（D）防犯建物部品に適合するガラス2</t>
  </si>
  <si>
    <t>003PRODCPJ3</t>
  </si>
  <si>
    <t>防犯PRESEA-Hドア（FA仕様）ドア・開き戸（D）防犯建物部品に適合するガラス3</t>
  </si>
  <si>
    <t>003PRODCPJ4</t>
  </si>
  <si>
    <t>防犯PRESEA-Hドア（FA仕様）ドア・開き戸（D）防犯建物部品に適合するガラス4</t>
  </si>
  <si>
    <t>003PRPDCPJ1</t>
  </si>
  <si>
    <t>防犯PRESEA-Hドア（DC仕様）ドア・開き戸（D）防犯建物部品に適合するガラス1</t>
  </si>
  <si>
    <t>003PRPDCPJ2</t>
  </si>
  <si>
    <t>防犯PRESEA-Hドア（DC仕様）ドア・開き戸（D）防犯建物部品に適合するガラス2</t>
  </si>
  <si>
    <t>003PRPDCPJ3</t>
  </si>
  <si>
    <t>防犯PRESEA-Hドア（DC仕様）ドア・開き戸（D）防犯建物部品に適合するガラス3</t>
  </si>
  <si>
    <t>003PRPDCPJ4</t>
  </si>
  <si>
    <t>防犯PRESEA-Hドア（DC仕様）ドア・開き戸（D）防犯建物部品に適合するガラス4</t>
  </si>
  <si>
    <t>003KDVDEBB1</t>
  </si>
  <si>
    <t>ＴＷ</t>
  </si>
  <si>
    <t>ＴＷ（複層ガラス）/採風勝手口ドアFS</t>
  </si>
  <si>
    <t>ガラス中央部熱貫流率：1.20以下</t>
  </si>
  <si>
    <t/>
  </si>
  <si>
    <t>断熱等ＴＷ（複層ガラス）/採風勝手口ドアFSドア・開き戸（D）ガラス中央部熱貫流率：1.20以下1</t>
  </si>
  <si>
    <t>ＴＷ（複層ガラス）/採風勝手口ドアFSドア・開き戸（D）</t>
  </si>
  <si>
    <t>KDVD</t>
  </si>
  <si>
    <t>003KDVDEBB2</t>
  </si>
  <si>
    <t>断熱等ＴＷ（複層ガラス）/採風勝手口ドアFSドア・開き戸（D）ガラス中央部熱貫流率：1.20以下2</t>
  </si>
  <si>
    <t>003KDVDEBB3</t>
  </si>
  <si>
    <t>断熱等ＴＷ（複層ガラス）/採風勝手口ドアFSドア・開き戸（D）ガラス中央部熱貫流率：1.20以下3</t>
  </si>
  <si>
    <t>003KDVDEBB4</t>
  </si>
  <si>
    <t>断熱等ＴＷ（複層ガラス）/採風勝手口ドアFSドア・開き戸（D）ガラス中央部熱貫流率：1.20以下4</t>
  </si>
  <si>
    <t>003KEKDEPP1</t>
  </si>
  <si>
    <t>EW</t>
  </si>
  <si>
    <t>EW forDesign テラス・勝手口ドア（一枚ガラス）</t>
  </si>
  <si>
    <t>P</t>
  </si>
  <si>
    <t>Ud1.1以下</t>
  </si>
  <si>
    <t>ガラス中央部熱貫流率：0.97以下</t>
  </si>
  <si>
    <t>断熱等EW forDesign テラス・勝手口ドア（一枚ガラス）ドア・開き戸（D）ガラス中央部熱貫流率：0.97以下1</t>
  </si>
  <si>
    <t>EW forDesign テラス・勝手口ドア（一枚ガラス）ドア・開き戸（D）</t>
  </si>
  <si>
    <t>KEKD</t>
  </si>
  <si>
    <t>003KEKDEPP2</t>
  </si>
  <si>
    <t>断熱等EW forDesign テラス・勝手口ドア（一枚ガラス）ドア・開き戸（D）ガラス中央部熱貫流率：0.97以下2</t>
  </si>
  <si>
    <t>003KEKDEPP3</t>
  </si>
  <si>
    <t>断熱等EW forDesign テラス・勝手口ドア（一枚ガラス）ドア・開き戸（D）ガラス中央部熱貫流率：0.97以下3</t>
  </si>
  <si>
    <t>003KEKDEPP4</t>
  </si>
  <si>
    <t>断熱等EW forDesign テラス・勝手口ドア（一枚ガラス）ドア・開き戸（D）ガラス中央部熱貫流率：0.97以下4</t>
  </si>
  <si>
    <t>003KEKDESS1</t>
  </si>
  <si>
    <t>Ud1.5以下</t>
  </si>
  <si>
    <t>ガラス中央部熱貫流率：0.78以下</t>
  </si>
  <si>
    <t>断熱等EW forDesign テラス・勝手口ドア（一枚ガラス）ドア・開き戸（D）ガラス中央部熱貫流率：0.78以下1</t>
  </si>
  <si>
    <t>003KEKDESS2</t>
  </si>
  <si>
    <t>断熱等EW forDesign テラス・勝手口ドア（一枚ガラス）ドア・開き戸（D）ガラス中央部熱貫流率：0.78以下2</t>
  </si>
  <si>
    <t>003KEKDESS3</t>
  </si>
  <si>
    <t>断熱等EW forDesign テラス・勝手口ドア（一枚ガラス）ドア・開き戸（D）ガラス中央部熱貫流率：0.78以下3</t>
  </si>
  <si>
    <t>003KEKDESS4</t>
  </si>
  <si>
    <t>断熱等EW forDesign テラス・勝手口ドア（一枚ガラス）ドア・開き戸（D）ガラス中央部熱貫流率：0.78以下4</t>
  </si>
  <si>
    <t>003KDVDXBB1</t>
  </si>
  <si>
    <t>断熱等+防犯ＴＷ（複層ガラス）/採風勝手口ドアFSドア・開き戸（D）ガラス中央部熱貫流率：1.20以下1</t>
  </si>
  <si>
    <t>003KDVDXBB2</t>
  </si>
  <si>
    <t>断熱等+防犯ＴＷ（複層ガラス）/採風勝手口ドアFSドア・開き戸（D）ガラス中央部熱貫流率：1.20以下2</t>
  </si>
  <si>
    <t>003KDVDXBB3</t>
  </si>
  <si>
    <t>断熱等+防犯ＴＷ（複層ガラス）/採風勝手口ドアFSドア・開き戸（D）ガラス中央部熱貫流率：1.20以下3</t>
  </si>
  <si>
    <t>003KDVDXBB4</t>
  </si>
  <si>
    <t>断熱等+防犯ＴＷ（複層ガラス）/採風勝手口ドアFSドア・開き戸（D）ガラス中央部熱貫流率：1.20以下4</t>
  </si>
  <si>
    <t>断熱等PRESEA-Hドア（FA仕様）</t>
  </si>
  <si>
    <t>断熱等PRESEA-Hドア（FA仕様）ドア・開き戸（D）</t>
  </si>
  <si>
    <t>断熱等PRESEA-Hドア（DC仕様）</t>
  </si>
  <si>
    <t>断熱等PRESEA-Hドア（DC仕様）ドア・開き戸（D）</t>
  </si>
  <si>
    <t>断熱等PRO-SE 70ドア（中桟有り）</t>
  </si>
  <si>
    <t>断熱等PRO-SE 70ドア（中桟有り）ドア・開き戸（D）</t>
  </si>
  <si>
    <t>断熱等PRO-SE 70ドア（中桟無し）</t>
  </si>
  <si>
    <t>断熱等PRO-SE 70ドア（中桟無し）ドア・開き戸（D）</t>
  </si>
  <si>
    <t>断熱等PRO-SE・BFGドア（中桟無し）</t>
  </si>
  <si>
    <t>断熱等PRO-SE・BFGドア（中桟無し）ドア・開き戸（D）</t>
  </si>
  <si>
    <t>断熱等E-SHAPE Window TYPE-S（中桟無し）</t>
  </si>
  <si>
    <t>断熱等E-SHAPE Window TYPE-S（中桟無し）ドア・開き戸（D）</t>
  </si>
  <si>
    <t>断熱等+防犯PRESEA-Hドア（FA仕様）</t>
  </si>
  <si>
    <t>断熱等+防犯PRESEA-Hドア（FA仕様）ドア・開き戸（D）</t>
  </si>
  <si>
    <t>断熱等+防犯PRESEA-Hドア（DC仕様）</t>
  </si>
  <si>
    <t>断熱等+防犯PRESEA-Hドア（DC仕様）ドア・開き戸（D）</t>
  </si>
  <si>
    <t>断熱等+防犯PRO-SE 70ドア（中桟有り）</t>
  </si>
  <si>
    <t>断熱等+防犯PRO-SE 70ドア（中桟有り）ドア・開き戸（D）</t>
  </si>
  <si>
    <t>断熱等+防犯PRO-SE 70ドア（中桟無し）</t>
  </si>
  <si>
    <t>断熱等+防犯PRO-SE 70ドア（中桟無し）ドア・開き戸（D）</t>
  </si>
  <si>
    <t>防犯PRESEA-Hドア（FA仕様）</t>
  </si>
  <si>
    <t>防犯PRESEA-Hドア（FA仕様）ドア・開き戸（D）</t>
  </si>
  <si>
    <t>防犯PRESEA-Hドア（DC仕様）</t>
  </si>
  <si>
    <t>防犯PRESEA-Hドア（DC仕様）ドア・開き戸（D）</t>
  </si>
  <si>
    <t>防犯PRO-SE 70ドア（中桟有り）</t>
  </si>
  <si>
    <t>防犯PRO-SE 70ドア（中桟有り）ドア・開き戸（D）</t>
  </si>
  <si>
    <t>防犯PRO-SE 70ドア（中桟有り）単板ガラス</t>
  </si>
  <si>
    <t>防犯PRO-SE 70ドア（中桟有り）単板ガラスドア・開き戸（D）</t>
  </si>
  <si>
    <t>防犯PRO-SE 70ドア（中桟無し）</t>
  </si>
  <si>
    <t>防犯PRO-SE 70ドア（中桟無し）ドア・開き戸（D）</t>
  </si>
  <si>
    <t>防犯PRO-SE 70ドア（中桟無し）単板ガラス</t>
  </si>
  <si>
    <t>防犯PRO-SE 70ドア（中桟無し）単板ガラスドア・開き戸（D）</t>
  </si>
  <si>
    <t>防音PRESEA-Hドア（FA仕様）</t>
  </si>
  <si>
    <t>防音PRESEA-Hドア（FA仕様）ドア・開き戸（D）</t>
  </si>
  <si>
    <t>防音PRESEA-Hドア（DC仕様）</t>
  </si>
  <si>
    <t>防音PRESEA-Hドア（DC仕様）ドア・開き戸（D）</t>
  </si>
  <si>
    <t>防音PRO-SE 70ドア（中桟有り）</t>
  </si>
  <si>
    <t>防音PRO-SE 70ドア（中桟有り）ドア・開き戸（D）</t>
  </si>
  <si>
    <t>防音PRO-SE 70ドア（中桟有り）単板ガラス</t>
  </si>
  <si>
    <t>防音PRO-SE 70ドア（中桟有り）単板ガラスドア・開き戸（D）</t>
  </si>
  <si>
    <t>防音PRO-SE 70ドア（中桟無し）</t>
  </si>
  <si>
    <t>防音PRO-SE 70ドア（中桟無し）ドア・開き戸（D）</t>
  </si>
  <si>
    <t>防音PRO-SE 70ドア（中桟無し）単板ガラス</t>
  </si>
  <si>
    <t>防音PRO-SE 70ドア（中桟無し）単板ガラスドア・開き戸（D）</t>
  </si>
  <si>
    <t>防音PRO-SE 70引戸</t>
  </si>
  <si>
    <t>防音PRO-SE 70引戸引戸（E）</t>
  </si>
  <si>
    <t>防音PRO-SE 70引戸 単板ガラス</t>
  </si>
  <si>
    <t>防音PRO-SE 70引戸 単板ガラス引戸（E）</t>
  </si>
  <si>
    <t>防音PRO-SE・BFGドア（中桟無し）</t>
  </si>
  <si>
    <t>防音PRO-SE・BFGドア（中桟無し）ドア・開き戸（D）</t>
  </si>
  <si>
    <t>防音PRO-SE・BFGドア（中桟無し）単板ガラス</t>
  </si>
  <si>
    <t>防音PRO-SE・BFGドア（中桟無し）単板ガラスドア・開き戸（D）</t>
  </si>
  <si>
    <t>防音E-SHAPE Window TYPE-S（中桟無し）</t>
  </si>
  <si>
    <t>防音E-SHAPE Window TYPE-S（中桟無し）ドア・開き戸（D）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</si>
</sst>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6" x14ac:knownFonts="1">
    <font>
      <sz val="11"/>
      <color theme="1"/>
      <name val="游ゴシック"/>
      <family val="2"/>
      <charset val="128"/>
    </font>
    <font>
      <sz val="11"/>
      <color theme="1"/>
      <name val="游ゴシック"/>
      <family val="2"/>
      <charset val="128"/>
      <scheme val="minor"/>
    </font>
    <font>
      <sz val="11"/>
      <color theme="1"/>
      <name val="Meiryo UI"/>
      <family val="3"/>
      <charset val="128"/>
    </font>
    <font>
      <sz val="6"/>
      <name val="游ゴシック"/>
      <family val="2"/>
      <charset val="128"/>
    </font>
    <font>
      <b/>
      <sz val="16"/>
      <color theme="1"/>
      <name val="Meiryo UI"/>
      <family val="3"/>
      <charset val="128"/>
    </font>
    <font>
      <sz val="6"/>
      <name val="游ゴシック"/>
      <family val="2"/>
      <charset val="128"/>
      <scheme val="minor"/>
    </font>
    <font>
      <b/>
      <sz val="18"/>
      <color theme="1"/>
      <name val="Meiryo UI"/>
      <family val="3"/>
      <charset val="128"/>
    </font>
    <font>
      <b/>
      <sz val="11"/>
      <color theme="1"/>
      <name val="Meiryo UI"/>
      <family val="3"/>
      <charset val="128"/>
    </font>
    <font>
      <sz val="11"/>
      <color rgb="FFFF0000"/>
      <name val="Meiryo UI"/>
      <family val="3"/>
      <charset val="128"/>
    </font>
    <font>
      <b/>
      <sz val="11"/>
      <color rgb="FFFF0000"/>
      <name val="Meiryo UI"/>
      <family val="3"/>
      <charset val="128"/>
    </font>
    <font>
      <sz val="12"/>
      <color rgb="FFFF0000"/>
      <name val="Meiryo UI"/>
      <family val="3"/>
      <charset val="128"/>
    </font>
    <font>
      <u/>
      <sz val="11"/>
      <color theme="10"/>
      <name val="游ゴシック"/>
      <family val="2"/>
      <charset val="128"/>
      <scheme val="minor"/>
    </font>
    <font>
      <u/>
      <sz val="11"/>
      <color theme="10"/>
      <name val="Meiryo UI"/>
      <family val="3"/>
    </font>
    <font>
      <u/>
      <sz val="11"/>
      <color theme="10"/>
      <name val="Meiryo UI"/>
      <family val="3"/>
      <charset val="128"/>
    </font>
    <font>
      <sz val="11"/>
      <color theme="1"/>
      <name val="ＭＳ Ｐゴシック"/>
      <family val="3"/>
      <charset val="128"/>
    </font>
    <font>
      <b/>
      <sz val="15"/>
      <color theme="3"/>
      <name val="游ゴシック"/>
      <family val="2"/>
      <charset val="128"/>
      <scheme val="minor"/>
    </font>
    <font>
      <sz val="6"/>
      <name val="ＭＳ ゴシック"/>
      <family val="3"/>
      <charset val="128"/>
    </font>
    <font>
      <b/>
      <sz val="11"/>
      <color theme="0"/>
      <name val="Meiryo UI"/>
      <family val="3"/>
      <charset val="128"/>
    </font>
    <font>
      <sz val="11"/>
      <color theme="0"/>
      <name val="Meiryo UI"/>
      <family val="3"/>
      <charset val="128"/>
    </font>
    <font>
      <sz val="10"/>
      <color indexed="81"/>
      <name val="Meiryo UI"/>
      <family val="3"/>
      <charset val="128"/>
    </font>
    <font>
      <sz val="9"/>
      <color indexed="81"/>
      <name val="Meiryo UI"/>
      <family val="3"/>
      <charset val="128"/>
    </font>
    <font>
      <u/>
      <sz val="12"/>
      <color theme="10"/>
      <name val="Meiryo UI"/>
      <family val="3"/>
      <charset val="128"/>
    </font>
    <font>
      <sz val="12"/>
      <color theme="1"/>
      <name val="Meiryo UI"/>
      <family val="3"/>
      <charset val="128"/>
    </font>
    <font>
      <b/>
      <sz val="18"/>
      <name val="Meiryo UI"/>
      <family val="3"/>
      <charset val="128"/>
    </font>
    <font>
      <sz val="6"/>
      <name val="ＭＳ Ｐゴシック"/>
      <family val="3"/>
      <charset val="128"/>
    </font>
    <font>
      <b/>
      <sz val="26"/>
      <name val="Meiryo UI"/>
      <family val="3"/>
      <charset val="128"/>
    </font>
    <font>
      <sz val="11"/>
      <name val="Meiryo UI"/>
      <family val="3"/>
      <charset val="128"/>
    </font>
    <font>
      <b/>
      <sz val="12"/>
      <name val="Meiryo UI"/>
      <family val="3"/>
      <charset val="128"/>
    </font>
    <font>
      <sz val="11"/>
      <name val="ＭＳ Ｐゴシック"/>
      <family val="3"/>
      <charset val="128"/>
    </font>
    <font>
      <sz val="10"/>
      <name val="ＭＳ ゴシック"/>
      <family val="3"/>
      <charset val="128"/>
    </font>
    <font>
      <sz val="10"/>
      <name val="ＭＳ Ｐゴシック"/>
      <family val="3"/>
      <charset val="128"/>
    </font>
    <font>
      <b/>
      <sz val="18"/>
      <color theme="3"/>
      <name val="游ゴシック Light"/>
      <family val="3"/>
      <charset val="128"/>
      <scheme val="major"/>
    </font>
    <font>
      <b/>
      <sz val="24"/>
      <color theme="1"/>
      <name val="Meiryo UI"/>
      <family val="3"/>
      <charset val="128"/>
    </font>
    <font>
      <b/>
      <sz val="14"/>
      <name val="Meiryo UI"/>
      <family val="3"/>
      <charset val="128"/>
    </font>
    <font>
      <sz val="11"/>
      <color theme="1"/>
      <name val="游ゴシック"/>
      <family val="2"/>
      <scheme val="minor"/>
    </font>
    <font>
      <b/>
      <sz val="12"/>
      <color theme="1"/>
      <name val="Meiryo UI"/>
      <family val="3"/>
      <charset val="128"/>
    </font>
  </fonts>
  <fills count="22">
    <fill>
      <patternFill patternType="none"/>
    </fill>
    <fill>
      <patternFill patternType="gray125"/>
    </fill>
    <fill>
      <patternFill patternType="solid">
        <fgColor theme="7" tint="0.59999389629810485"/>
        <bgColor indexed="64"/>
      </patternFill>
    </fill>
    <fill>
      <patternFill patternType="solid">
        <fgColor theme="2"/>
        <bgColor indexed="64"/>
      </patternFill>
    </fill>
    <fill>
      <patternFill patternType="solid">
        <fgColor rgb="FFEF8786"/>
        <bgColor indexed="64"/>
      </patternFill>
    </fill>
    <fill>
      <patternFill patternType="solid">
        <fgColor rgb="FF35AD72"/>
        <bgColor indexed="64"/>
      </patternFill>
    </fill>
    <fill>
      <patternFill patternType="solid">
        <fgColor rgb="FF92D05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F99"/>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indexed="42"/>
        <bgColor indexed="64"/>
      </patternFill>
    </fill>
    <fill>
      <patternFill patternType="solid">
        <fgColor rgb="FFFFFF00"/>
        <bgColor indexed="64"/>
      </patternFill>
    </fill>
    <fill>
      <patternFill patternType="solid">
        <fgColor indexed="2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s>
  <borders count="20">
    <border>
      <left/>
      <right/>
      <top/>
      <bottom/>
      <diagonal/>
    </border>
    <border>
      <left/>
      <right/>
      <top/>
      <bottom style="thin">
        <color theme="1"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style="thin">
        <color auto="1"/>
      </top>
      <bottom style="thin">
        <color auto="1"/>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style="hair">
        <color indexed="64"/>
      </right>
      <top style="hair">
        <color indexed="64"/>
      </top>
      <bottom style="hair">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0" fontId="11" fillId="0" borderId="0" applyNumberFormat="0" applyFill="0" applyBorder="0" applyAlignment="0" applyProtection="0">
      <alignment vertical="center"/>
    </xf>
    <xf numFmtId="0" fontId="1" fillId="0" borderId="0">
      <alignment vertical="center"/>
    </xf>
    <xf numFmtId="0" fontId="14" fillId="0" borderId="0">
      <alignment vertical="center"/>
    </xf>
    <xf numFmtId="0" fontId="29" fillId="0" borderId="0"/>
    <xf numFmtId="0" fontId="28" fillId="0" borderId="0">
      <alignment vertical="center"/>
    </xf>
    <xf numFmtId="0" fontId="29" fillId="0" borderId="0"/>
    <xf numFmtId="0" fontId="31" fillId="0" borderId="0" applyNumberFormat="0" applyFill="0" applyBorder="0" applyAlignment="0" applyProtection="0">
      <alignment vertical="center"/>
    </xf>
    <xf numFmtId="0" fontId="34" fillId="0" borderId="0"/>
  </cellStyleXfs>
  <cellXfs count="213">
    <xf numFmtId="0" fontId="0" fillId="0" borderId="0" xfId="0">
      <alignment vertical="center"/>
    </xf>
    <xf numFmtId="0" fontId="2" fillId="0" borderId="0" xfId="3" applyFont="1" applyProtection="1">
      <alignment vertical="center"/>
      <protection hidden="1"/>
    </xf>
    <xf numFmtId="0" fontId="2" fillId="0" borderId="0" xfId="3" applyFont="1" applyAlignment="1" applyProtection="1">
      <alignment horizontal="center" vertical="center"/>
      <protection hidden="1"/>
    </xf>
    <xf numFmtId="0" fontId="2" fillId="0" borderId="0" xfId="3" applyFont="1" applyAlignment="1" applyProtection="1">
      <alignment vertical="center" shrinkToFit="1"/>
      <protection hidden="1"/>
    </xf>
    <xf numFmtId="38" fontId="2" fillId="0" borderId="0" xfId="1" applyFont="1" applyAlignment="1" applyProtection="1">
      <alignment horizontal="center" vertical="center"/>
      <protection hidden="1"/>
    </xf>
    <xf numFmtId="0" fontId="4" fillId="0" borderId="0" xfId="3" applyFont="1" applyAlignment="1" applyProtection="1">
      <alignment horizontal="left" vertical="center" shrinkToFit="1"/>
      <protection hidden="1"/>
    </xf>
    <xf numFmtId="0" fontId="2" fillId="0" borderId="0" xfId="3" applyFont="1" applyAlignment="1" applyProtection="1">
      <alignment horizontal="right" vertical="center" shrinkToFit="1"/>
      <protection hidden="1"/>
    </xf>
    <xf numFmtId="0" fontId="2" fillId="2" borderId="1" xfId="3" applyFont="1" applyFill="1" applyBorder="1" applyAlignment="1" applyProtection="1">
      <alignment horizontal="center" vertical="center"/>
      <protection locked="0" hidden="1"/>
    </xf>
    <xf numFmtId="0" fontId="2" fillId="0" borderId="0" xfId="3" applyFont="1" applyAlignment="1" applyProtection="1">
      <alignment horizontal="right" vertical="center"/>
      <protection hidden="1"/>
    </xf>
    <xf numFmtId="0" fontId="2" fillId="2" borderId="1" xfId="3" applyFont="1" applyFill="1" applyBorder="1" applyAlignment="1" applyProtection="1">
      <alignment horizontal="center" vertical="center" shrinkToFit="1"/>
      <protection locked="0" hidden="1"/>
    </xf>
    <xf numFmtId="0" fontId="2" fillId="0" borderId="0" xfId="3" applyFont="1" applyAlignment="1" applyProtection="1">
      <alignment horizontal="left" vertical="center"/>
      <protection hidden="1"/>
    </xf>
    <xf numFmtId="0" fontId="6" fillId="0" borderId="0" xfId="3" applyFont="1" applyAlignment="1" applyProtection="1">
      <alignment horizontal="left" vertical="center"/>
      <protection hidden="1"/>
    </xf>
    <xf numFmtId="0" fontId="7" fillId="0" borderId="0" xfId="3" applyFont="1" applyAlignment="1" applyProtection="1">
      <alignment horizontal="left" vertical="center"/>
      <protection hidden="1"/>
    </xf>
    <xf numFmtId="0" fontId="2" fillId="2" borderId="2" xfId="3" applyFont="1" applyFill="1" applyBorder="1" applyAlignment="1" applyProtection="1">
      <alignment horizontal="left" vertical="center"/>
      <protection locked="0"/>
    </xf>
    <xf numFmtId="0" fontId="2" fillId="2" borderId="3" xfId="3" applyFont="1" applyFill="1" applyBorder="1" applyAlignment="1" applyProtection="1">
      <alignment horizontal="left" vertical="center"/>
      <protection locked="0"/>
    </xf>
    <xf numFmtId="0" fontId="2" fillId="0" borderId="4" xfId="3" applyFont="1" applyBorder="1" applyAlignment="1" applyProtection="1">
      <alignment horizontal="center" vertical="center"/>
      <protection locked="0"/>
    </xf>
    <xf numFmtId="0" fontId="2" fillId="2" borderId="5" xfId="3" applyFont="1" applyFill="1" applyBorder="1" applyAlignment="1">
      <alignment horizontal="left" vertical="center"/>
    </xf>
    <xf numFmtId="49" fontId="2" fillId="0" borderId="3" xfId="3" applyNumberFormat="1" applyFont="1" applyBorder="1" applyAlignment="1" applyProtection="1">
      <alignment horizontal="center" vertical="center"/>
      <protection locked="0"/>
    </xf>
    <xf numFmtId="38" fontId="2" fillId="0" borderId="0" xfId="1" applyFont="1" applyAlignment="1" applyProtection="1">
      <alignment horizontal="left" vertical="center"/>
      <protection hidden="1"/>
    </xf>
    <xf numFmtId="0" fontId="2" fillId="2" borderId="2" xfId="3" applyFont="1" applyFill="1" applyBorder="1" applyAlignment="1">
      <alignment horizontal="left" vertical="center"/>
    </xf>
    <xf numFmtId="0" fontId="2" fillId="2" borderId="3" xfId="3" applyFont="1" applyFill="1" applyBorder="1" applyAlignment="1">
      <alignment horizontal="left" vertical="center"/>
    </xf>
    <xf numFmtId="0" fontId="2" fillId="0" borderId="5" xfId="3" applyFont="1" applyBorder="1" applyAlignment="1" applyProtection="1">
      <alignment horizontal="center" vertical="center"/>
      <protection locked="0"/>
    </xf>
    <xf numFmtId="0" fontId="9" fillId="2" borderId="6" xfId="3" applyFont="1" applyFill="1" applyBorder="1" applyAlignment="1">
      <alignment horizontal="left" vertical="center"/>
    </xf>
    <xf numFmtId="0" fontId="10" fillId="0" borderId="4" xfId="3" applyFont="1" applyBorder="1" applyAlignment="1" applyProtection="1">
      <alignment horizontal="left" vertical="center" wrapText="1" indent="1" shrinkToFit="1"/>
      <protection locked="0"/>
    </xf>
    <xf numFmtId="0" fontId="8" fillId="0" borderId="0" xfId="3" applyFont="1" applyAlignment="1" applyProtection="1">
      <alignment horizontal="left" vertical="center"/>
      <protection hidden="1"/>
    </xf>
    <xf numFmtId="0" fontId="2" fillId="0" borderId="5" xfId="3" quotePrefix="1" applyFont="1" applyBorder="1" applyAlignment="1" applyProtection="1">
      <alignment horizontal="center" vertical="center"/>
      <protection locked="0"/>
    </xf>
    <xf numFmtId="0" fontId="9" fillId="2" borderId="7" xfId="3" applyFont="1" applyFill="1" applyBorder="1" applyAlignment="1">
      <alignment horizontal="left" vertical="center"/>
    </xf>
    <xf numFmtId="0" fontId="10" fillId="0" borderId="8" xfId="3" applyFont="1" applyBorder="1" applyAlignment="1" applyProtection="1">
      <alignment horizontal="left" vertical="center" wrapText="1" indent="1" shrinkToFit="1"/>
      <protection locked="0"/>
    </xf>
    <xf numFmtId="0" fontId="12" fillId="0" borderId="0" xfId="2" applyFont="1" applyAlignment="1" applyProtection="1">
      <alignment horizontal="left" vertical="center"/>
      <protection hidden="1"/>
    </xf>
    <xf numFmtId="0" fontId="13" fillId="0" borderId="0" xfId="2" applyFont="1" applyAlignment="1" applyProtection="1">
      <alignment horizontal="center" vertical="center"/>
      <protection hidden="1"/>
    </xf>
    <xf numFmtId="0" fontId="9" fillId="2" borderId="9" xfId="3" applyFont="1" applyFill="1" applyBorder="1" applyAlignment="1">
      <alignment horizontal="left" vertical="center"/>
    </xf>
    <xf numFmtId="0" fontId="10" fillId="0" borderId="10" xfId="3" applyFont="1" applyBorder="1" applyAlignment="1" applyProtection="1">
      <alignment horizontal="left" vertical="center" wrapText="1" indent="1" shrinkToFit="1"/>
      <protection locked="0"/>
    </xf>
    <xf numFmtId="0" fontId="2" fillId="0" borderId="0" xfId="3" applyFont="1" applyAlignment="1" applyProtection="1">
      <alignment horizontal="center" vertical="center"/>
      <protection hidden="1"/>
    </xf>
    <xf numFmtId="0" fontId="2" fillId="0" borderId="0" xfId="4" applyFont="1" applyAlignment="1" applyProtection="1">
      <alignment horizontal="left" vertical="center"/>
      <protection hidden="1"/>
    </xf>
    <xf numFmtId="0" fontId="2" fillId="0" borderId="0" xfId="4" applyFont="1" applyAlignment="1" applyProtection="1">
      <alignment horizontal="center" vertical="center" shrinkToFit="1"/>
      <protection hidden="1"/>
    </xf>
    <xf numFmtId="0" fontId="13" fillId="0" borderId="0" xfId="2" applyFont="1" applyAlignment="1" applyProtection="1">
      <alignment horizontal="center" vertical="center"/>
      <protection hidden="1"/>
    </xf>
    <xf numFmtId="0" fontId="2" fillId="0" borderId="0" xfId="4" applyFont="1" applyAlignment="1" applyProtection="1">
      <alignment horizontal="center" vertical="center"/>
      <protection hidden="1"/>
    </xf>
    <xf numFmtId="0" fontId="7" fillId="0" borderId="0" xfId="3" applyFont="1" applyProtection="1">
      <alignment vertical="center"/>
      <protection hidden="1"/>
    </xf>
    <xf numFmtId="0" fontId="7" fillId="3" borderId="5" xfId="3" applyFont="1" applyFill="1" applyBorder="1" applyAlignment="1" applyProtection="1">
      <alignment horizontal="center" vertical="center"/>
      <protection hidden="1"/>
    </xf>
    <xf numFmtId="0" fontId="7" fillId="3" borderId="5" xfId="3" applyFont="1" applyFill="1" applyBorder="1" applyAlignment="1" applyProtection="1">
      <alignment horizontal="center" vertical="center" shrinkToFit="1"/>
      <protection hidden="1"/>
    </xf>
    <xf numFmtId="0" fontId="7" fillId="3" borderId="6" xfId="3" applyFont="1" applyFill="1" applyBorder="1" applyAlignment="1" applyProtection="1">
      <alignment horizontal="center" vertical="center"/>
      <protection hidden="1"/>
    </xf>
    <xf numFmtId="0" fontId="7" fillId="3" borderId="11" xfId="3" applyFont="1" applyFill="1" applyBorder="1" applyAlignment="1" applyProtection="1">
      <alignment horizontal="center" vertical="center"/>
      <protection hidden="1"/>
    </xf>
    <xf numFmtId="0" fontId="7" fillId="3" borderId="6" xfId="3" applyFont="1" applyFill="1" applyBorder="1" applyAlignment="1" applyProtection="1">
      <alignment horizontal="center" vertical="center" wrapText="1"/>
      <protection hidden="1"/>
    </xf>
    <xf numFmtId="0" fontId="7" fillId="3" borderId="12" xfId="3" applyFont="1" applyFill="1" applyBorder="1" applyAlignment="1" applyProtection="1">
      <alignment horizontal="center" vertical="center" wrapText="1"/>
      <protection hidden="1"/>
    </xf>
    <xf numFmtId="0" fontId="7" fillId="3" borderId="11" xfId="3" applyFont="1" applyFill="1" applyBorder="1" applyAlignment="1" applyProtection="1">
      <alignment horizontal="center" vertical="center" wrapText="1"/>
      <protection hidden="1"/>
    </xf>
    <xf numFmtId="0" fontId="7" fillId="2" borderId="5" xfId="3" applyFont="1" applyFill="1" applyBorder="1" applyAlignment="1" applyProtection="1">
      <alignment horizontal="center" vertical="center"/>
      <protection hidden="1"/>
    </xf>
    <xf numFmtId="0" fontId="17" fillId="4" borderId="6" xfId="3" applyFont="1" applyFill="1" applyBorder="1" applyAlignment="1" applyProtection="1">
      <alignment horizontal="center" vertical="center"/>
      <protection hidden="1"/>
    </xf>
    <xf numFmtId="0" fontId="17" fillId="4" borderId="12" xfId="3" applyFont="1" applyFill="1" applyBorder="1" applyAlignment="1" applyProtection="1">
      <alignment horizontal="center" vertical="center"/>
      <protection hidden="1"/>
    </xf>
    <xf numFmtId="0" fontId="17" fillId="4" borderId="11" xfId="3" applyFont="1" applyFill="1" applyBorder="1" applyAlignment="1" applyProtection="1">
      <alignment horizontal="center" vertical="center"/>
      <protection hidden="1"/>
    </xf>
    <xf numFmtId="0" fontId="17" fillId="5" borderId="2" xfId="3" applyFont="1" applyFill="1" applyBorder="1" applyAlignment="1" applyProtection="1">
      <alignment horizontal="center" vertical="center"/>
      <protection hidden="1"/>
    </xf>
    <xf numFmtId="0" fontId="17" fillId="5" borderId="13" xfId="3" applyFont="1" applyFill="1" applyBorder="1" applyAlignment="1" applyProtection="1">
      <alignment horizontal="center" vertical="center"/>
      <protection hidden="1"/>
    </xf>
    <xf numFmtId="0" fontId="17" fillId="6" borderId="6" xfId="3" applyFont="1" applyFill="1" applyBorder="1" applyAlignment="1" applyProtection="1">
      <alignment horizontal="center" vertical="center" wrapText="1"/>
      <protection hidden="1"/>
    </xf>
    <xf numFmtId="0" fontId="17" fillId="6" borderId="11" xfId="3" applyFont="1" applyFill="1" applyBorder="1" applyAlignment="1" applyProtection="1">
      <alignment horizontal="center" vertical="center" wrapText="1"/>
      <protection hidden="1"/>
    </xf>
    <xf numFmtId="0" fontId="7" fillId="3" borderId="5" xfId="3" quotePrefix="1" applyFont="1" applyFill="1" applyBorder="1" applyAlignment="1" applyProtection="1">
      <alignment horizontal="center" vertical="center"/>
      <protection hidden="1"/>
    </xf>
    <xf numFmtId="0" fontId="7" fillId="3" borderId="9" xfId="3" applyFont="1" applyFill="1" applyBorder="1" applyAlignment="1" applyProtection="1">
      <alignment horizontal="center" vertical="center"/>
      <protection hidden="1"/>
    </xf>
    <xf numFmtId="0" fontId="7" fillId="3" borderId="14" xfId="3" applyFont="1" applyFill="1" applyBorder="1" applyAlignment="1" applyProtection="1">
      <alignment horizontal="center" vertical="center"/>
      <protection hidden="1"/>
    </xf>
    <xf numFmtId="0" fontId="7" fillId="3" borderId="9" xfId="3" applyFont="1" applyFill="1" applyBorder="1" applyAlignment="1" applyProtection="1">
      <alignment horizontal="center" vertical="center" wrapText="1"/>
      <protection hidden="1"/>
    </xf>
    <xf numFmtId="0" fontId="7" fillId="3" borderId="15" xfId="3" applyFont="1" applyFill="1" applyBorder="1" applyAlignment="1" applyProtection="1">
      <alignment horizontal="center" vertical="center" wrapText="1"/>
      <protection hidden="1"/>
    </xf>
    <xf numFmtId="0" fontId="7" fillId="3" borderId="14" xfId="3" applyFont="1" applyFill="1" applyBorder="1" applyAlignment="1" applyProtection="1">
      <alignment horizontal="center" vertical="center" wrapText="1"/>
      <protection hidden="1"/>
    </xf>
    <xf numFmtId="0" fontId="17" fillId="4" borderId="9" xfId="3" applyFont="1" applyFill="1" applyBorder="1" applyAlignment="1" applyProtection="1">
      <alignment horizontal="center" vertical="center"/>
      <protection hidden="1"/>
    </xf>
    <xf numFmtId="0" fontId="17" fillId="4" borderId="15" xfId="3" applyFont="1" applyFill="1" applyBorder="1" applyAlignment="1" applyProtection="1">
      <alignment horizontal="center" vertical="center"/>
      <protection hidden="1"/>
    </xf>
    <xf numFmtId="0" fontId="17" fillId="4" borderId="14" xfId="3" applyFont="1" applyFill="1" applyBorder="1" applyAlignment="1" applyProtection="1">
      <alignment horizontal="center" vertical="center"/>
      <protection hidden="1"/>
    </xf>
    <xf numFmtId="0" fontId="17" fillId="5" borderId="3" xfId="3" applyFont="1" applyFill="1" applyBorder="1" applyAlignment="1" applyProtection="1">
      <alignment horizontal="center" vertical="center"/>
      <protection hidden="1"/>
    </xf>
    <xf numFmtId="0" fontId="17" fillId="6" borderId="7" xfId="3" applyFont="1" applyFill="1" applyBorder="1" applyAlignment="1" applyProtection="1">
      <alignment horizontal="center" vertical="center" wrapText="1"/>
      <protection hidden="1"/>
    </xf>
    <xf numFmtId="0" fontId="17" fillId="6" borderId="16" xfId="3" applyFont="1" applyFill="1" applyBorder="1" applyAlignment="1" applyProtection="1">
      <alignment horizontal="center" vertical="center" wrapText="1"/>
      <protection hidden="1"/>
    </xf>
    <xf numFmtId="0" fontId="7" fillId="3" borderId="5" xfId="3" applyFont="1" applyFill="1" applyBorder="1" applyAlignment="1" applyProtection="1">
      <alignment horizontal="center" vertical="center"/>
      <protection hidden="1"/>
    </xf>
    <xf numFmtId="0" fontId="17" fillId="4" borderId="5" xfId="3" applyFont="1" applyFill="1" applyBorder="1" applyAlignment="1" applyProtection="1">
      <alignment horizontal="center" vertical="center"/>
      <protection hidden="1"/>
    </xf>
    <xf numFmtId="38" fontId="17" fillId="4" borderId="5" xfId="1" applyFont="1" applyFill="1" applyBorder="1" applyAlignment="1" applyProtection="1">
      <alignment horizontal="center" vertical="center"/>
      <protection hidden="1"/>
    </xf>
    <xf numFmtId="0" fontId="17" fillId="5" borderId="5" xfId="3" applyFont="1" applyFill="1" applyBorder="1" applyAlignment="1" applyProtection="1">
      <alignment horizontal="center" vertical="center"/>
      <protection hidden="1"/>
    </xf>
    <xf numFmtId="38" fontId="17" fillId="5" borderId="5" xfId="1" applyFont="1" applyFill="1" applyBorder="1" applyAlignment="1" applyProtection="1">
      <alignment horizontal="center" vertical="center"/>
      <protection hidden="1"/>
    </xf>
    <xf numFmtId="38" fontId="17" fillId="5" borderId="2" xfId="1" applyFont="1" applyFill="1" applyBorder="1" applyAlignment="1" applyProtection="1">
      <alignment horizontal="center" vertical="center"/>
      <protection hidden="1"/>
    </xf>
    <xf numFmtId="0" fontId="17" fillId="6" borderId="9" xfId="3" applyFont="1" applyFill="1" applyBorder="1" applyAlignment="1" applyProtection="1">
      <alignment horizontal="center" vertical="center" wrapText="1"/>
      <protection hidden="1"/>
    </xf>
    <xf numFmtId="0" fontId="17" fillId="6" borderId="14" xfId="3" applyFont="1" applyFill="1" applyBorder="1" applyAlignment="1" applyProtection="1">
      <alignment horizontal="center" vertical="center" wrapText="1"/>
      <protection hidden="1"/>
    </xf>
    <xf numFmtId="0" fontId="2" fillId="3" borderId="17" xfId="3" applyFont="1" applyFill="1" applyBorder="1" applyAlignment="1" applyProtection="1">
      <alignment horizontal="center" vertical="center"/>
      <protection hidden="1"/>
    </xf>
    <xf numFmtId="0" fontId="2" fillId="3" borderId="17" xfId="3" applyFont="1" applyFill="1" applyBorder="1" applyAlignment="1" applyProtection="1">
      <alignment horizontal="center" vertical="center" shrinkToFit="1"/>
      <protection hidden="1"/>
    </xf>
    <xf numFmtId="0" fontId="2" fillId="2" borderId="17" xfId="3" applyFont="1" applyFill="1" applyBorder="1" applyAlignment="1" applyProtection="1">
      <alignment horizontal="center" vertical="center"/>
      <protection hidden="1"/>
    </xf>
    <xf numFmtId="0" fontId="18" fillId="4" borderId="17" xfId="3" applyFont="1" applyFill="1" applyBorder="1" applyAlignment="1" applyProtection="1">
      <alignment horizontal="center" vertical="center"/>
      <protection hidden="1"/>
    </xf>
    <xf numFmtId="0" fontId="18" fillId="5" borderId="17" xfId="3" applyFont="1" applyFill="1" applyBorder="1" applyAlignment="1" applyProtection="1">
      <alignment horizontal="center" vertical="center"/>
      <protection hidden="1"/>
    </xf>
    <xf numFmtId="0" fontId="18" fillId="5" borderId="18" xfId="3" applyFont="1" applyFill="1" applyBorder="1" applyAlignment="1" applyProtection="1">
      <alignment horizontal="center" vertical="center"/>
      <protection hidden="1"/>
    </xf>
    <xf numFmtId="0" fontId="18" fillId="6" borderId="17" xfId="3" applyFont="1" applyFill="1" applyBorder="1" applyAlignment="1" applyProtection="1">
      <alignment horizontal="center" vertical="center"/>
      <protection hidden="1"/>
    </xf>
    <xf numFmtId="0" fontId="2" fillId="0" borderId="0" xfId="3" quotePrefix="1" applyFont="1" applyProtection="1">
      <alignment vertical="center"/>
      <protection hidden="1"/>
    </xf>
    <xf numFmtId="0" fontId="2" fillId="0" borderId="10" xfId="3" applyFont="1" applyBorder="1" applyAlignment="1" applyProtection="1">
      <alignment horizontal="center" vertical="center"/>
      <protection locked="0"/>
    </xf>
    <xf numFmtId="0" fontId="2" fillId="0" borderId="10" xfId="3" applyFont="1" applyBorder="1" applyAlignment="1" applyProtection="1">
      <alignment vertical="center" shrinkToFit="1"/>
      <protection locked="0"/>
    </xf>
    <xf numFmtId="0" fontId="2" fillId="3" borderId="10" xfId="3" applyFont="1" applyFill="1" applyBorder="1" applyAlignment="1" applyProtection="1">
      <alignment horizontal="center" vertical="center"/>
      <protection hidden="1"/>
    </xf>
    <xf numFmtId="0" fontId="2" fillId="3" borderId="10" xfId="3" applyFont="1" applyFill="1" applyBorder="1" applyAlignment="1" applyProtection="1">
      <alignment horizontal="center" vertical="center" shrinkToFit="1"/>
      <protection hidden="1"/>
    </xf>
    <xf numFmtId="0" fontId="2" fillId="0" borderId="10" xfId="3" applyFont="1" applyBorder="1" applyAlignment="1" applyProtection="1">
      <alignment horizontal="center" vertical="center"/>
      <protection hidden="1"/>
    </xf>
    <xf numFmtId="0" fontId="2" fillId="7" borderId="10" xfId="3" applyFont="1" applyFill="1" applyBorder="1" applyAlignment="1" applyProtection="1">
      <alignment horizontal="center" vertical="center"/>
      <protection hidden="1"/>
    </xf>
    <xf numFmtId="0" fontId="2" fillId="7" borderId="10" xfId="3" applyFont="1" applyFill="1" applyBorder="1" applyAlignment="1" applyProtection="1">
      <alignment horizontal="center" vertical="center" shrinkToFit="1"/>
      <protection hidden="1"/>
    </xf>
    <xf numFmtId="38" fontId="2" fillId="7" borderId="10" xfId="1" quotePrefix="1" applyFont="1" applyFill="1" applyBorder="1" applyAlignment="1" applyProtection="1">
      <alignment horizontal="right" vertical="center"/>
      <protection hidden="1"/>
    </xf>
    <xf numFmtId="38" fontId="2" fillId="7" borderId="10" xfId="1" applyFont="1" applyFill="1" applyBorder="1" applyAlignment="1" applyProtection="1">
      <alignment horizontal="center" vertical="center" shrinkToFit="1"/>
      <protection hidden="1"/>
    </xf>
    <xf numFmtId="0" fontId="2" fillId="8" borderId="10" xfId="3" applyFont="1" applyFill="1" applyBorder="1" applyAlignment="1" applyProtection="1">
      <alignment horizontal="center" vertical="center" shrinkToFit="1"/>
      <protection hidden="1"/>
    </xf>
    <xf numFmtId="38" fontId="2" fillId="8" borderId="10" xfId="1" applyFont="1" applyFill="1" applyBorder="1" applyAlignment="1" applyProtection="1">
      <alignment horizontal="center" vertical="center" shrinkToFit="1"/>
      <protection hidden="1"/>
    </xf>
    <xf numFmtId="38" fontId="2" fillId="8" borderId="10" xfId="1" applyFont="1" applyFill="1" applyBorder="1" applyAlignment="1" applyProtection="1">
      <alignment horizontal="right" vertical="center" shrinkToFit="1"/>
      <protection hidden="1"/>
    </xf>
    <xf numFmtId="38" fontId="2" fillId="8" borderId="9" xfId="1" applyFont="1" applyFill="1" applyBorder="1" applyAlignment="1" applyProtection="1">
      <alignment horizontal="center" vertical="center" shrinkToFit="1"/>
      <protection hidden="1"/>
    </xf>
    <xf numFmtId="0" fontId="2" fillId="0" borderId="10" xfId="3" applyFont="1" applyBorder="1" applyAlignment="1" applyProtection="1">
      <alignment horizontal="center" vertical="center"/>
      <protection locked="0" hidden="1"/>
    </xf>
    <xf numFmtId="0" fontId="2" fillId="0" borderId="5" xfId="3" applyFont="1" applyBorder="1" applyAlignment="1" applyProtection="1">
      <alignment horizontal="center" vertical="center"/>
      <protection hidden="1"/>
    </xf>
    <xf numFmtId="38" fontId="2" fillId="8" borderId="5" xfId="1" applyFont="1" applyFill="1" applyBorder="1" applyAlignment="1" applyProtection="1">
      <alignment horizontal="center" vertical="center" shrinkToFit="1"/>
      <protection hidden="1"/>
    </xf>
    <xf numFmtId="38" fontId="2" fillId="8" borderId="5" xfId="1" applyFont="1" applyFill="1" applyBorder="1" applyAlignment="1" applyProtection="1">
      <alignment horizontal="right" vertical="center" shrinkToFit="1"/>
      <protection hidden="1"/>
    </xf>
    <xf numFmtId="0" fontId="2" fillId="0" borderId="5" xfId="3" applyFont="1" applyBorder="1" applyAlignment="1" applyProtection="1">
      <alignment horizontal="center" vertical="center"/>
      <protection locked="0" hidden="1"/>
    </xf>
    <xf numFmtId="38" fontId="2" fillId="0" borderId="0" xfId="1" applyFont="1" applyAlignment="1" applyProtection="1">
      <alignment horizontal="right" vertical="center"/>
      <protection hidden="1"/>
    </xf>
    <xf numFmtId="0" fontId="2" fillId="0" borderId="17" xfId="3" applyFont="1" applyBorder="1">
      <alignment vertical="center"/>
    </xf>
    <xf numFmtId="0" fontId="1" fillId="0" borderId="0" xfId="3">
      <alignment vertical="center"/>
    </xf>
    <xf numFmtId="0" fontId="2" fillId="0" borderId="10" xfId="3" applyFont="1" applyBorder="1">
      <alignment vertical="center"/>
    </xf>
    <xf numFmtId="0" fontId="2" fillId="0" borderId="5" xfId="3" applyFont="1" applyBorder="1">
      <alignment vertical="center"/>
    </xf>
    <xf numFmtId="0" fontId="11" fillId="0" borderId="5" xfId="2" applyBorder="1">
      <alignment vertical="center"/>
    </xf>
    <xf numFmtId="0" fontId="2" fillId="0" borderId="0" xfId="3" applyFont="1">
      <alignment vertical="center"/>
    </xf>
    <xf numFmtId="0" fontId="21" fillId="0" borderId="0" xfId="2" applyFont="1" applyAlignment="1" applyProtection="1">
      <alignment horizontal="center" vertical="center" shrinkToFit="1"/>
      <protection hidden="1"/>
    </xf>
    <xf numFmtId="0" fontId="21" fillId="0" borderId="0" xfId="2" applyFont="1" applyAlignment="1" applyProtection="1">
      <alignment vertical="center" shrinkToFit="1"/>
      <protection hidden="1"/>
    </xf>
    <xf numFmtId="38" fontId="7" fillId="0" borderId="0" xfId="1" applyFont="1" applyAlignment="1" applyProtection="1">
      <alignment horizontal="left" vertical="center"/>
      <protection hidden="1"/>
    </xf>
    <xf numFmtId="0" fontId="2" fillId="0" borderId="0" xfId="3" applyFont="1" applyAlignment="1" applyProtection="1">
      <alignment horizontal="left" vertical="top"/>
      <protection hidden="1"/>
    </xf>
    <xf numFmtId="0" fontId="22" fillId="0" borderId="0" xfId="3" applyFont="1" applyAlignment="1" applyProtection="1">
      <alignment horizontal="left" vertical="center"/>
      <protection hidden="1"/>
    </xf>
    <xf numFmtId="0" fontId="7" fillId="3" borderId="12" xfId="3" applyFont="1" applyFill="1" applyBorder="1" applyAlignment="1" applyProtection="1">
      <alignment horizontal="center" vertical="center"/>
      <protection hidden="1"/>
    </xf>
    <xf numFmtId="0" fontId="17" fillId="9" borderId="6" xfId="3" applyFont="1" applyFill="1" applyBorder="1" applyAlignment="1" applyProtection="1">
      <alignment horizontal="center" vertical="center" wrapText="1"/>
      <protection hidden="1"/>
    </xf>
    <xf numFmtId="0" fontId="17" fillId="9" borderId="11" xfId="3" applyFont="1" applyFill="1" applyBorder="1" applyAlignment="1" applyProtection="1">
      <alignment horizontal="center" vertical="center" wrapText="1"/>
      <protection hidden="1"/>
    </xf>
    <xf numFmtId="0" fontId="7" fillId="3" borderId="15" xfId="3" applyFont="1" applyFill="1" applyBorder="1" applyAlignment="1" applyProtection="1">
      <alignment horizontal="center" vertical="center"/>
      <protection hidden="1"/>
    </xf>
    <xf numFmtId="0" fontId="17" fillId="9" borderId="7" xfId="3" applyFont="1" applyFill="1" applyBorder="1" applyAlignment="1" applyProtection="1">
      <alignment horizontal="center" vertical="center" wrapText="1"/>
      <protection hidden="1"/>
    </xf>
    <xf numFmtId="0" fontId="17" fillId="9" borderId="16" xfId="3" applyFont="1" applyFill="1" applyBorder="1" applyAlignment="1" applyProtection="1">
      <alignment horizontal="center" vertical="center" wrapText="1"/>
      <protection hidden="1"/>
    </xf>
    <xf numFmtId="0" fontId="17" fillId="9" borderId="9" xfId="3" applyFont="1" applyFill="1" applyBorder="1" applyAlignment="1" applyProtection="1">
      <alignment horizontal="center" vertical="center" wrapText="1"/>
      <protection hidden="1"/>
    </xf>
    <xf numFmtId="0" fontId="17" fillId="9" borderId="14" xfId="3" applyFont="1" applyFill="1" applyBorder="1" applyAlignment="1" applyProtection="1">
      <alignment horizontal="center" vertical="center" wrapText="1"/>
      <protection hidden="1"/>
    </xf>
    <xf numFmtId="0" fontId="18" fillId="9" borderId="17" xfId="3" applyFont="1" applyFill="1" applyBorder="1" applyAlignment="1" applyProtection="1">
      <alignment horizontal="center" vertical="center"/>
      <protection hidden="1"/>
    </xf>
    <xf numFmtId="0" fontId="2" fillId="0" borderId="10" xfId="3" applyFont="1" applyBorder="1" applyAlignment="1" applyProtection="1">
      <alignment horizontal="center" vertical="center" shrinkToFit="1"/>
      <protection locked="0"/>
    </xf>
    <xf numFmtId="0" fontId="2" fillId="3" borderId="10" xfId="3" applyFont="1" applyFill="1" applyBorder="1" applyAlignment="1" applyProtection="1">
      <alignment vertical="center" shrinkToFit="1"/>
      <protection hidden="1"/>
    </xf>
    <xf numFmtId="38" fontId="2" fillId="10" borderId="9" xfId="1" applyFont="1" applyFill="1" applyBorder="1" applyAlignment="1" applyProtection="1">
      <alignment horizontal="center" vertical="center" shrinkToFit="1"/>
      <protection hidden="1"/>
    </xf>
    <xf numFmtId="0" fontId="18" fillId="0" borderId="0" xfId="3" applyFont="1" applyAlignment="1">
      <alignment horizontal="left" vertical="center"/>
    </xf>
    <xf numFmtId="0" fontId="23" fillId="0" borderId="0" xfId="3" applyFont="1" applyAlignment="1">
      <alignment horizontal="left" vertical="center"/>
    </xf>
    <xf numFmtId="0" fontId="25" fillId="0" borderId="0" xfId="3" applyFont="1" applyAlignment="1">
      <alignment horizontal="left" vertical="center"/>
    </xf>
    <xf numFmtId="0" fontId="26" fillId="0" borderId="0" xfId="3" applyFont="1" applyAlignment="1">
      <alignment horizontal="left" vertical="center" shrinkToFit="1"/>
    </xf>
    <xf numFmtId="0" fontId="26" fillId="0" borderId="0" xfId="3" applyFont="1" applyAlignment="1">
      <alignment horizontal="left" vertical="center"/>
    </xf>
    <xf numFmtId="0" fontId="26" fillId="0" borderId="0" xfId="3" applyFont="1" applyAlignment="1">
      <alignment horizontal="right" vertical="center" shrinkToFit="1"/>
    </xf>
    <xf numFmtId="14" fontId="26" fillId="0" borderId="0" xfId="3" applyNumberFormat="1" applyFont="1" applyAlignment="1">
      <alignment horizontal="right" vertical="center"/>
    </xf>
    <xf numFmtId="0" fontId="26" fillId="0" borderId="0" xfId="3" applyFont="1" applyAlignment="1">
      <alignment vertical="center" wrapText="1" shrinkToFit="1"/>
    </xf>
    <xf numFmtId="0" fontId="26" fillId="0" borderId="0" xfId="3" applyFont="1" applyAlignment="1">
      <alignment horizontal="left" vertical="center" wrapText="1" shrinkToFit="1"/>
    </xf>
    <xf numFmtId="0" fontId="27" fillId="11" borderId="4" xfId="3" applyFont="1" applyFill="1" applyBorder="1" applyAlignment="1">
      <alignment horizontal="center" vertical="center"/>
    </xf>
    <xf numFmtId="0" fontId="27" fillId="11" borderId="4" xfId="3" applyFont="1" applyFill="1" applyBorder="1" applyAlignment="1">
      <alignment horizontal="center" vertical="center" shrinkToFit="1"/>
    </xf>
    <xf numFmtId="0" fontId="27" fillId="11" borderId="4" xfId="3" applyFont="1" applyFill="1" applyBorder="1" applyAlignment="1">
      <alignment horizontal="center" vertical="center" wrapText="1"/>
    </xf>
    <xf numFmtId="0" fontId="27" fillId="11" borderId="13" xfId="3" applyFont="1" applyFill="1" applyBorder="1" applyAlignment="1">
      <alignment horizontal="center" vertical="center" wrapText="1"/>
    </xf>
    <xf numFmtId="14" fontId="27" fillId="11" borderId="4" xfId="3" applyNumberFormat="1" applyFont="1" applyFill="1" applyBorder="1" applyAlignment="1">
      <alignment horizontal="center" vertical="center" shrinkToFit="1"/>
    </xf>
    <xf numFmtId="0" fontId="27" fillId="11" borderId="10" xfId="3" applyFont="1" applyFill="1" applyBorder="1" applyAlignment="1">
      <alignment horizontal="center" vertical="center"/>
    </xf>
    <xf numFmtId="0" fontId="27" fillId="11" borderId="10" xfId="3" applyFont="1" applyFill="1" applyBorder="1" applyAlignment="1">
      <alignment horizontal="center" vertical="center" shrinkToFit="1"/>
    </xf>
    <xf numFmtId="0" fontId="27" fillId="11" borderId="10" xfId="3" applyFont="1" applyFill="1" applyBorder="1" applyAlignment="1">
      <alignment horizontal="center" vertical="center" wrapText="1"/>
    </xf>
    <xf numFmtId="0" fontId="27" fillId="11" borderId="0" xfId="3" applyFont="1" applyFill="1" applyAlignment="1">
      <alignment horizontal="left" vertical="center" wrapText="1"/>
    </xf>
    <xf numFmtId="14" fontId="27" fillId="11" borderId="10" xfId="3" applyNumberFormat="1" applyFont="1" applyFill="1" applyBorder="1" applyAlignment="1">
      <alignment horizontal="center" vertical="center" shrinkToFit="1"/>
    </xf>
    <xf numFmtId="0" fontId="18" fillId="0" borderId="0" xfId="3" applyFont="1" applyAlignment="1">
      <alignment horizontal="left" vertical="top"/>
    </xf>
    <xf numFmtId="0" fontId="26" fillId="0" borderId="0" xfId="3" applyFont="1" applyAlignment="1">
      <alignment horizontal="left" vertical="top"/>
    </xf>
    <xf numFmtId="0" fontId="26" fillId="0" borderId="0" xfId="3" applyFont="1" applyAlignment="1">
      <alignment horizontal="left" vertical="top" shrinkToFit="1"/>
    </xf>
    <xf numFmtId="14" fontId="26" fillId="0" borderId="0" xfId="3" applyNumberFormat="1" applyFont="1" applyAlignment="1">
      <alignment horizontal="left" vertical="top" shrinkToFit="1"/>
    </xf>
    <xf numFmtId="14" fontId="26" fillId="0" borderId="0" xfId="3" applyNumberFormat="1" applyFont="1" applyAlignment="1">
      <alignment horizontal="left" vertical="center" shrinkToFit="1"/>
    </xf>
    <xf numFmtId="0" fontId="2" fillId="12" borderId="5" xfId="3" applyFont="1" applyFill="1" applyBorder="1">
      <alignment vertical="center"/>
    </xf>
    <xf numFmtId="0" fontId="2" fillId="12" borderId="5" xfId="3" applyFont="1" applyFill="1" applyBorder="1" applyAlignment="1">
      <alignment horizontal="left" vertical="center"/>
    </xf>
    <xf numFmtId="0" fontId="13" fillId="0" borderId="5" xfId="2" applyFont="1" applyBorder="1" applyAlignment="1">
      <alignment horizontal="left" vertical="center"/>
    </xf>
    <xf numFmtId="0" fontId="2" fillId="0" borderId="5" xfId="3" applyFont="1" applyBorder="1" applyAlignment="1">
      <alignment horizontal="left" vertical="center"/>
    </xf>
    <xf numFmtId="0" fontId="2" fillId="0" borderId="2" xfId="3" applyFont="1" applyBorder="1">
      <alignment vertical="center"/>
    </xf>
    <xf numFmtId="0" fontId="2" fillId="0" borderId="5" xfId="3" applyFont="1" applyBorder="1" applyAlignment="1">
      <alignment vertical="center" wrapText="1"/>
    </xf>
    <xf numFmtId="0" fontId="2" fillId="0" borderId="5" xfId="3" applyFont="1" applyBorder="1" applyProtection="1">
      <alignment vertical="center"/>
      <protection hidden="1"/>
    </xf>
    <xf numFmtId="0" fontId="2" fillId="13" borderId="5" xfId="3" applyFont="1" applyFill="1" applyBorder="1">
      <alignment vertical="center"/>
    </xf>
    <xf numFmtId="0" fontId="2" fillId="0" borderId="5" xfId="3" applyFont="1" applyBorder="1" applyAlignment="1">
      <alignment vertical="center" shrinkToFit="1"/>
    </xf>
    <xf numFmtId="0" fontId="13" fillId="0" borderId="5" xfId="2" applyFont="1" applyFill="1" applyBorder="1">
      <alignment vertical="center"/>
    </xf>
    <xf numFmtId="0" fontId="11" fillId="0" borderId="5" xfId="2" applyFill="1" applyBorder="1">
      <alignment vertical="center"/>
    </xf>
    <xf numFmtId="0" fontId="11" fillId="0" borderId="5" xfId="2" applyBorder="1" applyAlignment="1">
      <alignment horizontal="left" vertical="center"/>
    </xf>
    <xf numFmtId="0" fontId="29" fillId="14" borderId="5" xfId="5" quotePrefix="1" applyFill="1" applyBorder="1" applyAlignment="1">
      <alignment horizontal="left"/>
    </xf>
    <xf numFmtId="0" fontId="30" fillId="14" borderId="5" xfId="6" applyFont="1" applyFill="1" applyBorder="1">
      <alignment vertical="center"/>
    </xf>
    <xf numFmtId="0" fontId="29" fillId="14" borderId="5" xfId="5" applyFill="1" applyBorder="1"/>
    <xf numFmtId="0" fontId="29" fillId="14" borderId="5" xfId="5" applyFill="1" applyBorder="1" applyAlignment="1">
      <alignment horizontal="center"/>
    </xf>
    <xf numFmtId="0" fontId="29" fillId="15" borderId="5" xfId="5" applyFill="1" applyBorder="1" applyAlignment="1">
      <alignment horizontal="center"/>
    </xf>
    <xf numFmtId="0" fontId="29" fillId="16" borderId="5" xfId="5" applyFill="1" applyBorder="1"/>
    <xf numFmtId="0" fontId="29" fillId="0" borderId="0" xfId="5"/>
    <xf numFmtId="0" fontId="30" fillId="0" borderId="0" xfId="6" applyFont="1">
      <alignment vertical="center"/>
    </xf>
    <xf numFmtId="0" fontId="1" fillId="0" borderId="0" xfId="3" applyAlignment="1"/>
    <xf numFmtId="0" fontId="1" fillId="17" borderId="5" xfId="3" applyFill="1" applyBorder="1" applyAlignment="1"/>
    <xf numFmtId="0" fontId="1" fillId="15" borderId="5" xfId="3" applyFill="1" applyBorder="1" applyAlignment="1"/>
    <xf numFmtId="0" fontId="1" fillId="10" borderId="5" xfId="3" applyFill="1" applyBorder="1" applyAlignment="1"/>
    <xf numFmtId="0" fontId="29" fillId="10" borderId="5" xfId="5" applyFill="1" applyBorder="1"/>
    <xf numFmtId="176" fontId="30" fillId="10" borderId="5" xfId="6" applyNumberFormat="1" applyFont="1" applyFill="1" applyBorder="1">
      <alignment vertical="center"/>
    </xf>
    <xf numFmtId="0" fontId="1" fillId="12" borderId="5" xfId="3" applyFill="1" applyBorder="1" applyAlignment="1"/>
    <xf numFmtId="0" fontId="29" fillId="12" borderId="5" xfId="5" applyFill="1" applyBorder="1"/>
    <xf numFmtId="176" fontId="30" fillId="12" borderId="5" xfId="6" applyNumberFormat="1" applyFont="1" applyFill="1" applyBorder="1">
      <alignment vertical="center"/>
    </xf>
    <xf numFmtId="0" fontId="6" fillId="0" borderId="0" xfId="3" applyFont="1" applyProtection="1">
      <alignment vertical="center"/>
      <protection hidden="1"/>
    </xf>
    <xf numFmtId="0" fontId="21" fillId="0" borderId="0" xfId="2" applyFont="1" applyFill="1" applyAlignment="1" applyProtection="1">
      <alignment horizontal="center" vertical="center"/>
      <protection hidden="1"/>
    </xf>
    <xf numFmtId="0" fontId="8" fillId="0" borderId="0" xfId="3" applyFont="1" applyProtection="1">
      <alignment vertical="center"/>
      <protection hidden="1"/>
    </xf>
    <xf numFmtId="0" fontId="21" fillId="0" borderId="0" xfId="2" applyFont="1" applyFill="1" applyAlignment="1" applyProtection="1">
      <alignment horizontal="left" vertical="center"/>
      <protection hidden="1"/>
    </xf>
    <xf numFmtId="0" fontId="22" fillId="0" borderId="0" xfId="3" applyFont="1" applyProtection="1">
      <alignment vertical="center"/>
      <protection hidden="1"/>
    </xf>
    <xf numFmtId="0" fontId="21" fillId="0" borderId="0" xfId="2" applyFont="1" applyFill="1" applyAlignment="1" applyProtection="1">
      <alignment vertical="center"/>
      <protection hidden="1"/>
    </xf>
    <xf numFmtId="0" fontId="22" fillId="12" borderId="5" xfId="3" applyFont="1" applyFill="1" applyBorder="1" applyProtection="1">
      <alignment vertical="center"/>
      <protection hidden="1"/>
    </xf>
    <xf numFmtId="0" fontId="22" fillId="12" borderId="5" xfId="3" applyFont="1" applyFill="1" applyBorder="1" applyAlignment="1" applyProtection="1">
      <alignment vertical="center" wrapText="1"/>
      <protection hidden="1"/>
    </xf>
    <xf numFmtId="0" fontId="22" fillId="15" borderId="5" xfId="3" applyFont="1" applyFill="1" applyBorder="1" applyAlignment="1" applyProtection="1">
      <alignment vertical="center" wrapText="1"/>
      <protection hidden="1"/>
    </xf>
    <xf numFmtId="0" fontId="22" fillId="18" borderId="5" xfId="3" applyFont="1" applyFill="1" applyBorder="1" applyProtection="1">
      <alignment vertical="center"/>
      <protection hidden="1"/>
    </xf>
    <xf numFmtId="0" fontId="22" fillId="18" borderId="5" xfId="3" applyFont="1" applyFill="1" applyBorder="1" applyAlignment="1" applyProtection="1">
      <alignment vertical="center" wrapText="1"/>
      <protection hidden="1"/>
    </xf>
    <xf numFmtId="0" fontId="22" fillId="0" borderId="5" xfId="3" applyFont="1" applyBorder="1" applyAlignment="1" applyProtection="1">
      <alignment vertical="center" shrinkToFit="1"/>
      <protection hidden="1"/>
    </xf>
    <xf numFmtId="0" fontId="27" fillId="11" borderId="0" xfId="3" applyFont="1" applyFill="1" applyAlignment="1">
      <alignment horizontal="left" vertical="center"/>
    </xf>
    <xf numFmtId="0" fontId="27" fillId="19" borderId="0" xfId="3" applyFont="1" applyFill="1" applyAlignment="1">
      <alignment horizontal="left" vertical="center"/>
    </xf>
    <xf numFmtId="0" fontId="27" fillId="19" borderId="0" xfId="3" applyFont="1" applyFill="1" applyAlignment="1">
      <alignment horizontal="left" vertical="center" wrapText="1"/>
    </xf>
    <xf numFmtId="49" fontId="26" fillId="0" borderId="0" xfId="7" applyNumberFormat="1" applyFont="1" applyAlignment="1">
      <alignment vertical="center"/>
    </xf>
    <xf numFmtId="0" fontId="6" fillId="20" borderId="0" xfId="8" applyFont="1" applyFill="1" applyAlignment="1">
      <alignment vertical="top"/>
    </xf>
    <xf numFmtId="0" fontId="32" fillId="20" borderId="0" xfId="8" applyFont="1" applyFill="1" applyAlignment="1">
      <alignment vertical="top"/>
    </xf>
    <xf numFmtId="49" fontId="33" fillId="0" borderId="0" xfId="7" applyNumberFormat="1" applyFont="1" applyAlignment="1">
      <alignment vertical="center"/>
    </xf>
    <xf numFmtId="49" fontId="26" fillId="0" borderId="0" xfId="7" applyNumberFormat="1" applyFont="1" applyAlignment="1">
      <alignment horizontal="center" vertical="center"/>
    </xf>
    <xf numFmtId="49" fontId="26" fillId="0" borderId="0" xfId="7" applyNumberFormat="1" applyFont="1" applyAlignment="1">
      <alignment horizontal="right" vertical="center"/>
    </xf>
    <xf numFmtId="49" fontId="27" fillId="21" borderId="19" xfId="7" applyNumberFormat="1" applyFont="1" applyFill="1" applyBorder="1" applyAlignment="1">
      <alignment horizontal="center" vertical="center"/>
    </xf>
    <xf numFmtId="49" fontId="27" fillId="0" borderId="19" xfId="7" applyNumberFormat="1" applyFont="1" applyBorder="1" applyAlignment="1">
      <alignment horizontal="center" vertical="center"/>
    </xf>
    <xf numFmtId="49" fontId="26" fillId="0" borderId="19" xfId="7" applyNumberFormat="1" applyFont="1" applyBorder="1" applyAlignment="1">
      <alignment vertical="center" wrapText="1"/>
    </xf>
    <xf numFmtId="49" fontId="26" fillId="0" borderId="19" xfId="7" applyNumberFormat="1" applyFont="1" applyBorder="1" applyAlignment="1">
      <alignment vertical="center"/>
    </xf>
    <xf numFmtId="49" fontId="9" fillId="0" borderId="19" xfId="7" applyNumberFormat="1" applyFont="1" applyBorder="1" applyAlignment="1">
      <alignment vertical="center" wrapText="1"/>
    </xf>
    <xf numFmtId="0" fontId="2" fillId="0" borderId="0" xfId="9" applyFont="1"/>
    <xf numFmtId="0" fontId="6" fillId="20" borderId="0" xfId="8" applyFont="1" applyFill="1" applyAlignment="1">
      <alignment horizontal="left" vertical="top"/>
    </xf>
    <xf numFmtId="0" fontId="35" fillId="21" borderId="5" xfId="9" applyFont="1" applyFill="1" applyBorder="1" applyAlignment="1">
      <alignment horizontal="center" vertical="top" wrapText="1"/>
    </xf>
    <xf numFmtId="0" fontId="2" fillId="0" borderId="0" xfId="9" applyFont="1" applyAlignment="1">
      <alignment horizontal="left" vertical="top" wrapText="1"/>
    </xf>
    <xf numFmtId="0" fontId="2" fillId="0" borderId="5" xfId="9" applyFont="1" applyBorder="1"/>
    <xf numFmtId="0" fontId="2" fillId="2" borderId="5" xfId="3" applyFont="1" applyFill="1" applyBorder="1">
      <alignment vertical="center"/>
    </xf>
    <xf numFmtId="38" fontId="2" fillId="0" borderId="0" xfId="1" applyFont="1">
      <alignment vertical="center"/>
    </xf>
    <xf numFmtId="0" fontId="2" fillId="0" borderId="0" xfId="3" quotePrefix="1" applyFont="1">
      <alignment vertical="center"/>
    </xf>
    <xf numFmtId="0" fontId="2" fillId="0" borderId="5" xfId="3" applyFont="1" applyBorder="1" applyAlignment="1" applyProtection="1">
      <alignment horizontal="center" vertical="center"/>
    </xf>
    <xf numFmtId="0" fontId="13" fillId="2" borderId="5" xfId="2" applyFont="1" applyFill="1" applyBorder="1" applyAlignment="1">
      <alignment horizontal="left" vertical="center"/>
    </xf>
    <xf numFmtId="0" fontId="26" fillId="0" borderId="0" xfId="3" applyFont="1" applyAlignment="1">
      <alignment horizontal="left" vertical="top" wrapText="1"/>
    </xf>
  </cellXfs>
  <cellStyles count="10">
    <cellStyle name="タイトル 2" xfId="8" xr:uid="{BA461B31-E53D-4952-9D17-246C09E3C9DA}"/>
    <cellStyle name="ハイパーリンク" xfId="2" builtinId="8"/>
    <cellStyle name="桁区切り" xfId="1" builtinId="6"/>
    <cellStyle name="標準" xfId="0" builtinId="0"/>
    <cellStyle name="標準 2" xfId="4" xr:uid="{8D7BDDD2-362D-4240-99B3-8A31A2EDA68A}"/>
    <cellStyle name="標準 2 6" xfId="7" xr:uid="{40EBC430-A28D-4862-A7D9-A0B5D0DDD7DC}"/>
    <cellStyle name="標準 5" xfId="9" xr:uid="{AE50C5F7-81C9-4BD6-8EA3-9ED2EEA34282}"/>
    <cellStyle name="標準 5 2" xfId="3" xr:uid="{3DC7CAD4-B727-4C2D-9695-B2C0DA4F7C4D}"/>
    <cellStyle name="標準_【サッシ協資料１】窓のエコポイント判別・型番案(091204)" xfId="6" xr:uid="{813DD046-57A6-41D0-A2B9-28EDE6F8F882}"/>
    <cellStyle name="標準_Book1_1" xfId="5" xr:uid="{DD8C1E2A-68C6-4CBC-A00E-57F623BCD395}"/>
  </cellStyles>
  <dxfs count="19">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border>
        <left style="thin">
          <color auto="1"/>
        </left>
        <right style="thin">
          <color auto="1"/>
        </right>
        <top/>
        <bottom/>
        <vertical/>
        <horizontal/>
      </border>
    </dxf>
    <dxf>
      <border>
        <left style="thin">
          <color auto="1"/>
        </left>
        <right style="thin">
          <color auto="1"/>
        </right>
        <top style="thin">
          <color auto="1"/>
        </top>
        <vertical/>
        <horizontal/>
      </border>
    </dxf>
    <dxf>
      <border>
        <left style="thin">
          <color auto="1"/>
        </left>
        <right style="thin">
          <color auto="1"/>
        </right>
        <bottom style="thin">
          <color auto="1"/>
        </bottom>
        <vertical/>
        <horizontal/>
      </border>
    </dxf>
    <dxf>
      <font>
        <color theme="1"/>
      </font>
      <border>
        <top style="thin">
          <color auto="1"/>
        </top>
        <vertical/>
        <horizontal/>
      </border>
    </dxf>
    <dxf>
      <border>
        <bottom style="thin">
          <color auto="1"/>
        </bottom>
        <vertical/>
        <horizontal/>
      </border>
    </dxf>
    <dxf>
      <font>
        <color theme="0"/>
      </font>
      <border>
        <left style="thin">
          <color auto="1"/>
        </left>
        <right style="thin">
          <color auto="1"/>
        </right>
        <top/>
        <bottom/>
        <vertical/>
        <horizontal/>
      </border>
    </dxf>
    <dxf>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border>
        <left/>
        <right/>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14</xdr:col>
      <xdr:colOff>0</xdr:colOff>
      <xdr:row>97</xdr:row>
      <xdr:rowOff>0</xdr:rowOff>
    </xdr:from>
    <xdr:ext cx="184731" cy="264560"/>
    <xdr:sp macro="" textlink="">
      <xdr:nvSpPr>
        <xdr:cNvPr id="2" name="テキスト ボックス 1">
          <a:extLst>
            <a:ext uri="{FF2B5EF4-FFF2-40B4-BE49-F238E27FC236}">
              <a16:creationId xmlns:a16="http://schemas.microsoft.com/office/drawing/2014/main" id="{BF65D60C-09CE-4071-A192-9CB2F0D8D72B}"/>
            </a:ext>
          </a:extLst>
        </xdr:cNvPr>
        <xdr:cNvSpPr txBox="1"/>
      </xdr:nvSpPr>
      <xdr:spPr>
        <a:xfrm>
          <a:off x="28308300"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97</xdr:row>
      <xdr:rowOff>0</xdr:rowOff>
    </xdr:from>
    <xdr:ext cx="184731" cy="264560"/>
    <xdr:sp macro="" textlink="">
      <xdr:nvSpPr>
        <xdr:cNvPr id="3" name="テキスト ボックス 2">
          <a:extLst>
            <a:ext uri="{FF2B5EF4-FFF2-40B4-BE49-F238E27FC236}">
              <a16:creationId xmlns:a16="http://schemas.microsoft.com/office/drawing/2014/main" id="{47B49C37-5249-4690-816B-9A5F675F7C2D}"/>
            </a:ext>
          </a:extLst>
        </xdr:cNvPr>
        <xdr:cNvSpPr txBox="1"/>
      </xdr:nvSpPr>
      <xdr:spPr>
        <a:xfrm>
          <a:off x="28308300"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xdr:row>
      <xdr:rowOff>0</xdr:rowOff>
    </xdr:from>
    <xdr:ext cx="184731" cy="264560"/>
    <xdr:sp macro="" textlink="">
      <xdr:nvSpPr>
        <xdr:cNvPr id="4" name="テキスト ボックス 3">
          <a:extLst>
            <a:ext uri="{FF2B5EF4-FFF2-40B4-BE49-F238E27FC236}">
              <a16:creationId xmlns:a16="http://schemas.microsoft.com/office/drawing/2014/main" id="{62DC81E6-6297-4720-8F47-9EB9EB18488C}"/>
            </a:ext>
          </a:extLst>
        </xdr:cNvPr>
        <xdr:cNvSpPr txBox="1"/>
      </xdr:nvSpPr>
      <xdr:spPr>
        <a:xfrm>
          <a:off x="369744"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xdr:row>
      <xdr:rowOff>0</xdr:rowOff>
    </xdr:from>
    <xdr:ext cx="184731" cy="264560"/>
    <xdr:sp macro="" textlink="">
      <xdr:nvSpPr>
        <xdr:cNvPr id="5" name="テキスト ボックス 4">
          <a:extLst>
            <a:ext uri="{FF2B5EF4-FFF2-40B4-BE49-F238E27FC236}">
              <a16:creationId xmlns:a16="http://schemas.microsoft.com/office/drawing/2014/main" id="{B983FE38-04D3-4DAA-B6B1-0AF8C03E0BA3}"/>
            </a:ext>
          </a:extLst>
        </xdr:cNvPr>
        <xdr:cNvSpPr txBox="1"/>
      </xdr:nvSpPr>
      <xdr:spPr>
        <a:xfrm>
          <a:off x="369744"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971</xdr:row>
      <xdr:rowOff>0</xdr:rowOff>
    </xdr:from>
    <xdr:ext cx="184731" cy="264560"/>
    <xdr:sp macro="" textlink="">
      <xdr:nvSpPr>
        <xdr:cNvPr id="6" name="テキスト ボックス 5">
          <a:extLst>
            <a:ext uri="{FF2B5EF4-FFF2-40B4-BE49-F238E27FC236}">
              <a16:creationId xmlns:a16="http://schemas.microsoft.com/office/drawing/2014/main" id="{1EA20B66-0E32-4C38-B553-4DEFBB43F1ED}"/>
            </a:ext>
          </a:extLst>
        </xdr:cNvPr>
        <xdr:cNvSpPr txBox="1"/>
      </xdr:nvSpPr>
      <xdr:spPr>
        <a:xfrm>
          <a:off x="28308300"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971</xdr:row>
      <xdr:rowOff>0</xdr:rowOff>
    </xdr:from>
    <xdr:ext cx="184731" cy="264560"/>
    <xdr:sp macro="" textlink="">
      <xdr:nvSpPr>
        <xdr:cNvPr id="7" name="テキスト ボックス 6">
          <a:extLst>
            <a:ext uri="{FF2B5EF4-FFF2-40B4-BE49-F238E27FC236}">
              <a16:creationId xmlns:a16="http://schemas.microsoft.com/office/drawing/2014/main" id="{5BA2276D-51C2-4CD2-850B-FE0E214C1FA0}"/>
            </a:ext>
          </a:extLst>
        </xdr:cNvPr>
        <xdr:cNvSpPr txBox="1"/>
      </xdr:nvSpPr>
      <xdr:spPr>
        <a:xfrm>
          <a:off x="28308300"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971</xdr:row>
      <xdr:rowOff>0</xdr:rowOff>
    </xdr:from>
    <xdr:ext cx="184731" cy="264560"/>
    <xdr:sp macro="" textlink="">
      <xdr:nvSpPr>
        <xdr:cNvPr id="8" name="テキスト ボックス 7">
          <a:extLst>
            <a:ext uri="{FF2B5EF4-FFF2-40B4-BE49-F238E27FC236}">
              <a16:creationId xmlns:a16="http://schemas.microsoft.com/office/drawing/2014/main" id="{B6A5713C-B836-4E44-A5E8-D30C7CF06401}"/>
            </a:ext>
          </a:extLst>
        </xdr:cNvPr>
        <xdr:cNvSpPr txBox="1"/>
      </xdr:nvSpPr>
      <xdr:spPr>
        <a:xfrm>
          <a:off x="369744"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971</xdr:row>
      <xdr:rowOff>0</xdr:rowOff>
    </xdr:from>
    <xdr:ext cx="184731" cy="264560"/>
    <xdr:sp macro="" textlink="">
      <xdr:nvSpPr>
        <xdr:cNvPr id="9" name="テキスト ボックス 8">
          <a:extLst>
            <a:ext uri="{FF2B5EF4-FFF2-40B4-BE49-F238E27FC236}">
              <a16:creationId xmlns:a16="http://schemas.microsoft.com/office/drawing/2014/main" id="{AED37908-3AFA-43C8-A223-962B66A7DAF2}"/>
            </a:ext>
          </a:extLst>
        </xdr:cNvPr>
        <xdr:cNvSpPr txBox="1"/>
      </xdr:nvSpPr>
      <xdr:spPr>
        <a:xfrm>
          <a:off x="369744"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976</xdr:row>
      <xdr:rowOff>0</xdr:rowOff>
    </xdr:from>
    <xdr:ext cx="184731" cy="264560"/>
    <xdr:sp macro="" textlink="">
      <xdr:nvSpPr>
        <xdr:cNvPr id="10" name="テキスト ボックス 9">
          <a:extLst>
            <a:ext uri="{FF2B5EF4-FFF2-40B4-BE49-F238E27FC236}">
              <a16:creationId xmlns:a16="http://schemas.microsoft.com/office/drawing/2014/main" id="{63389A53-F92A-4A33-A7E5-EB38FF0A01A6}"/>
            </a:ext>
          </a:extLst>
        </xdr:cNvPr>
        <xdr:cNvSpPr txBox="1"/>
      </xdr:nvSpPr>
      <xdr:spPr>
        <a:xfrm>
          <a:off x="28308300"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976</xdr:row>
      <xdr:rowOff>0</xdr:rowOff>
    </xdr:from>
    <xdr:ext cx="184731" cy="264560"/>
    <xdr:sp macro="" textlink="">
      <xdr:nvSpPr>
        <xdr:cNvPr id="11" name="テキスト ボックス 10">
          <a:extLst>
            <a:ext uri="{FF2B5EF4-FFF2-40B4-BE49-F238E27FC236}">
              <a16:creationId xmlns:a16="http://schemas.microsoft.com/office/drawing/2014/main" id="{CA4D5E16-078A-460A-B70C-2016DB8CC680}"/>
            </a:ext>
          </a:extLst>
        </xdr:cNvPr>
        <xdr:cNvSpPr txBox="1"/>
      </xdr:nvSpPr>
      <xdr:spPr>
        <a:xfrm>
          <a:off x="28308300"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976</xdr:row>
      <xdr:rowOff>0</xdr:rowOff>
    </xdr:from>
    <xdr:ext cx="184731" cy="264560"/>
    <xdr:sp macro="" textlink="">
      <xdr:nvSpPr>
        <xdr:cNvPr id="12" name="テキスト ボックス 11">
          <a:extLst>
            <a:ext uri="{FF2B5EF4-FFF2-40B4-BE49-F238E27FC236}">
              <a16:creationId xmlns:a16="http://schemas.microsoft.com/office/drawing/2014/main" id="{F71115C4-94CA-4302-8181-1979D1E85771}"/>
            </a:ext>
          </a:extLst>
        </xdr:cNvPr>
        <xdr:cNvSpPr txBox="1"/>
      </xdr:nvSpPr>
      <xdr:spPr>
        <a:xfrm>
          <a:off x="369744"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976</xdr:row>
      <xdr:rowOff>0</xdr:rowOff>
    </xdr:from>
    <xdr:ext cx="184731" cy="264560"/>
    <xdr:sp macro="" textlink="">
      <xdr:nvSpPr>
        <xdr:cNvPr id="13" name="テキスト ボックス 12">
          <a:extLst>
            <a:ext uri="{FF2B5EF4-FFF2-40B4-BE49-F238E27FC236}">
              <a16:creationId xmlns:a16="http://schemas.microsoft.com/office/drawing/2014/main" id="{4A2C27B6-0CFC-4428-A7E8-E445714CE8A8}"/>
            </a:ext>
          </a:extLst>
        </xdr:cNvPr>
        <xdr:cNvSpPr txBox="1"/>
      </xdr:nvSpPr>
      <xdr:spPr>
        <a:xfrm>
          <a:off x="369744"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983</xdr:row>
      <xdr:rowOff>0</xdr:rowOff>
    </xdr:from>
    <xdr:ext cx="184731" cy="264560"/>
    <xdr:sp macro="" textlink="">
      <xdr:nvSpPr>
        <xdr:cNvPr id="14" name="テキスト ボックス 13">
          <a:extLst>
            <a:ext uri="{FF2B5EF4-FFF2-40B4-BE49-F238E27FC236}">
              <a16:creationId xmlns:a16="http://schemas.microsoft.com/office/drawing/2014/main" id="{040AA329-9848-42BB-BEC8-BDD3E3654E82}"/>
            </a:ext>
          </a:extLst>
        </xdr:cNvPr>
        <xdr:cNvSpPr txBox="1"/>
      </xdr:nvSpPr>
      <xdr:spPr>
        <a:xfrm>
          <a:off x="28308300"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983</xdr:row>
      <xdr:rowOff>0</xdr:rowOff>
    </xdr:from>
    <xdr:ext cx="184731" cy="264560"/>
    <xdr:sp macro="" textlink="">
      <xdr:nvSpPr>
        <xdr:cNvPr id="15" name="テキスト ボックス 14">
          <a:extLst>
            <a:ext uri="{FF2B5EF4-FFF2-40B4-BE49-F238E27FC236}">
              <a16:creationId xmlns:a16="http://schemas.microsoft.com/office/drawing/2014/main" id="{34FADF9F-66FF-4E2B-A0C2-84C4E24DD7D7}"/>
            </a:ext>
          </a:extLst>
        </xdr:cNvPr>
        <xdr:cNvSpPr txBox="1"/>
      </xdr:nvSpPr>
      <xdr:spPr>
        <a:xfrm>
          <a:off x="28308300"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983</xdr:row>
      <xdr:rowOff>0</xdr:rowOff>
    </xdr:from>
    <xdr:ext cx="184731" cy="264560"/>
    <xdr:sp macro="" textlink="">
      <xdr:nvSpPr>
        <xdr:cNvPr id="16" name="テキスト ボックス 15">
          <a:extLst>
            <a:ext uri="{FF2B5EF4-FFF2-40B4-BE49-F238E27FC236}">
              <a16:creationId xmlns:a16="http://schemas.microsoft.com/office/drawing/2014/main" id="{CD071E3B-1C2E-4E85-AC02-2397890D1060}"/>
            </a:ext>
          </a:extLst>
        </xdr:cNvPr>
        <xdr:cNvSpPr txBox="1"/>
      </xdr:nvSpPr>
      <xdr:spPr>
        <a:xfrm>
          <a:off x="369744"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983</xdr:row>
      <xdr:rowOff>0</xdr:rowOff>
    </xdr:from>
    <xdr:ext cx="184731" cy="264560"/>
    <xdr:sp macro="" textlink="">
      <xdr:nvSpPr>
        <xdr:cNvPr id="17" name="テキスト ボックス 16">
          <a:extLst>
            <a:ext uri="{FF2B5EF4-FFF2-40B4-BE49-F238E27FC236}">
              <a16:creationId xmlns:a16="http://schemas.microsoft.com/office/drawing/2014/main" id="{1AF5149A-C171-4B8C-B979-6376CA60F1BF}"/>
            </a:ext>
          </a:extLst>
        </xdr:cNvPr>
        <xdr:cNvSpPr txBox="1"/>
      </xdr:nvSpPr>
      <xdr:spPr>
        <a:xfrm>
          <a:off x="369744"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1006</xdr:row>
      <xdr:rowOff>0</xdr:rowOff>
    </xdr:from>
    <xdr:ext cx="184731" cy="264560"/>
    <xdr:sp macro="" textlink="">
      <xdr:nvSpPr>
        <xdr:cNvPr id="18" name="テキスト ボックス 17">
          <a:extLst>
            <a:ext uri="{FF2B5EF4-FFF2-40B4-BE49-F238E27FC236}">
              <a16:creationId xmlns:a16="http://schemas.microsoft.com/office/drawing/2014/main" id="{1DD49E8D-876F-4377-AAA1-586A7C5DC96D}"/>
            </a:ext>
          </a:extLst>
        </xdr:cNvPr>
        <xdr:cNvSpPr txBox="1"/>
      </xdr:nvSpPr>
      <xdr:spPr>
        <a:xfrm>
          <a:off x="28308300"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1006</xdr:row>
      <xdr:rowOff>0</xdr:rowOff>
    </xdr:from>
    <xdr:ext cx="184731" cy="264560"/>
    <xdr:sp macro="" textlink="">
      <xdr:nvSpPr>
        <xdr:cNvPr id="19" name="テキスト ボックス 18">
          <a:extLst>
            <a:ext uri="{FF2B5EF4-FFF2-40B4-BE49-F238E27FC236}">
              <a16:creationId xmlns:a16="http://schemas.microsoft.com/office/drawing/2014/main" id="{61FFC67F-0552-46B8-B450-41C362B00824}"/>
            </a:ext>
          </a:extLst>
        </xdr:cNvPr>
        <xdr:cNvSpPr txBox="1"/>
      </xdr:nvSpPr>
      <xdr:spPr>
        <a:xfrm>
          <a:off x="28308300"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1006</xdr:row>
      <xdr:rowOff>0</xdr:rowOff>
    </xdr:from>
    <xdr:ext cx="184731" cy="264560"/>
    <xdr:sp macro="" textlink="">
      <xdr:nvSpPr>
        <xdr:cNvPr id="20" name="テキスト ボックス 19">
          <a:extLst>
            <a:ext uri="{FF2B5EF4-FFF2-40B4-BE49-F238E27FC236}">
              <a16:creationId xmlns:a16="http://schemas.microsoft.com/office/drawing/2014/main" id="{607BAC4A-6AEF-4BA4-9DE9-8F205FC78CA9}"/>
            </a:ext>
          </a:extLst>
        </xdr:cNvPr>
        <xdr:cNvSpPr txBox="1"/>
      </xdr:nvSpPr>
      <xdr:spPr>
        <a:xfrm>
          <a:off x="369744"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1006</xdr:row>
      <xdr:rowOff>0</xdr:rowOff>
    </xdr:from>
    <xdr:ext cx="184731" cy="264560"/>
    <xdr:sp macro="" textlink="">
      <xdr:nvSpPr>
        <xdr:cNvPr id="21" name="テキスト ボックス 20">
          <a:extLst>
            <a:ext uri="{FF2B5EF4-FFF2-40B4-BE49-F238E27FC236}">
              <a16:creationId xmlns:a16="http://schemas.microsoft.com/office/drawing/2014/main" id="{5FE9D618-3B1A-4C9A-8A0A-7A5838AFD9EF}"/>
            </a:ext>
          </a:extLst>
        </xdr:cNvPr>
        <xdr:cNvSpPr txBox="1"/>
      </xdr:nvSpPr>
      <xdr:spPr>
        <a:xfrm>
          <a:off x="369744"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1035</xdr:row>
      <xdr:rowOff>0</xdr:rowOff>
    </xdr:from>
    <xdr:ext cx="184731" cy="264560"/>
    <xdr:sp macro="" textlink="">
      <xdr:nvSpPr>
        <xdr:cNvPr id="22" name="テキスト ボックス 21">
          <a:extLst>
            <a:ext uri="{FF2B5EF4-FFF2-40B4-BE49-F238E27FC236}">
              <a16:creationId xmlns:a16="http://schemas.microsoft.com/office/drawing/2014/main" id="{C4F6EF7C-DD96-429F-B9AF-563EB44C47B2}"/>
            </a:ext>
          </a:extLst>
        </xdr:cNvPr>
        <xdr:cNvSpPr txBox="1"/>
      </xdr:nvSpPr>
      <xdr:spPr>
        <a:xfrm>
          <a:off x="28308300"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1035</xdr:row>
      <xdr:rowOff>0</xdr:rowOff>
    </xdr:from>
    <xdr:ext cx="184731" cy="264560"/>
    <xdr:sp macro="" textlink="">
      <xdr:nvSpPr>
        <xdr:cNvPr id="23" name="テキスト ボックス 22">
          <a:extLst>
            <a:ext uri="{FF2B5EF4-FFF2-40B4-BE49-F238E27FC236}">
              <a16:creationId xmlns:a16="http://schemas.microsoft.com/office/drawing/2014/main" id="{41D314A0-47AD-4298-857C-4A750EB0EA5E}"/>
            </a:ext>
          </a:extLst>
        </xdr:cNvPr>
        <xdr:cNvSpPr txBox="1"/>
      </xdr:nvSpPr>
      <xdr:spPr>
        <a:xfrm>
          <a:off x="28308300"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1035</xdr:row>
      <xdr:rowOff>0</xdr:rowOff>
    </xdr:from>
    <xdr:ext cx="184731" cy="264560"/>
    <xdr:sp macro="" textlink="">
      <xdr:nvSpPr>
        <xdr:cNvPr id="24" name="テキスト ボックス 23">
          <a:extLst>
            <a:ext uri="{FF2B5EF4-FFF2-40B4-BE49-F238E27FC236}">
              <a16:creationId xmlns:a16="http://schemas.microsoft.com/office/drawing/2014/main" id="{2F8B70C2-B0D2-451F-AC03-2E39CC330AF1}"/>
            </a:ext>
          </a:extLst>
        </xdr:cNvPr>
        <xdr:cNvSpPr txBox="1"/>
      </xdr:nvSpPr>
      <xdr:spPr>
        <a:xfrm>
          <a:off x="369744"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1035</xdr:row>
      <xdr:rowOff>0</xdr:rowOff>
    </xdr:from>
    <xdr:ext cx="184731" cy="264560"/>
    <xdr:sp macro="" textlink="">
      <xdr:nvSpPr>
        <xdr:cNvPr id="25" name="テキスト ボックス 24">
          <a:extLst>
            <a:ext uri="{FF2B5EF4-FFF2-40B4-BE49-F238E27FC236}">
              <a16:creationId xmlns:a16="http://schemas.microsoft.com/office/drawing/2014/main" id="{A31E596D-2921-4DC7-B689-3BA791B52BD3}"/>
            </a:ext>
          </a:extLst>
        </xdr:cNvPr>
        <xdr:cNvSpPr txBox="1"/>
      </xdr:nvSpPr>
      <xdr:spPr>
        <a:xfrm>
          <a:off x="369744"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245</xdr:row>
      <xdr:rowOff>0</xdr:rowOff>
    </xdr:from>
    <xdr:ext cx="184731" cy="264560"/>
    <xdr:sp macro="" textlink="">
      <xdr:nvSpPr>
        <xdr:cNvPr id="26" name="テキスト ボックス 25">
          <a:extLst>
            <a:ext uri="{FF2B5EF4-FFF2-40B4-BE49-F238E27FC236}">
              <a16:creationId xmlns:a16="http://schemas.microsoft.com/office/drawing/2014/main" id="{95AE108D-1833-427C-BB31-E63DF24E1347}"/>
            </a:ext>
          </a:extLst>
        </xdr:cNvPr>
        <xdr:cNvSpPr txBox="1"/>
      </xdr:nvSpPr>
      <xdr:spPr>
        <a:xfrm>
          <a:off x="28308300"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245</xdr:row>
      <xdr:rowOff>0</xdr:rowOff>
    </xdr:from>
    <xdr:ext cx="184731" cy="264560"/>
    <xdr:sp macro="" textlink="">
      <xdr:nvSpPr>
        <xdr:cNvPr id="27" name="テキスト ボックス 26">
          <a:extLst>
            <a:ext uri="{FF2B5EF4-FFF2-40B4-BE49-F238E27FC236}">
              <a16:creationId xmlns:a16="http://schemas.microsoft.com/office/drawing/2014/main" id="{868E13B3-5B4E-4236-B840-88CF36A6D20D}"/>
            </a:ext>
          </a:extLst>
        </xdr:cNvPr>
        <xdr:cNvSpPr txBox="1"/>
      </xdr:nvSpPr>
      <xdr:spPr>
        <a:xfrm>
          <a:off x="28308300"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245</xdr:row>
      <xdr:rowOff>0</xdr:rowOff>
    </xdr:from>
    <xdr:ext cx="184731" cy="264560"/>
    <xdr:sp macro="" textlink="">
      <xdr:nvSpPr>
        <xdr:cNvPr id="28" name="テキスト ボックス 27">
          <a:extLst>
            <a:ext uri="{FF2B5EF4-FFF2-40B4-BE49-F238E27FC236}">
              <a16:creationId xmlns:a16="http://schemas.microsoft.com/office/drawing/2014/main" id="{506ED11E-5476-4635-8AE9-CADDF11052E3}"/>
            </a:ext>
          </a:extLst>
        </xdr:cNvPr>
        <xdr:cNvSpPr txBox="1"/>
      </xdr:nvSpPr>
      <xdr:spPr>
        <a:xfrm>
          <a:off x="369744"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245</xdr:row>
      <xdr:rowOff>0</xdr:rowOff>
    </xdr:from>
    <xdr:ext cx="184731" cy="264560"/>
    <xdr:sp macro="" textlink="">
      <xdr:nvSpPr>
        <xdr:cNvPr id="29" name="テキスト ボックス 28">
          <a:extLst>
            <a:ext uri="{FF2B5EF4-FFF2-40B4-BE49-F238E27FC236}">
              <a16:creationId xmlns:a16="http://schemas.microsoft.com/office/drawing/2014/main" id="{ECC979EC-D4C4-4E48-8A11-A4FFF2C09AD2}"/>
            </a:ext>
          </a:extLst>
        </xdr:cNvPr>
        <xdr:cNvSpPr txBox="1"/>
      </xdr:nvSpPr>
      <xdr:spPr>
        <a:xfrm>
          <a:off x="369744"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316</xdr:row>
      <xdr:rowOff>0</xdr:rowOff>
    </xdr:from>
    <xdr:ext cx="184731" cy="264560"/>
    <xdr:sp macro="" textlink="">
      <xdr:nvSpPr>
        <xdr:cNvPr id="30" name="テキスト ボックス 29">
          <a:extLst>
            <a:ext uri="{FF2B5EF4-FFF2-40B4-BE49-F238E27FC236}">
              <a16:creationId xmlns:a16="http://schemas.microsoft.com/office/drawing/2014/main" id="{FFBCB035-7D97-4A4B-B89B-DE67F95FB232}"/>
            </a:ext>
          </a:extLst>
        </xdr:cNvPr>
        <xdr:cNvSpPr txBox="1"/>
      </xdr:nvSpPr>
      <xdr:spPr>
        <a:xfrm>
          <a:off x="28308300"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316</xdr:row>
      <xdr:rowOff>0</xdr:rowOff>
    </xdr:from>
    <xdr:ext cx="184731" cy="264560"/>
    <xdr:sp macro="" textlink="">
      <xdr:nvSpPr>
        <xdr:cNvPr id="31" name="テキスト ボックス 30">
          <a:extLst>
            <a:ext uri="{FF2B5EF4-FFF2-40B4-BE49-F238E27FC236}">
              <a16:creationId xmlns:a16="http://schemas.microsoft.com/office/drawing/2014/main" id="{4C8B5E1F-4A55-4474-A4AA-58BD8996ED4D}"/>
            </a:ext>
          </a:extLst>
        </xdr:cNvPr>
        <xdr:cNvSpPr txBox="1"/>
      </xdr:nvSpPr>
      <xdr:spPr>
        <a:xfrm>
          <a:off x="28308300"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316</xdr:row>
      <xdr:rowOff>0</xdr:rowOff>
    </xdr:from>
    <xdr:ext cx="184731" cy="264560"/>
    <xdr:sp macro="" textlink="">
      <xdr:nvSpPr>
        <xdr:cNvPr id="32" name="テキスト ボックス 31">
          <a:extLst>
            <a:ext uri="{FF2B5EF4-FFF2-40B4-BE49-F238E27FC236}">
              <a16:creationId xmlns:a16="http://schemas.microsoft.com/office/drawing/2014/main" id="{8D14D7F4-4541-4266-8D8F-0E093040B5B2}"/>
            </a:ext>
          </a:extLst>
        </xdr:cNvPr>
        <xdr:cNvSpPr txBox="1"/>
      </xdr:nvSpPr>
      <xdr:spPr>
        <a:xfrm>
          <a:off x="369744"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316</xdr:row>
      <xdr:rowOff>0</xdr:rowOff>
    </xdr:from>
    <xdr:ext cx="184731" cy="264560"/>
    <xdr:sp macro="" textlink="">
      <xdr:nvSpPr>
        <xdr:cNvPr id="33" name="テキスト ボックス 32">
          <a:extLst>
            <a:ext uri="{FF2B5EF4-FFF2-40B4-BE49-F238E27FC236}">
              <a16:creationId xmlns:a16="http://schemas.microsoft.com/office/drawing/2014/main" id="{35E8B6CB-902F-43A2-81BD-F78F16BF5ACB}"/>
            </a:ext>
          </a:extLst>
        </xdr:cNvPr>
        <xdr:cNvSpPr txBox="1"/>
      </xdr:nvSpPr>
      <xdr:spPr>
        <a:xfrm>
          <a:off x="369744"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81</xdr:row>
      <xdr:rowOff>0</xdr:rowOff>
    </xdr:from>
    <xdr:ext cx="184731" cy="264560"/>
    <xdr:sp macro="" textlink="">
      <xdr:nvSpPr>
        <xdr:cNvPr id="34" name="テキスト ボックス 33">
          <a:extLst>
            <a:ext uri="{FF2B5EF4-FFF2-40B4-BE49-F238E27FC236}">
              <a16:creationId xmlns:a16="http://schemas.microsoft.com/office/drawing/2014/main" id="{D02A04B9-7F39-4672-804C-DF969A6A8E1E}"/>
            </a:ext>
          </a:extLst>
        </xdr:cNvPr>
        <xdr:cNvSpPr txBox="1"/>
      </xdr:nvSpPr>
      <xdr:spPr>
        <a:xfrm>
          <a:off x="28308300"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81</xdr:row>
      <xdr:rowOff>0</xdr:rowOff>
    </xdr:from>
    <xdr:ext cx="184731" cy="264560"/>
    <xdr:sp macro="" textlink="">
      <xdr:nvSpPr>
        <xdr:cNvPr id="35" name="テキスト ボックス 34">
          <a:extLst>
            <a:ext uri="{FF2B5EF4-FFF2-40B4-BE49-F238E27FC236}">
              <a16:creationId xmlns:a16="http://schemas.microsoft.com/office/drawing/2014/main" id="{026EE50D-7EFE-4CDB-A7B3-655EDFCDB999}"/>
            </a:ext>
          </a:extLst>
        </xdr:cNvPr>
        <xdr:cNvSpPr txBox="1"/>
      </xdr:nvSpPr>
      <xdr:spPr>
        <a:xfrm>
          <a:off x="28308300"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81</xdr:row>
      <xdr:rowOff>0</xdr:rowOff>
    </xdr:from>
    <xdr:ext cx="184731" cy="264560"/>
    <xdr:sp macro="" textlink="">
      <xdr:nvSpPr>
        <xdr:cNvPr id="36" name="テキスト ボックス 35">
          <a:extLst>
            <a:ext uri="{FF2B5EF4-FFF2-40B4-BE49-F238E27FC236}">
              <a16:creationId xmlns:a16="http://schemas.microsoft.com/office/drawing/2014/main" id="{07531DD0-49D8-4D6F-9E82-3B02D08F25DB}"/>
            </a:ext>
          </a:extLst>
        </xdr:cNvPr>
        <xdr:cNvSpPr txBox="1"/>
      </xdr:nvSpPr>
      <xdr:spPr>
        <a:xfrm>
          <a:off x="369744"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81</xdr:row>
      <xdr:rowOff>0</xdr:rowOff>
    </xdr:from>
    <xdr:ext cx="184731" cy="264560"/>
    <xdr:sp macro="" textlink="">
      <xdr:nvSpPr>
        <xdr:cNvPr id="37" name="テキスト ボックス 36">
          <a:extLst>
            <a:ext uri="{FF2B5EF4-FFF2-40B4-BE49-F238E27FC236}">
              <a16:creationId xmlns:a16="http://schemas.microsoft.com/office/drawing/2014/main" id="{D6CEDEBA-17D4-4BF7-823C-1A8D1F0501D2}"/>
            </a:ext>
          </a:extLst>
        </xdr:cNvPr>
        <xdr:cNvSpPr txBox="1"/>
      </xdr:nvSpPr>
      <xdr:spPr>
        <a:xfrm>
          <a:off x="369744"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22</xdr:row>
      <xdr:rowOff>0</xdr:rowOff>
    </xdr:from>
    <xdr:ext cx="184731" cy="264560"/>
    <xdr:sp macro="" textlink="">
      <xdr:nvSpPr>
        <xdr:cNvPr id="38" name="テキスト ボックス 37">
          <a:extLst>
            <a:ext uri="{FF2B5EF4-FFF2-40B4-BE49-F238E27FC236}">
              <a16:creationId xmlns:a16="http://schemas.microsoft.com/office/drawing/2014/main" id="{00FB00DA-53D9-4934-A072-16791E77173C}"/>
            </a:ext>
          </a:extLst>
        </xdr:cNvPr>
        <xdr:cNvSpPr txBox="1"/>
      </xdr:nvSpPr>
      <xdr:spPr>
        <a:xfrm>
          <a:off x="28308300"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22</xdr:row>
      <xdr:rowOff>0</xdr:rowOff>
    </xdr:from>
    <xdr:ext cx="184731" cy="264560"/>
    <xdr:sp macro="" textlink="">
      <xdr:nvSpPr>
        <xdr:cNvPr id="39" name="テキスト ボックス 38">
          <a:extLst>
            <a:ext uri="{FF2B5EF4-FFF2-40B4-BE49-F238E27FC236}">
              <a16:creationId xmlns:a16="http://schemas.microsoft.com/office/drawing/2014/main" id="{2564B0D2-08F8-498B-8C56-8097ED57FEFD}"/>
            </a:ext>
          </a:extLst>
        </xdr:cNvPr>
        <xdr:cNvSpPr txBox="1"/>
      </xdr:nvSpPr>
      <xdr:spPr>
        <a:xfrm>
          <a:off x="28308300"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22</xdr:row>
      <xdr:rowOff>0</xdr:rowOff>
    </xdr:from>
    <xdr:ext cx="184731" cy="264560"/>
    <xdr:sp macro="" textlink="">
      <xdr:nvSpPr>
        <xdr:cNvPr id="40" name="テキスト ボックス 39">
          <a:extLst>
            <a:ext uri="{FF2B5EF4-FFF2-40B4-BE49-F238E27FC236}">
              <a16:creationId xmlns:a16="http://schemas.microsoft.com/office/drawing/2014/main" id="{5142C110-EF2D-4C56-A504-016209F3AF1E}"/>
            </a:ext>
          </a:extLst>
        </xdr:cNvPr>
        <xdr:cNvSpPr txBox="1"/>
      </xdr:nvSpPr>
      <xdr:spPr>
        <a:xfrm>
          <a:off x="369744"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22</xdr:row>
      <xdr:rowOff>0</xdr:rowOff>
    </xdr:from>
    <xdr:ext cx="184731" cy="264560"/>
    <xdr:sp macro="" textlink="">
      <xdr:nvSpPr>
        <xdr:cNvPr id="41" name="テキスト ボックス 40">
          <a:extLst>
            <a:ext uri="{FF2B5EF4-FFF2-40B4-BE49-F238E27FC236}">
              <a16:creationId xmlns:a16="http://schemas.microsoft.com/office/drawing/2014/main" id="{2621E5BE-562E-4145-9CF7-4A34E503F6D9}"/>
            </a:ext>
          </a:extLst>
        </xdr:cNvPr>
        <xdr:cNvSpPr txBox="1"/>
      </xdr:nvSpPr>
      <xdr:spPr>
        <a:xfrm>
          <a:off x="369744"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xdr:row>
      <xdr:rowOff>0</xdr:rowOff>
    </xdr:from>
    <xdr:ext cx="184731" cy="264560"/>
    <xdr:sp macro="" textlink="">
      <xdr:nvSpPr>
        <xdr:cNvPr id="42" name="テキスト ボックス 41">
          <a:extLst>
            <a:ext uri="{FF2B5EF4-FFF2-40B4-BE49-F238E27FC236}">
              <a16:creationId xmlns:a16="http://schemas.microsoft.com/office/drawing/2014/main" id="{0C8BC3AD-D675-411A-A441-0074DABAF71E}"/>
            </a:ext>
          </a:extLst>
        </xdr:cNvPr>
        <xdr:cNvSpPr txBox="1"/>
      </xdr:nvSpPr>
      <xdr:spPr>
        <a:xfrm>
          <a:off x="28308300"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xdr:row>
      <xdr:rowOff>0</xdr:rowOff>
    </xdr:from>
    <xdr:ext cx="184731" cy="264560"/>
    <xdr:sp macro="" textlink="">
      <xdr:nvSpPr>
        <xdr:cNvPr id="43" name="テキスト ボックス 42">
          <a:extLst>
            <a:ext uri="{FF2B5EF4-FFF2-40B4-BE49-F238E27FC236}">
              <a16:creationId xmlns:a16="http://schemas.microsoft.com/office/drawing/2014/main" id="{6A6DA9B8-B5C3-4F3D-A932-4B1DD1D89472}"/>
            </a:ext>
          </a:extLst>
        </xdr:cNvPr>
        <xdr:cNvSpPr txBox="1"/>
      </xdr:nvSpPr>
      <xdr:spPr>
        <a:xfrm>
          <a:off x="28308300"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xdr:row>
      <xdr:rowOff>0</xdr:rowOff>
    </xdr:from>
    <xdr:ext cx="184731" cy="264560"/>
    <xdr:sp macro="" textlink="">
      <xdr:nvSpPr>
        <xdr:cNvPr id="44" name="テキスト ボックス 43">
          <a:extLst>
            <a:ext uri="{FF2B5EF4-FFF2-40B4-BE49-F238E27FC236}">
              <a16:creationId xmlns:a16="http://schemas.microsoft.com/office/drawing/2014/main" id="{B7F76E8D-9669-4E4A-A5D2-38C4D20473BA}"/>
            </a:ext>
          </a:extLst>
        </xdr:cNvPr>
        <xdr:cNvSpPr txBox="1"/>
      </xdr:nvSpPr>
      <xdr:spPr>
        <a:xfrm>
          <a:off x="369744"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xdr:row>
      <xdr:rowOff>0</xdr:rowOff>
    </xdr:from>
    <xdr:ext cx="184731" cy="264560"/>
    <xdr:sp macro="" textlink="">
      <xdr:nvSpPr>
        <xdr:cNvPr id="45" name="テキスト ボックス 44">
          <a:extLst>
            <a:ext uri="{FF2B5EF4-FFF2-40B4-BE49-F238E27FC236}">
              <a16:creationId xmlns:a16="http://schemas.microsoft.com/office/drawing/2014/main" id="{7C48854B-F2E2-42AE-83C1-B7B9BFF1324D}"/>
            </a:ext>
          </a:extLst>
        </xdr:cNvPr>
        <xdr:cNvSpPr txBox="1"/>
      </xdr:nvSpPr>
      <xdr:spPr>
        <a:xfrm>
          <a:off x="369744"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17</xdr:row>
      <xdr:rowOff>0</xdr:rowOff>
    </xdr:from>
    <xdr:ext cx="184731" cy="264560"/>
    <xdr:sp macro="" textlink="">
      <xdr:nvSpPr>
        <xdr:cNvPr id="46" name="テキスト ボックス 45">
          <a:extLst>
            <a:ext uri="{FF2B5EF4-FFF2-40B4-BE49-F238E27FC236}">
              <a16:creationId xmlns:a16="http://schemas.microsoft.com/office/drawing/2014/main" id="{BA114496-C76F-4830-A7D4-8A80488F6778}"/>
            </a:ext>
          </a:extLst>
        </xdr:cNvPr>
        <xdr:cNvSpPr txBox="1"/>
      </xdr:nvSpPr>
      <xdr:spPr>
        <a:xfrm>
          <a:off x="2830830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17</xdr:row>
      <xdr:rowOff>0</xdr:rowOff>
    </xdr:from>
    <xdr:ext cx="184731" cy="264560"/>
    <xdr:sp macro="" textlink="">
      <xdr:nvSpPr>
        <xdr:cNvPr id="47" name="テキスト ボックス 46">
          <a:extLst>
            <a:ext uri="{FF2B5EF4-FFF2-40B4-BE49-F238E27FC236}">
              <a16:creationId xmlns:a16="http://schemas.microsoft.com/office/drawing/2014/main" id="{F7974045-BC5B-42C7-B11A-308B40714AF0}"/>
            </a:ext>
          </a:extLst>
        </xdr:cNvPr>
        <xdr:cNvSpPr txBox="1"/>
      </xdr:nvSpPr>
      <xdr:spPr>
        <a:xfrm>
          <a:off x="2830830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17</xdr:row>
      <xdr:rowOff>0</xdr:rowOff>
    </xdr:from>
    <xdr:ext cx="184731" cy="264560"/>
    <xdr:sp macro="" textlink="">
      <xdr:nvSpPr>
        <xdr:cNvPr id="48" name="テキスト ボックス 47">
          <a:extLst>
            <a:ext uri="{FF2B5EF4-FFF2-40B4-BE49-F238E27FC236}">
              <a16:creationId xmlns:a16="http://schemas.microsoft.com/office/drawing/2014/main" id="{DD8766BE-BA88-4C4C-BB03-9E284622B020}"/>
            </a:ext>
          </a:extLst>
        </xdr:cNvPr>
        <xdr:cNvSpPr txBox="1"/>
      </xdr:nvSpPr>
      <xdr:spPr>
        <a:xfrm>
          <a:off x="369744"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17</xdr:row>
      <xdr:rowOff>0</xdr:rowOff>
    </xdr:from>
    <xdr:ext cx="184731" cy="264560"/>
    <xdr:sp macro="" textlink="">
      <xdr:nvSpPr>
        <xdr:cNvPr id="49" name="テキスト ボックス 48">
          <a:extLst>
            <a:ext uri="{FF2B5EF4-FFF2-40B4-BE49-F238E27FC236}">
              <a16:creationId xmlns:a16="http://schemas.microsoft.com/office/drawing/2014/main" id="{FC40013A-9348-426A-B9BE-6455D77899DC}"/>
            </a:ext>
          </a:extLst>
        </xdr:cNvPr>
        <xdr:cNvSpPr txBox="1"/>
      </xdr:nvSpPr>
      <xdr:spPr>
        <a:xfrm>
          <a:off x="369744"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50" name="テキスト ボックス 49">
          <a:extLst>
            <a:ext uri="{FF2B5EF4-FFF2-40B4-BE49-F238E27FC236}">
              <a16:creationId xmlns:a16="http://schemas.microsoft.com/office/drawing/2014/main" id="{493B574F-D1BE-4FDB-A363-40D94EB767DE}"/>
            </a:ext>
          </a:extLst>
        </xdr:cNvPr>
        <xdr:cNvSpPr txBox="1"/>
      </xdr:nvSpPr>
      <xdr:spPr>
        <a:xfrm>
          <a:off x="283083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51" name="テキスト ボックス 50">
          <a:extLst>
            <a:ext uri="{FF2B5EF4-FFF2-40B4-BE49-F238E27FC236}">
              <a16:creationId xmlns:a16="http://schemas.microsoft.com/office/drawing/2014/main" id="{42BF2D77-BED4-4ECB-94EC-0820EF7AA2F9}"/>
            </a:ext>
          </a:extLst>
        </xdr:cNvPr>
        <xdr:cNvSpPr txBox="1"/>
      </xdr:nvSpPr>
      <xdr:spPr>
        <a:xfrm>
          <a:off x="283083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7</xdr:row>
      <xdr:rowOff>0</xdr:rowOff>
    </xdr:from>
    <xdr:ext cx="184731" cy="264560"/>
    <xdr:sp macro="" textlink="">
      <xdr:nvSpPr>
        <xdr:cNvPr id="52" name="テキスト ボックス 51">
          <a:extLst>
            <a:ext uri="{FF2B5EF4-FFF2-40B4-BE49-F238E27FC236}">
              <a16:creationId xmlns:a16="http://schemas.microsoft.com/office/drawing/2014/main" id="{1246A4D2-6993-4BC1-B698-0DAF287FD6A5}"/>
            </a:ext>
          </a:extLst>
        </xdr:cNvPr>
        <xdr:cNvSpPr txBox="1"/>
      </xdr:nvSpPr>
      <xdr:spPr>
        <a:xfrm>
          <a:off x="369744"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7</xdr:row>
      <xdr:rowOff>0</xdr:rowOff>
    </xdr:from>
    <xdr:ext cx="184731" cy="264560"/>
    <xdr:sp macro="" textlink="">
      <xdr:nvSpPr>
        <xdr:cNvPr id="53" name="テキスト ボックス 52">
          <a:extLst>
            <a:ext uri="{FF2B5EF4-FFF2-40B4-BE49-F238E27FC236}">
              <a16:creationId xmlns:a16="http://schemas.microsoft.com/office/drawing/2014/main" id="{AAB4A18F-30E4-4CF9-B173-94436B6A745F}"/>
            </a:ext>
          </a:extLst>
        </xdr:cNvPr>
        <xdr:cNvSpPr txBox="1"/>
      </xdr:nvSpPr>
      <xdr:spPr>
        <a:xfrm>
          <a:off x="369744"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30</xdr:row>
      <xdr:rowOff>0</xdr:rowOff>
    </xdr:from>
    <xdr:ext cx="184731" cy="264560"/>
    <xdr:sp macro="" textlink="">
      <xdr:nvSpPr>
        <xdr:cNvPr id="54" name="テキスト ボックス 53">
          <a:extLst>
            <a:ext uri="{FF2B5EF4-FFF2-40B4-BE49-F238E27FC236}">
              <a16:creationId xmlns:a16="http://schemas.microsoft.com/office/drawing/2014/main" id="{67F35A56-8D2D-4842-8E58-75C080D2750F}"/>
            </a:ext>
          </a:extLst>
        </xdr:cNvPr>
        <xdr:cNvSpPr txBox="1"/>
      </xdr:nvSpPr>
      <xdr:spPr>
        <a:xfrm>
          <a:off x="2830830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30</xdr:row>
      <xdr:rowOff>0</xdr:rowOff>
    </xdr:from>
    <xdr:ext cx="184731" cy="264560"/>
    <xdr:sp macro="" textlink="">
      <xdr:nvSpPr>
        <xdr:cNvPr id="55" name="テキスト ボックス 54">
          <a:extLst>
            <a:ext uri="{FF2B5EF4-FFF2-40B4-BE49-F238E27FC236}">
              <a16:creationId xmlns:a16="http://schemas.microsoft.com/office/drawing/2014/main" id="{9C0EB9CC-FDBE-4828-BFE8-27A6DB5EFC65}"/>
            </a:ext>
          </a:extLst>
        </xdr:cNvPr>
        <xdr:cNvSpPr txBox="1"/>
      </xdr:nvSpPr>
      <xdr:spPr>
        <a:xfrm>
          <a:off x="2830830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30</xdr:row>
      <xdr:rowOff>0</xdr:rowOff>
    </xdr:from>
    <xdr:ext cx="184731" cy="264560"/>
    <xdr:sp macro="" textlink="">
      <xdr:nvSpPr>
        <xdr:cNvPr id="56" name="テキスト ボックス 55">
          <a:extLst>
            <a:ext uri="{FF2B5EF4-FFF2-40B4-BE49-F238E27FC236}">
              <a16:creationId xmlns:a16="http://schemas.microsoft.com/office/drawing/2014/main" id="{716F3E36-D727-4531-BAB5-BA98623F4D2D}"/>
            </a:ext>
          </a:extLst>
        </xdr:cNvPr>
        <xdr:cNvSpPr txBox="1"/>
      </xdr:nvSpPr>
      <xdr:spPr>
        <a:xfrm>
          <a:off x="369744"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30</xdr:row>
      <xdr:rowOff>0</xdr:rowOff>
    </xdr:from>
    <xdr:ext cx="184731" cy="264560"/>
    <xdr:sp macro="" textlink="">
      <xdr:nvSpPr>
        <xdr:cNvPr id="57" name="テキスト ボックス 56">
          <a:extLst>
            <a:ext uri="{FF2B5EF4-FFF2-40B4-BE49-F238E27FC236}">
              <a16:creationId xmlns:a16="http://schemas.microsoft.com/office/drawing/2014/main" id="{9771BB4D-D906-432E-9F36-8F63DE261E9D}"/>
            </a:ext>
          </a:extLst>
        </xdr:cNvPr>
        <xdr:cNvSpPr txBox="1"/>
      </xdr:nvSpPr>
      <xdr:spPr>
        <a:xfrm>
          <a:off x="369744"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32</xdr:row>
      <xdr:rowOff>0</xdr:rowOff>
    </xdr:from>
    <xdr:ext cx="184731" cy="264560"/>
    <xdr:sp macro="" textlink="">
      <xdr:nvSpPr>
        <xdr:cNvPr id="58" name="テキスト ボックス 57">
          <a:extLst>
            <a:ext uri="{FF2B5EF4-FFF2-40B4-BE49-F238E27FC236}">
              <a16:creationId xmlns:a16="http://schemas.microsoft.com/office/drawing/2014/main" id="{F57A1E59-19ED-4022-9092-3C53CBC3055D}"/>
            </a:ext>
          </a:extLst>
        </xdr:cNvPr>
        <xdr:cNvSpPr txBox="1"/>
      </xdr:nvSpPr>
      <xdr:spPr>
        <a:xfrm>
          <a:off x="28308300"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32</xdr:row>
      <xdr:rowOff>0</xdr:rowOff>
    </xdr:from>
    <xdr:ext cx="184731" cy="264560"/>
    <xdr:sp macro="" textlink="">
      <xdr:nvSpPr>
        <xdr:cNvPr id="59" name="テキスト ボックス 58">
          <a:extLst>
            <a:ext uri="{FF2B5EF4-FFF2-40B4-BE49-F238E27FC236}">
              <a16:creationId xmlns:a16="http://schemas.microsoft.com/office/drawing/2014/main" id="{3AC49534-A28E-443A-A5E9-6E0E1A7299C1}"/>
            </a:ext>
          </a:extLst>
        </xdr:cNvPr>
        <xdr:cNvSpPr txBox="1"/>
      </xdr:nvSpPr>
      <xdr:spPr>
        <a:xfrm>
          <a:off x="28308300"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xdr:row>
      <xdr:rowOff>0</xdr:rowOff>
    </xdr:from>
    <xdr:ext cx="184731" cy="264560"/>
    <xdr:sp macro="" textlink="">
      <xdr:nvSpPr>
        <xdr:cNvPr id="60" name="テキスト ボックス 59">
          <a:extLst>
            <a:ext uri="{FF2B5EF4-FFF2-40B4-BE49-F238E27FC236}">
              <a16:creationId xmlns:a16="http://schemas.microsoft.com/office/drawing/2014/main" id="{483136FE-3F5D-4A36-BFB0-51E58C3CA424}"/>
            </a:ext>
          </a:extLst>
        </xdr:cNvPr>
        <xdr:cNvSpPr txBox="1"/>
      </xdr:nvSpPr>
      <xdr:spPr>
        <a:xfrm>
          <a:off x="369744"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xdr:row>
      <xdr:rowOff>0</xdr:rowOff>
    </xdr:from>
    <xdr:ext cx="184731" cy="264560"/>
    <xdr:sp macro="" textlink="">
      <xdr:nvSpPr>
        <xdr:cNvPr id="61" name="テキスト ボックス 60">
          <a:extLst>
            <a:ext uri="{FF2B5EF4-FFF2-40B4-BE49-F238E27FC236}">
              <a16:creationId xmlns:a16="http://schemas.microsoft.com/office/drawing/2014/main" id="{449576A1-9C8D-4577-906F-A211997C4693}"/>
            </a:ext>
          </a:extLst>
        </xdr:cNvPr>
        <xdr:cNvSpPr txBox="1"/>
      </xdr:nvSpPr>
      <xdr:spPr>
        <a:xfrm>
          <a:off x="369744"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144</xdr:row>
      <xdr:rowOff>0</xdr:rowOff>
    </xdr:from>
    <xdr:ext cx="184731" cy="264560"/>
    <xdr:sp macro="" textlink="">
      <xdr:nvSpPr>
        <xdr:cNvPr id="62" name="テキスト ボックス 61">
          <a:extLst>
            <a:ext uri="{FF2B5EF4-FFF2-40B4-BE49-F238E27FC236}">
              <a16:creationId xmlns:a16="http://schemas.microsoft.com/office/drawing/2014/main" id="{E4E33C64-288B-4C4D-B4EE-16ABD797FB1B}"/>
            </a:ext>
          </a:extLst>
        </xdr:cNvPr>
        <xdr:cNvSpPr txBox="1"/>
      </xdr:nvSpPr>
      <xdr:spPr>
        <a:xfrm>
          <a:off x="2830830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144</xdr:row>
      <xdr:rowOff>0</xdr:rowOff>
    </xdr:from>
    <xdr:ext cx="184731" cy="264560"/>
    <xdr:sp macro="" textlink="">
      <xdr:nvSpPr>
        <xdr:cNvPr id="63" name="テキスト ボックス 62">
          <a:extLst>
            <a:ext uri="{FF2B5EF4-FFF2-40B4-BE49-F238E27FC236}">
              <a16:creationId xmlns:a16="http://schemas.microsoft.com/office/drawing/2014/main" id="{39EE4CAE-4F8C-40BE-AD52-CDFDD4AEEEC4}"/>
            </a:ext>
          </a:extLst>
        </xdr:cNvPr>
        <xdr:cNvSpPr txBox="1"/>
      </xdr:nvSpPr>
      <xdr:spPr>
        <a:xfrm>
          <a:off x="2830830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144</xdr:row>
      <xdr:rowOff>0</xdr:rowOff>
    </xdr:from>
    <xdr:ext cx="184731" cy="264560"/>
    <xdr:sp macro="" textlink="">
      <xdr:nvSpPr>
        <xdr:cNvPr id="64" name="テキスト ボックス 63">
          <a:extLst>
            <a:ext uri="{FF2B5EF4-FFF2-40B4-BE49-F238E27FC236}">
              <a16:creationId xmlns:a16="http://schemas.microsoft.com/office/drawing/2014/main" id="{1765DF62-62F1-4639-A0FB-122A804EC3B2}"/>
            </a:ext>
          </a:extLst>
        </xdr:cNvPr>
        <xdr:cNvSpPr txBox="1"/>
      </xdr:nvSpPr>
      <xdr:spPr>
        <a:xfrm>
          <a:off x="369744"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144</xdr:row>
      <xdr:rowOff>0</xdr:rowOff>
    </xdr:from>
    <xdr:ext cx="184731" cy="264560"/>
    <xdr:sp macro="" textlink="">
      <xdr:nvSpPr>
        <xdr:cNvPr id="65" name="テキスト ボックス 64">
          <a:extLst>
            <a:ext uri="{FF2B5EF4-FFF2-40B4-BE49-F238E27FC236}">
              <a16:creationId xmlns:a16="http://schemas.microsoft.com/office/drawing/2014/main" id="{57A003E8-0218-49FA-893C-652AC1250D29}"/>
            </a:ext>
          </a:extLst>
        </xdr:cNvPr>
        <xdr:cNvSpPr txBox="1"/>
      </xdr:nvSpPr>
      <xdr:spPr>
        <a:xfrm>
          <a:off x="369744"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146</xdr:row>
      <xdr:rowOff>0</xdr:rowOff>
    </xdr:from>
    <xdr:ext cx="184731" cy="264560"/>
    <xdr:sp macro="" textlink="">
      <xdr:nvSpPr>
        <xdr:cNvPr id="66" name="テキスト ボックス 65">
          <a:extLst>
            <a:ext uri="{FF2B5EF4-FFF2-40B4-BE49-F238E27FC236}">
              <a16:creationId xmlns:a16="http://schemas.microsoft.com/office/drawing/2014/main" id="{865CBC49-19CC-43AE-AEAD-E7344B4CD22D}"/>
            </a:ext>
          </a:extLst>
        </xdr:cNvPr>
        <xdr:cNvSpPr txBox="1"/>
      </xdr:nvSpPr>
      <xdr:spPr>
        <a:xfrm>
          <a:off x="28308300"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146</xdr:row>
      <xdr:rowOff>0</xdr:rowOff>
    </xdr:from>
    <xdr:ext cx="184731" cy="264560"/>
    <xdr:sp macro="" textlink="">
      <xdr:nvSpPr>
        <xdr:cNvPr id="67" name="テキスト ボックス 66">
          <a:extLst>
            <a:ext uri="{FF2B5EF4-FFF2-40B4-BE49-F238E27FC236}">
              <a16:creationId xmlns:a16="http://schemas.microsoft.com/office/drawing/2014/main" id="{5C64B1FE-C25B-452D-96DB-12E060CDAC33}"/>
            </a:ext>
          </a:extLst>
        </xdr:cNvPr>
        <xdr:cNvSpPr txBox="1"/>
      </xdr:nvSpPr>
      <xdr:spPr>
        <a:xfrm>
          <a:off x="28308300"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146</xdr:row>
      <xdr:rowOff>0</xdr:rowOff>
    </xdr:from>
    <xdr:ext cx="184731" cy="264560"/>
    <xdr:sp macro="" textlink="">
      <xdr:nvSpPr>
        <xdr:cNvPr id="68" name="テキスト ボックス 67">
          <a:extLst>
            <a:ext uri="{FF2B5EF4-FFF2-40B4-BE49-F238E27FC236}">
              <a16:creationId xmlns:a16="http://schemas.microsoft.com/office/drawing/2014/main" id="{6598BFA8-1CDC-488C-A8D4-3CA729D1B3B8}"/>
            </a:ext>
          </a:extLst>
        </xdr:cNvPr>
        <xdr:cNvSpPr txBox="1"/>
      </xdr:nvSpPr>
      <xdr:spPr>
        <a:xfrm>
          <a:off x="369744"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146</xdr:row>
      <xdr:rowOff>0</xdr:rowOff>
    </xdr:from>
    <xdr:ext cx="184731" cy="264560"/>
    <xdr:sp macro="" textlink="">
      <xdr:nvSpPr>
        <xdr:cNvPr id="69" name="テキスト ボックス 68">
          <a:extLst>
            <a:ext uri="{FF2B5EF4-FFF2-40B4-BE49-F238E27FC236}">
              <a16:creationId xmlns:a16="http://schemas.microsoft.com/office/drawing/2014/main" id="{2E1E1775-FC32-447C-B082-0E420530B14F}"/>
            </a:ext>
          </a:extLst>
        </xdr:cNvPr>
        <xdr:cNvSpPr txBox="1"/>
      </xdr:nvSpPr>
      <xdr:spPr>
        <a:xfrm>
          <a:off x="369744"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148</xdr:row>
      <xdr:rowOff>0</xdr:rowOff>
    </xdr:from>
    <xdr:ext cx="184731" cy="264560"/>
    <xdr:sp macro="" textlink="">
      <xdr:nvSpPr>
        <xdr:cNvPr id="70" name="テキスト ボックス 69">
          <a:extLst>
            <a:ext uri="{FF2B5EF4-FFF2-40B4-BE49-F238E27FC236}">
              <a16:creationId xmlns:a16="http://schemas.microsoft.com/office/drawing/2014/main" id="{69D60798-B31D-46A4-9F73-F0A7379B127D}"/>
            </a:ext>
          </a:extLst>
        </xdr:cNvPr>
        <xdr:cNvSpPr txBox="1"/>
      </xdr:nvSpPr>
      <xdr:spPr>
        <a:xfrm>
          <a:off x="283083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148</xdr:row>
      <xdr:rowOff>0</xdr:rowOff>
    </xdr:from>
    <xdr:ext cx="184731" cy="264560"/>
    <xdr:sp macro="" textlink="">
      <xdr:nvSpPr>
        <xdr:cNvPr id="71" name="テキスト ボックス 70">
          <a:extLst>
            <a:ext uri="{FF2B5EF4-FFF2-40B4-BE49-F238E27FC236}">
              <a16:creationId xmlns:a16="http://schemas.microsoft.com/office/drawing/2014/main" id="{B13190BA-9C22-4F13-A02B-7AD6343935E5}"/>
            </a:ext>
          </a:extLst>
        </xdr:cNvPr>
        <xdr:cNvSpPr txBox="1"/>
      </xdr:nvSpPr>
      <xdr:spPr>
        <a:xfrm>
          <a:off x="283083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148</xdr:row>
      <xdr:rowOff>0</xdr:rowOff>
    </xdr:from>
    <xdr:ext cx="184731" cy="264560"/>
    <xdr:sp macro="" textlink="">
      <xdr:nvSpPr>
        <xdr:cNvPr id="72" name="テキスト ボックス 71">
          <a:extLst>
            <a:ext uri="{FF2B5EF4-FFF2-40B4-BE49-F238E27FC236}">
              <a16:creationId xmlns:a16="http://schemas.microsoft.com/office/drawing/2014/main" id="{B5C76477-86F7-42E5-8D94-ECE7437015F3}"/>
            </a:ext>
          </a:extLst>
        </xdr:cNvPr>
        <xdr:cNvSpPr txBox="1"/>
      </xdr:nvSpPr>
      <xdr:spPr>
        <a:xfrm>
          <a:off x="369744"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148</xdr:row>
      <xdr:rowOff>0</xdr:rowOff>
    </xdr:from>
    <xdr:ext cx="184731" cy="264560"/>
    <xdr:sp macro="" textlink="">
      <xdr:nvSpPr>
        <xdr:cNvPr id="73" name="テキスト ボックス 72">
          <a:extLst>
            <a:ext uri="{FF2B5EF4-FFF2-40B4-BE49-F238E27FC236}">
              <a16:creationId xmlns:a16="http://schemas.microsoft.com/office/drawing/2014/main" id="{243E878E-ECA4-4C93-B605-260ACA41FAE4}"/>
            </a:ext>
          </a:extLst>
        </xdr:cNvPr>
        <xdr:cNvSpPr txBox="1"/>
      </xdr:nvSpPr>
      <xdr:spPr>
        <a:xfrm>
          <a:off x="369744"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165</xdr:row>
      <xdr:rowOff>0</xdr:rowOff>
    </xdr:from>
    <xdr:ext cx="184731" cy="264560"/>
    <xdr:sp macro="" textlink="">
      <xdr:nvSpPr>
        <xdr:cNvPr id="74" name="テキスト ボックス 73">
          <a:extLst>
            <a:ext uri="{FF2B5EF4-FFF2-40B4-BE49-F238E27FC236}">
              <a16:creationId xmlns:a16="http://schemas.microsoft.com/office/drawing/2014/main" id="{3F2D49CA-CDC1-43C3-AB66-7EFADC82ED84}"/>
            </a:ext>
          </a:extLst>
        </xdr:cNvPr>
        <xdr:cNvSpPr txBox="1"/>
      </xdr:nvSpPr>
      <xdr:spPr>
        <a:xfrm>
          <a:off x="283083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165</xdr:row>
      <xdr:rowOff>0</xdr:rowOff>
    </xdr:from>
    <xdr:ext cx="184731" cy="264560"/>
    <xdr:sp macro="" textlink="">
      <xdr:nvSpPr>
        <xdr:cNvPr id="75" name="テキスト ボックス 74">
          <a:extLst>
            <a:ext uri="{FF2B5EF4-FFF2-40B4-BE49-F238E27FC236}">
              <a16:creationId xmlns:a16="http://schemas.microsoft.com/office/drawing/2014/main" id="{7B5D6E59-0E8D-4536-863B-54E0A3D2FA28}"/>
            </a:ext>
          </a:extLst>
        </xdr:cNvPr>
        <xdr:cNvSpPr txBox="1"/>
      </xdr:nvSpPr>
      <xdr:spPr>
        <a:xfrm>
          <a:off x="283083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165</xdr:row>
      <xdr:rowOff>0</xdr:rowOff>
    </xdr:from>
    <xdr:ext cx="184731" cy="264560"/>
    <xdr:sp macro="" textlink="">
      <xdr:nvSpPr>
        <xdr:cNvPr id="76" name="テキスト ボックス 75">
          <a:extLst>
            <a:ext uri="{FF2B5EF4-FFF2-40B4-BE49-F238E27FC236}">
              <a16:creationId xmlns:a16="http://schemas.microsoft.com/office/drawing/2014/main" id="{ABA71232-CAC6-45AB-AA9A-56350A269B27}"/>
            </a:ext>
          </a:extLst>
        </xdr:cNvPr>
        <xdr:cNvSpPr txBox="1"/>
      </xdr:nvSpPr>
      <xdr:spPr>
        <a:xfrm>
          <a:off x="369744"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165</xdr:row>
      <xdr:rowOff>0</xdr:rowOff>
    </xdr:from>
    <xdr:ext cx="184731" cy="264560"/>
    <xdr:sp macro="" textlink="">
      <xdr:nvSpPr>
        <xdr:cNvPr id="77" name="テキスト ボックス 76">
          <a:extLst>
            <a:ext uri="{FF2B5EF4-FFF2-40B4-BE49-F238E27FC236}">
              <a16:creationId xmlns:a16="http://schemas.microsoft.com/office/drawing/2014/main" id="{6CCFD29F-8BB2-4A9E-BE57-430514DBC855}"/>
            </a:ext>
          </a:extLst>
        </xdr:cNvPr>
        <xdr:cNvSpPr txBox="1"/>
      </xdr:nvSpPr>
      <xdr:spPr>
        <a:xfrm>
          <a:off x="369744"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101</xdr:row>
      <xdr:rowOff>0</xdr:rowOff>
    </xdr:from>
    <xdr:ext cx="184731" cy="264560"/>
    <xdr:sp macro="" textlink="">
      <xdr:nvSpPr>
        <xdr:cNvPr id="78" name="テキスト ボックス 77">
          <a:extLst>
            <a:ext uri="{FF2B5EF4-FFF2-40B4-BE49-F238E27FC236}">
              <a16:creationId xmlns:a16="http://schemas.microsoft.com/office/drawing/2014/main" id="{18B54A20-2E2F-485B-ADA4-149CD8A6B8D5}"/>
            </a:ext>
          </a:extLst>
        </xdr:cNvPr>
        <xdr:cNvSpPr txBox="1"/>
      </xdr:nvSpPr>
      <xdr:spPr>
        <a:xfrm>
          <a:off x="2830830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101</xdr:row>
      <xdr:rowOff>0</xdr:rowOff>
    </xdr:from>
    <xdr:ext cx="184731" cy="264560"/>
    <xdr:sp macro="" textlink="">
      <xdr:nvSpPr>
        <xdr:cNvPr id="79" name="テキスト ボックス 78">
          <a:extLst>
            <a:ext uri="{FF2B5EF4-FFF2-40B4-BE49-F238E27FC236}">
              <a16:creationId xmlns:a16="http://schemas.microsoft.com/office/drawing/2014/main" id="{45B6E922-B449-4D0C-9E02-C9DC3E3CFA10}"/>
            </a:ext>
          </a:extLst>
        </xdr:cNvPr>
        <xdr:cNvSpPr txBox="1"/>
      </xdr:nvSpPr>
      <xdr:spPr>
        <a:xfrm>
          <a:off x="2830830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101</xdr:row>
      <xdr:rowOff>0</xdr:rowOff>
    </xdr:from>
    <xdr:ext cx="184731" cy="264560"/>
    <xdr:sp macro="" textlink="">
      <xdr:nvSpPr>
        <xdr:cNvPr id="80" name="テキスト ボックス 79">
          <a:extLst>
            <a:ext uri="{FF2B5EF4-FFF2-40B4-BE49-F238E27FC236}">
              <a16:creationId xmlns:a16="http://schemas.microsoft.com/office/drawing/2014/main" id="{F367C8B7-EE8E-40A3-A712-E8AF6116DEC6}"/>
            </a:ext>
          </a:extLst>
        </xdr:cNvPr>
        <xdr:cNvSpPr txBox="1"/>
      </xdr:nvSpPr>
      <xdr:spPr>
        <a:xfrm>
          <a:off x="369744"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101</xdr:row>
      <xdr:rowOff>0</xdr:rowOff>
    </xdr:from>
    <xdr:ext cx="184731" cy="264560"/>
    <xdr:sp macro="" textlink="">
      <xdr:nvSpPr>
        <xdr:cNvPr id="81" name="テキスト ボックス 80">
          <a:extLst>
            <a:ext uri="{FF2B5EF4-FFF2-40B4-BE49-F238E27FC236}">
              <a16:creationId xmlns:a16="http://schemas.microsoft.com/office/drawing/2014/main" id="{7AC038FD-FDDF-4120-99E2-096C007DC70E}"/>
            </a:ext>
          </a:extLst>
        </xdr:cNvPr>
        <xdr:cNvSpPr txBox="1"/>
      </xdr:nvSpPr>
      <xdr:spPr>
        <a:xfrm>
          <a:off x="369744"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160</xdr:row>
      <xdr:rowOff>0</xdr:rowOff>
    </xdr:from>
    <xdr:ext cx="184731" cy="264560"/>
    <xdr:sp macro="" textlink="">
      <xdr:nvSpPr>
        <xdr:cNvPr id="82" name="テキスト ボックス 81">
          <a:extLst>
            <a:ext uri="{FF2B5EF4-FFF2-40B4-BE49-F238E27FC236}">
              <a16:creationId xmlns:a16="http://schemas.microsoft.com/office/drawing/2014/main" id="{0FB33996-8C72-4858-8B21-A0D56CADC053}"/>
            </a:ext>
          </a:extLst>
        </xdr:cNvPr>
        <xdr:cNvSpPr txBox="1"/>
      </xdr:nvSpPr>
      <xdr:spPr>
        <a:xfrm>
          <a:off x="28308300"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160</xdr:row>
      <xdr:rowOff>0</xdr:rowOff>
    </xdr:from>
    <xdr:ext cx="184731" cy="264560"/>
    <xdr:sp macro="" textlink="">
      <xdr:nvSpPr>
        <xdr:cNvPr id="83" name="テキスト ボックス 82">
          <a:extLst>
            <a:ext uri="{FF2B5EF4-FFF2-40B4-BE49-F238E27FC236}">
              <a16:creationId xmlns:a16="http://schemas.microsoft.com/office/drawing/2014/main" id="{A5D6DFC8-0A8A-4746-BA9C-22B40FEE5851}"/>
            </a:ext>
          </a:extLst>
        </xdr:cNvPr>
        <xdr:cNvSpPr txBox="1"/>
      </xdr:nvSpPr>
      <xdr:spPr>
        <a:xfrm>
          <a:off x="28308300"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160</xdr:row>
      <xdr:rowOff>0</xdr:rowOff>
    </xdr:from>
    <xdr:ext cx="184731" cy="264560"/>
    <xdr:sp macro="" textlink="">
      <xdr:nvSpPr>
        <xdr:cNvPr id="84" name="テキスト ボックス 83">
          <a:extLst>
            <a:ext uri="{FF2B5EF4-FFF2-40B4-BE49-F238E27FC236}">
              <a16:creationId xmlns:a16="http://schemas.microsoft.com/office/drawing/2014/main" id="{9A306AFC-C1CB-4BAD-9C59-3D7B5E56B1A1}"/>
            </a:ext>
          </a:extLst>
        </xdr:cNvPr>
        <xdr:cNvSpPr txBox="1"/>
      </xdr:nvSpPr>
      <xdr:spPr>
        <a:xfrm>
          <a:off x="369744"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160</xdr:row>
      <xdr:rowOff>0</xdr:rowOff>
    </xdr:from>
    <xdr:ext cx="184731" cy="264560"/>
    <xdr:sp macro="" textlink="">
      <xdr:nvSpPr>
        <xdr:cNvPr id="85" name="テキスト ボックス 84">
          <a:extLst>
            <a:ext uri="{FF2B5EF4-FFF2-40B4-BE49-F238E27FC236}">
              <a16:creationId xmlns:a16="http://schemas.microsoft.com/office/drawing/2014/main" id="{4C58638B-9460-4F63-9536-AEE5D3299D86}"/>
            </a:ext>
          </a:extLst>
        </xdr:cNvPr>
        <xdr:cNvSpPr txBox="1"/>
      </xdr:nvSpPr>
      <xdr:spPr>
        <a:xfrm>
          <a:off x="369744"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126</xdr:row>
      <xdr:rowOff>0</xdr:rowOff>
    </xdr:from>
    <xdr:ext cx="184731" cy="264560"/>
    <xdr:sp macro="" textlink="">
      <xdr:nvSpPr>
        <xdr:cNvPr id="86" name="テキスト ボックス 85">
          <a:extLst>
            <a:ext uri="{FF2B5EF4-FFF2-40B4-BE49-F238E27FC236}">
              <a16:creationId xmlns:a16="http://schemas.microsoft.com/office/drawing/2014/main" id="{C3867C71-4FF5-44CB-82E0-4E8FD689CA6F}"/>
            </a:ext>
          </a:extLst>
        </xdr:cNvPr>
        <xdr:cNvSpPr txBox="1"/>
      </xdr:nvSpPr>
      <xdr:spPr>
        <a:xfrm>
          <a:off x="28308300"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126</xdr:row>
      <xdr:rowOff>0</xdr:rowOff>
    </xdr:from>
    <xdr:ext cx="184731" cy="264560"/>
    <xdr:sp macro="" textlink="">
      <xdr:nvSpPr>
        <xdr:cNvPr id="87" name="テキスト ボックス 86">
          <a:extLst>
            <a:ext uri="{FF2B5EF4-FFF2-40B4-BE49-F238E27FC236}">
              <a16:creationId xmlns:a16="http://schemas.microsoft.com/office/drawing/2014/main" id="{1FCFC281-4666-4DAA-8D16-A9BD5088633D}"/>
            </a:ext>
          </a:extLst>
        </xdr:cNvPr>
        <xdr:cNvSpPr txBox="1"/>
      </xdr:nvSpPr>
      <xdr:spPr>
        <a:xfrm>
          <a:off x="28308300"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126</xdr:row>
      <xdr:rowOff>0</xdr:rowOff>
    </xdr:from>
    <xdr:ext cx="184731" cy="264560"/>
    <xdr:sp macro="" textlink="">
      <xdr:nvSpPr>
        <xdr:cNvPr id="88" name="テキスト ボックス 87">
          <a:extLst>
            <a:ext uri="{FF2B5EF4-FFF2-40B4-BE49-F238E27FC236}">
              <a16:creationId xmlns:a16="http://schemas.microsoft.com/office/drawing/2014/main" id="{48983F6A-4EB6-4A26-ADD8-C220AC5C2908}"/>
            </a:ext>
          </a:extLst>
        </xdr:cNvPr>
        <xdr:cNvSpPr txBox="1"/>
      </xdr:nvSpPr>
      <xdr:spPr>
        <a:xfrm>
          <a:off x="369744"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126</xdr:row>
      <xdr:rowOff>0</xdr:rowOff>
    </xdr:from>
    <xdr:ext cx="184731" cy="264560"/>
    <xdr:sp macro="" textlink="">
      <xdr:nvSpPr>
        <xdr:cNvPr id="89" name="テキスト ボックス 88">
          <a:extLst>
            <a:ext uri="{FF2B5EF4-FFF2-40B4-BE49-F238E27FC236}">
              <a16:creationId xmlns:a16="http://schemas.microsoft.com/office/drawing/2014/main" id="{441641E6-AD91-4964-BDCD-7F04C05B44B7}"/>
            </a:ext>
          </a:extLst>
        </xdr:cNvPr>
        <xdr:cNvSpPr txBox="1"/>
      </xdr:nvSpPr>
      <xdr:spPr>
        <a:xfrm>
          <a:off x="369744"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131</xdr:row>
      <xdr:rowOff>0</xdr:rowOff>
    </xdr:from>
    <xdr:ext cx="184731" cy="264560"/>
    <xdr:sp macro="" textlink="">
      <xdr:nvSpPr>
        <xdr:cNvPr id="90" name="テキスト ボックス 89">
          <a:extLst>
            <a:ext uri="{FF2B5EF4-FFF2-40B4-BE49-F238E27FC236}">
              <a16:creationId xmlns:a16="http://schemas.microsoft.com/office/drawing/2014/main" id="{2CF3DA2B-449A-4EB1-B2E0-8FAA039C4CF1}"/>
            </a:ext>
          </a:extLst>
        </xdr:cNvPr>
        <xdr:cNvSpPr txBox="1"/>
      </xdr:nvSpPr>
      <xdr:spPr>
        <a:xfrm>
          <a:off x="28308300"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131</xdr:row>
      <xdr:rowOff>0</xdr:rowOff>
    </xdr:from>
    <xdr:ext cx="184731" cy="264560"/>
    <xdr:sp macro="" textlink="">
      <xdr:nvSpPr>
        <xdr:cNvPr id="91" name="テキスト ボックス 90">
          <a:extLst>
            <a:ext uri="{FF2B5EF4-FFF2-40B4-BE49-F238E27FC236}">
              <a16:creationId xmlns:a16="http://schemas.microsoft.com/office/drawing/2014/main" id="{3B39F5C1-A876-439B-B87E-67E2A834528F}"/>
            </a:ext>
          </a:extLst>
        </xdr:cNvPr>
        <xdr:cNvSpPr txBox="1"/>
      </xdr:nvSpPr>
      <xdr:spPr>
        <a:xfrm>
          <a:off x="28308300"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131</xdr:row>
      <xdr:rowOff>0</xdr:rowOff>
    </xdr:from>
    <xdr:ext cx="184731" cy="264560"/>
    <xdr:sp macro="" textlink="">
      <xdr:nvSpPr>
        <xdr:cNvPr id="92" name="テキスト ボックス 91">
          <a:extLst>
            <a:ext uri="{FF2B5EF4-FFF2-40B4-BE49-F238E27FC236}">
              <a16:creationId xmlns:a16="http://schemas.microsoft.com/office/drawing/2014/main" id="{3B356A0A-521A-4174-8EDC-E4A85D3E829F}"/>
            </a:ext>
          </a:extLst>
        </xdr:cNvPr>
        <xdr:cNvSpPr txBox="1"/>
      </xdr:nvSpPr>
      <xdr:spPr>
        <a:xfrm>
          <a:off x="369744"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131</xdr:row>
      <xdr:rowOff>0</xdr:rowOff>
    </xdr:from>
    <xdr:ext cx="184731" cy="264560"/>
    <xdr:sp macro="" textlink="">
      <xdr:nvSpPr>
        <xdr:cNvPr id="93" name="テキスト ボックス 92">
          <a:extLst>
            <a:ext uri="{FF2B5EF4-FFF2-40B4-BE49-F238E27FC236}">
              <a16:creationId xmlns:a16="http://schemas.microsoft.com/office/drawing/2014/main" id="{A62C9342-AA45-45A5-818C-9D9CE5D1A75E}"/>
            </a:ext>
          </a:extLst>
        </xdr:cNvPr>
        <xdr:cNvSpPr txBox="1"/>
      </xdr:nvSpPr>
      <xdr:spPr>
        <a:xfrm>
          <a:off x="369744"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136</xdr:row>
      <xdr:rowOff>0</xdr:rowOff>
    </xdr:from>
    <xdr:ext cx="184731" cy="264560"/>
    <xdr:sp macro="" textlink="">
      <xdr:nvSpPr>
        <xdr:cNvPr id="94" name="テキスト ボックス 93">
          <a:extLst>
            <a:ext uri="{FF2B5EF4-FFF2-40B4-BE49-F238E27FC236}">
              <a16:creationId xmlns:a16="http://schemas.microsoft.com/office/drawing/2014/main" id="{4A1D3EB0-EE08-445D-8727-8C0CD959DA6E}"/>
            </a:ext>
          </a:extLst>
        </xdr:cNvPr>
        <xdr:cNvSpPr txBox="1"/>
      </xdr:nvSpPr>
      <xdr:spPr>
        <a:xfrm>
          <a:off x="28308300"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136</xdr:row>
      <xdr:rowOff>0</xdr:rowOff>
    </xdr:from>
    <xdr:ext cx="184731" cy="264560"/>
    <xdr:sp macro="" textlink="">
      <xdr:nvSpPr>
        <xdr:cNvPr id="95" name="テキスト ボックス 94">
          <a:extLst>
            <a:ext uri="{FF2B5EF4-FFF2-40B4-BE49-F238E27FC236}">
              <a16:creationId xmlns:a16="http://schemas.microsoft.com/office/drawing/2014/main" id="{EA75ABC6-2CED-4157-AF76-AA4001F4B7D5}"/>
            </a:ext>
          </a:extLst>
        </xdr:cNvPr>
        <xdr:cNvSpPr txBox="1"/>
      </xdr:nvSpPr>
      <xdr:spPr>
        <a:xfrm>
          <a:off x="28308300"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136</xdr:row>
      <xdr:rowOff>0</xdr:rowOff>
    </xdr:from>
    <xdr:ext cx="184731" cy="264560"/>
    <xdr:sp macro="" textlink="">
      <xdr:nvSpPr>
        <xdr:cNvPr id="96" name="テキスト ボックス 95">
          <a:extLst>
            <a:ext uri="{FF2B5EF4-FFF2-40B4-BE49-F238E27FC236}">
              <a16:creationId xmlns:a16="http://schemas.microsoft.com/office/drawing/2014/main" id="{AF5CDC98-517D-4FDA-9E30-6BA0BD999132}"/>
            </a:ext>
          </a:extLst>
        </xdr:cNvPr>
        <xdr:cNvSpPr txBox="1"/>
      </xdr:nvSpPr>
      <xdr:spPr>
        <a:xfrm>
          <a:off x="369744"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136</xdr:row>
      <xdr:rowOff>0</xdr:rowOff>
    </xdr:from>
    <xdr:ext cx="184731" cy="264560"/>
    <xdr:sp macro="" textlink="">
      <xdr:nvSpPr>
        <xdr:cNvPr id="97" name="テキスト ボックス 96">
          <a:extLst>
            <a:ext uri="{FF2B5EF4-FFF2-40B4-BE49-F238E27FC236}">
              <a16:creationId xmlns:a16="http://schemas.microsoft.com/office/drawing/2014/main" id="{9C1F6322-8688-4E55-BE59-31CDF1D4B825}"/>
            </a:ext>
          </a:extLst>
        </xdr:cNvPr>
        <xdr:cNvSpPr txBox="1"/>
      </xdr:nvSpPr>
      <xdr:spPr>
        <a:xfrm>
          <a:off x="369744"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206</xdr:row>
      <xdr:rowOff>0</xdr:rowOff>
    </xdr:from>
    <xdr:ext cx="184731" cy="264560"/>
    <xdr:sp macro="" textlink="">
      <xdr:nvSpPr>
        <xdr:cNvPr id="98" name="テキスト ボックス 97">
          <a:extLst>
            <a:ext uri="{FF2B5EF4-FFF2-40B4-BE49-F238E27FC236}">
              <a16:creationId xmlns:a16="http://schemas.microsoft.com/office/drawing/2014/main" id="{90FEA062-F9F2-4BD9-962C-2CB8DF7A7A90}"/>
            </a:ext>
          </a:extLst>
        </xdr:cNvPr>
        <xdr:cNvSpPr txBox="1"/>
      </xdr:nvSpPr>
      <xdr:spPr>
        <a:xfrm>
          <a:off x="28308300"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206</xdr:row>
      <xdr:rowOff>0</xdr:rowOff>
    </xdr:from>
    <xdr:ext cx="184731" cy="264560"/>
    <xdr:sp macro="" textlink="">
      <xdr:nvSpPr>
        <xdr:cNvPr id="99" name="テキスト ボックス 98">
          <a:extLst>
            <a:ext uri="{FF2B5EF4-FFF2-40B4-BE49-F238E27FC236}">
              <a16:creationId xmlns:a16="http://schemas.microsoft.com/office/drawing/2014/main" id="{A2F31E6C-9721-40C2-A35A-05C081C33457}"/>
            </a:ext>
          </a:extLst>
        </xdr:cNvPr>
        <xdr:cNvSpPr txBox="1"/>
      </xdr:nvSpPr>
      <xdr:spPr>
        <a:xfrm>
          <a:off x="28308300"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206</xdr:row>
      <xdr:rowOff>0</xdr:rowOff>
    </xdr:from>
    <xdr:ext cx="184731" cy="264560"/>
    <xdr:sp macro="" textlink="">
      <xdr:nvSpPr>
        <xdr:cNvPr id="100" name="テキスト ボックス 99">
          <a:extLst>
            <a:ext uri="{FF2B5EF4-FFF2-40B4-BE49-F238E27FC236}">
              <a16:creationId xmlns:a16="http://schemas.microsoft.com/office/drawing/2014/main" id="{F8EF3C41-C5D0-430E-A417-5538FDAD8B5B}"/>
            </a:ext>
          </a:extLst>
        </xdr:cNvPr>
        <xdr:cNvSpPr txBox="1"/>
      </xdr:nvSpPr>
      <xdr:spPr>
        <a:xfrm>
          <a:off x="369744"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206</xdr:row>
      <xdr:rowOff>0</xdr:rowOff>
    </xdr:from>
    <xdr:ext cx="184731" cy="264560"/>
    <xdr:sp macro="" textlink="">
      <xdr:nvSpPr>
        <xdr:cNvPr id="101" name="テキスト ボックス 100">
          <a:extLst>
            <a:ext uri="{FF2B5EF4-FFF2-40B4-BE49-F238E27FC236}">
              <a16:creationId xmlns:a16="http://schemas.microsoft.com/office/drawing/2014/main" id="{BA02A311-805A-48CF-A1D2-B36820CC3641}"/>
            </a:ext>
          </a:extLst>
        </xdr:cNvPr>
        <xdr:cNvSpPr txBox="1"/>
      </xdr:nvSpPr>
      <xdr:spPr>
        <a:xfrm>
          <a:off x="369744"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215</xdr:row>
      <xdr:rowOff>0</xdr:rowOff>
    </xdr:from>
    <xdr:ext cx="184731" cy="264560"/>
    <xdr:sp macro="" textlink="">
      <xdr:nvSpPr>
        <xdr:cNvPr id="102" name="テキスト ボックス 101">
          <a:extLst>
            <a:ext uri="{FF2B5EF4-FFF2-40B4-BE49-F238E27FC236}">
              <a16:creationId xmlns:a16="http://schemas.microsoft.com/office/drawing/2014/main" id="{BD222F7A-0C29-428D-9F27-4E09A8F964E0}"/>
            </a:ext>
          </a:extLst>
        </xdr:cNvPr>
        <xdr:cNvSpPr txBox="1"/>
      </xdr:nvSpPr>
      <xdr:spPr>
        <a:xfrm>
          <a:off x="28308300"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215</xdr:row>
      <xdr:rowOff>0</xdr:rowOff>
    </xdr:from>
    <xdr:ext cx="184731" cy="264560"/>
    <xdr:sp macro="" textlink="">
      <xdr:nvSpPr>
        <xdr:cNvPr id="103" name="テキスト ボックス 102">
          <a:extLst>
            <a:ext uri="{FF2B5EF4-FFF2-40B4-BE49-F238E27FC236}">
              <a16:creationId xmlns:a16="http://schemas.microsoft.com/office/drawing/2014/main" id="{F4F148A4-0842-43BC-98D6-F0020797FEDA}"/>
            </a:ext>
          </a:extLst>
        </xdr:cNvPr>
        <xdr:cNvSpPr txBox="1"/>
      </xdr:nvSpPr>
      <xdr:spPr>
        <a:xfrm>
          <a:off x="28308300"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215</xdr:row>
      <xdr:rowOff>0</xdr:rowOff>
    </xdr:from>
    <xdr:ext cx="184731" cy="264560"/>
    <xdr:sp macro="" textlink="">
      <xdr:nvSpPr>
        <xdr:cNvPr id="104" name="テキスト ボックス 103">
          <a:extLst>
            <a:ext uri="{FF2B5EF4-FFF2-40B4-BE49-F238E27FC236}">
              <a16:creationId xmlns:a16="http://schemas.microsoft.com/office/drawing/2014/main" id="{788C21CF-5B94-457C-A43B-63B5C2E7E719}"/>
            </a:ext>
          </a:extLst>
        </xdr:cNvPr>
        <xdr:cNvSpPr txBox="1"/>
      </xdr:nvSpPr>
      <xdr:spPr>
        <a:xfrm>
          <a:off x="369744"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215</xdr:row>
      <xdr:rowOff>0</xdr:rowOff>
    </xdr:from>
    <xdr:ext cx="184731" cy="264560"/>
    <xdr:sp macro="" textlink="">
      <xdr:nvSpPr>
        <xdr:cNvPr id="105" name="テキスト ボックス 104">
          <a:extLst>
            <a:ext uri="{FF2B5EF4-FFF2-40B4-BE49-F238E27FC236}">
              <a16:creationId xmlns:a16="http://schemas.microsoft.com/office/drawing/2014/main" id="{E6E4C946-2612-4986-B1E0-0D5243C8B729}"/>
            </a:ext>
          </a:extLst>
        </xdr:cNvPr>
        <xdr:cNvSpPr txBox="1"/>
      </xdr:nvSpPr>
      <xdr:spPr>
        <a:xfrm>
          <a:off x="369744"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185</xdr:row>
      <xdr:rowOff>0</xdr:rowOff>
    </xdr:from>
    <xdr:ext cx="184731" cy="264560"/>
    <xdr:sp macro="" textlink="">
      <xdr:nvSpPr>
        <xdr:cNvPr id="106" name="テキスト ボックス 105">
          <a:extLst>
            <a:ext uri="{FF2B5EF4-FFF2-40B4-BE49-F238E27FC236}">
              <a16:creationId xmlns:a16="http://schemas.microsoft.com/office/drawing/2014/main" id="{5CA983C2-1181-459D-9F7C-9B711E41EBC5}"/>
            </a:ext>
          </a:extLst>
        </xdr:cNvPr>
        <xdr:cNvSpPr txBox="1"/>
      </xdr:nvSpPr>
      <xdr:spPr>
        <a:xfrm>
          <a:off x="28308300"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185</xdr:row>
      <xdr:rowOff>0</xdr:rowOff>
    </xdr:from>
    <xdr:ext cx="184731" cy="264560"/>
    <xdr:sp macro="" textlink="">
      <xdr:nvSpPr>
        <xdr:cNvPr id="107" name="テキスト ボックス 106">
          <a:extLst>
            <a:ext uri="{FF2B5EF4-FFF2-40B4-BE49-F238E27FC236}">
              <a16:creationId xmlns:a16="http://schemas.microsoft.com/office/drawing/2014/main" id="{277E6718-F79A-4E1F-BB1A-2011CF543FBD}"/>
            </a:ext>
          </a:extLst>
        </xdr:cNvPr>
        <xdr:cNvSpPr txBox="1"/>
      </xdr:nvSpPr>
      <xdr:spPr>
        <a:xfrm>
          <a:off x="28308300"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185</xdr:row>
      <xdr:rowOff>0</xdr:rowOff>
    </xdr:from>
    <xdr:ext cx="184731" cy="264560"/>
    <xdr:sp macro="" textlink="">
      <xdr:nvSpPr>
        <xdr:cNvPr id="108" name="テキスト ボックス 107">
          <a:extLst>
            <a:ext uri="{FF2B5EF4-FFF2-40B4-BE49-F238E27FC236}">
              <a16:creationId xmlns:a16="http://schemas.microsoft.com/office/drawing/2014/main" id="{C1FBBC9F-301A-41C1-9F85-5D87FBC8B11F}"/>
            </a:ext>
          </a:extLst>
        </xdr:cNvPr>
        <xdr:cNvSpPr txBox="1"/>
      </xdr:nvSpPr>
      <xdr:spPr>
        <a:xfrm>
          <a:off x="369744"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185</xdr:row>
      <xdr:rowOff>0</xdr:rowOff>
    </xdr:from>
    <xdr:ext cx="184731" cy="264560"/>
    <xdr:sp macro="" textlink="">
      <xdr:nvSpPr>
        <xdr:cNvPr id="109" name="テキスト ボックス 108">
          <a:extLst>
            <a:ext uri="{FF2B5EF4-FFF2-40B4-BE49-F238E27FC236}">
              <a16:creationId xmlns:a16="http://schemas.microsoft.com/office/drawing/2014/main" id="{4B05EE68-7DF2-4A8C-90D8-93C7D4CD1843}"/>
            </a:ext>
          </a:extLst>
        </xdr:cNvPr>
        <xdr:cNvSpPr txBox="1"/>
      </xdr:nvSpPr>
      <xdr:spPr>
        <a:xfrm>
          <a:off x="369744"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251</xdr:row>
      <xdr:rowOff>0</xdr:rowOff>
    </xdr:from>
    <xdr:ext cx="184731" cy="264560"/>
    <xdr:sp macro="" textlink="">
      <xdr:nvSpPr>
        <xdr:cNvPr id="110" name="テキスト ボックス 109">
          <a:extLst>
            <a:ext uri="{FF2B5EF4-FFF2-40B4-BE49-F238E27FC236}">
              <a16:creationId xmlns:a16="http://schemas.microsoft.com/office/drawing/2014/main" id="{0F9B1975-4E76-41DE-9382-9C890CC14373}"/>
            </a:ext>
          </a:extLst>
        </xdr:cNvPr>
        <xdr:cNvSpPr txBox="1"/>
      </xdr:nvSpPr>
      <xdr:spPr>
        <a:xfrm>
          <a:off x="28308300"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251</xdr:row>
      <xdr:rowOff>0</xdr:rowOff>
    </xdr:from>
    <xdr:ext cx="184731" cy="264560"/>
    <xdr:sp macro="" textlink="">
      <xdr:nvSpPr>
        <xdr:cNvPr id="111" name="テキスト ボックス 110">
          <a:extLst>
            <a:ext uri="{FF2B5EF4-FFF2-40B4-BE49-F238E27FC236}">
              <a16:creationId xmlns:a16="http://schemas.microsoft.com/office/drawing/2014/main" id="{71DC4126-4B2A-4433-B3B1-E2AE9400FFBD}"/>
            </a:ext>
          </a:extLst>
        </xdr:cNvPr>
        <xdr:cNvSpPr txBox="1"/>
      </xdr:nvSpPr>
      <xdr:spPr>
        <a:xfrm>
          <a:off x="28308300"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251</xdr:row>
      <xdr:rowOff>0</xdr:rowOff>
    </xdr:from>
    <xdr:ext cx="184731" cy="264560"/>
    <xdr:sp macro="" textlink="">
      <xdr:nvSpPr>
        <xdr:cNvPr id="112" name="テキスト ボックス 111">
          <a:extLst>
            <a:ext uri="{FF2B5EF4-FFF2-40B4-BE49-F238E27FC236}">
              <a16:creationId xmlns:a16="http://schemas.microsoft.com/office/drawing/2014/main" id="{1557C4E3-D92D-4B73-9514-ABF3B55BDCCF}"/>
            </a:ext>
          </a:extLst>
        </xdr:cNvPr>
        <xdr:cNvSpPr txBox="1"/>
      </xdr:nvSpPr>
      <xdr:spPr>
        <a:xfrm>
          <a:off x="369744"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251</xdr:row>
      <xdr:rowOff>0</xdr:rowOff>
    </xdr:from>
    <xdr:ext cx="184731" cy="264560"/>
    <xdr:sp macro="" textlink="">
      <xdr:nvSpPr>
        <xdr:cNvPr id="113" name="テキスト ボックス 112">
          <a:extLst>
            <a:ext uri="{FF2B5EF4-FFF2-40B4-BE49-F238E27FC236}">
              <a16:creationId xmlns:a16="http://schemas.microsoft.com/office/drawing/2014/main" id="{CE13FB1A-B32B-40E2-8E09-0A0EB9050D4B}"/>
            </a:ext>
          </a:extLst>
        </xdr:cNvPr>
        <xdr:cNvSpPr txBox="1"/>
      </xdr:nvSpPr>
      <xdr:spPr>
        <a:xfrm>
          <a:off x="369744"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195</xdr:row>
      <xdr:rowOff>0</xdr:rowOff>
    </xdr:from>
    <xdr:ext cx="184731" cy="264560"/>
    <xdr:sp macro="" textlink="">
      <xdr:nvSpPr>
        <xdr:cNvPr id="114" name="テキスト ボックス 113">
          <a:extLst>
            <a:ext uri="{FF2B5EF4-FFF2-40B4-BE49-F238E27FC236}">
              <a16:creationId xmlns:a16="http://schemas.microsoft.com/office/drawing/2014/main" id="{8D3EADBB-0716-47C3-8681-EE432B4CCDCE}"/>
            </a:ext>
          </a:extLst>
        </xdr:cNvPr>
        <xdr:cNvSpPr txBox="1"/>
      </xdr:nvSpPr>
      <xdr:spPr>
        <a:xfrm>
          <a:off x="283083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195</xdr:row>
      <xdr:rowOff>0</xdr:rowOff>
    </xdr:from>
    <xdr:ext cx="184731" cy="264560"/>
    <xdr:sp macro="" textlink="">
      <xdr:nvSpPr>
        <xdr:cNvPr id="115" name="テキスト ボックス 114">
          <a:extLst>
            <a:ext uri="{FF2B5EF4-FFF2-40B4-BE49-F238E27FC236}">
              <a16:creationId xmlns:a16="http://schemas.microsoft.com/office/drawing/2014/main" id="{BF41F008-8D18-481F-BACD-44AAF2B80591}"/>
            </a:ext>
          </a:extLst>
        </xdr:cNvPr>
        <xdr:cNvSpPr txBox="1"/>
      </xdr:nvSpPr>
      <xdr:spPr>
        <a:xfrm>
          <a:off x="283083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195</xdr:row>
      <xdr:rowOff>0</xdr:rowOff>
    </xdr:from>
    <xdr:ext cx="184731" cy="264560"/>
    <xdr:sp macro="" textlink="">
      <xdr:nvSpPr>
        <xdr:cNvPr id="116" name="テキスト ボックス 115">
          <a:extLst>
            <a:ext uri="{FF2B5EF4-FFF2-40B4-BE49-F238E27FC236}">
              <a16:creationId xmlns:a16="http://schemas.microsoft.com/office/drawing/2014/main" id="{A86DCAB8-B680-472F-8C2D-F88940874095}"/>
            </a:ext>
          </a:extLst>
        </xdr:cNvPr>
        <xdr:cNvSpPr txBox="1"/>
      </xdr:nvSpPr>
      <xdr:spPr>
        <a:xfrm>
          <a:off x="369744"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195</xdr:row>
      <xdr:rowOff>0</xdr:rowOff>
    </xdr:from>
    <xdr:ext cx="184731" cy="264560"/>
    <xdr:sp macro="" textlink="">
      <xdr:nvSpPr>
        <xdr:cNvPr id="117" name="テキスト ボックス 116">
          <a:extLst>
            <a:ext uri="{FF2B5EF4-FFF2-40B4-BE49-F238E27FC236}">
              <a16:creationId xmlns:a16="http://schemas.microsoft.com/office/drawing/2014/main" id="{4AE495B5-B246-449B-8CB3-E372CEB1DACF}"/>
            </a:ext>
          </a:extLst>
        </xdr:cNvPr>
        <xdr:cNvSpPr txBox="1"/>
      </xdr:nvSpPr>
      <xdr:spPr>
        <a:xfrm>
          <a:off x="369744"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177</xdr:row>
      <xdr:rowOff>0</xdr:rowOff>
    </xdr:from>
    <xdr:ext cx="184731" cy="264560"/>
    <xdr:sp macro="" textlink="">
      <xdr:nvSpPr>
        <xdr:cNvPr id="118" name="テキスト ボックス 117">
          <a:extLst>
            <a:ext uri="{FF2B5EF4-FFF2-40B4-BE49-F238E27FC236}">
              <a16:creationId xmlns:a16="http://schemas.microsoft.com/office/drawing/2014/main" id="{84C6086F-9662-4BE7-B394-34D8E13D24C8}"/>
            </a:ext>
          </a:extLst>
        </xdr:cNvPr>
        <xdr:cNvSpPr txBox="1"/>
      </xdr:nvSpPr>
      <xdr:spPr>
        <a:xfrm>
          <a:off x="28308300"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177</xdr:row>
      <xdr:rowOff>0</xdr:rowOff>
    </xdr:from>
    <xdr:ext cx="184731" cy="264560"/>
    <xdr:sp macro="" textlink="">
      <xdr:nvSpPr>
        <xdr:cNvPr id="119" name="テキスト ボックス 118">
          <a:extLst>
            <a:ext uri="{FF2B5EF4-FFF2-40B4-BE49-F238E27FC236}">
              <a16:creationId xmlns:a16="http://schemas.microsoft.com/office/drawing/2014/main" id="{CA773CEA-5DAC-4707-9179-FCE2FC6BA920}"/>
            </a:ext>
          </a:extLst>
        </xdr:cNvPr>
        <xdr:cNvSpPr txBox="1"/>
      </xdr:nvSpPr>
      <xdr:spPr>
        <a:xfrm>
          <a:off x="28308300"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177</xdr:row>
      <xdr:rowOff>0</xdr:rowOff>
    </xdr:from>
    <xdr:ext cx="184731" cy="264560"/>
    <xdr:sp macro="" textlink="">
      <xdr:nvSpPr>
        <xdr:cNvPr id="120" name="テキスト ボックス 119">
          <a:extLst>
            <a:ext uri="{FF2B5EF4-FFF2-40B4-BE49-F238E27FC236}">
              <a16:creationId xmlns:a16="http://schemas.microsoft.com/office/drawing/2014/main" id="{E5D7C057-BC32-420D-BC4D-592A434B50B1}"/>
            </a:ext>
          </a:extLst>
        </xdr:cNvPr>
        <xdr:cNvSpPr txBox="1"/>
      </xdr:nvSpPr>
      <xdr:spPr>
        <a:xfrm>
          <a:off x="369744"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177</xdr:row>
      <xdr:rowOff>0</xdr:rowOff>
    </xdr:from>
    <xdr:ext cx="184731" cy="264560"/>
    <xdr:sp macro="" textlink="">
      <xdr:nvSpPr>
        <xdr:cNvPr id="121" name="テキスト ボックス 120">
          <a:extLst>
            <a:ext uri="{FF2B5EF4-FFF2-40B4-BE49-F238E27FC236}">
              <a16:creationId xmlns:a16="http://schemas.microsoft.com/office/drawing/2014/main" id="{5E202504-C4EA-4B04-ADAB-65A07C5B7713}"/>
            </a:ext>
          </a:extLst>
        </xdr:cNvPr>
        <xdr:cNvSpPr txBox="1"/>
      </xdr:nvSpPr>
      <xdr:spPr>
        <a:xfrm>
          <a:off x="369744"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224</xdr:row>
      <xdr:rowOff>0</xdr:rowOff>
    </xdr:from>
    <xdr:ext cx="184731" cy="264560"/>
    <xdr:sp macro="" textlink="">
      <xdr:nvSpPr>
        <xdr:cNvPr id="122" name="テキスト ボックス 121">
          <a:extLst>
            <a:ext uri="{FF2B5EF4-FFF2-40B4-BE49-F238E27FC236}">
              <a16:creationId xmlns:a16="http://schemas.microsoft.com/office/drawing/2014/main" id="{7641FEB0-B2A9-4655-9C87-74B3B633BF89}"/>
            </a:ext>
          </a:extLst>
        </xdr:cNvPr>
        <xdr:cNvSpPr txBox="1"/>
      </xdr:nvSpPr>
      <xdr:spPr>
        <a:xfrm>
          <a:off x="28308300"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224</xdr:row>
      <xdr:rowOff>0</xdr:rowOff>
    </xdr:from>
    <xdr:ext cx="184731" cy="264560"/>
    <xdr:sp macro="" textlink="">
      <xdr:nvSpPr>
        <xdr:cNvPr id="123" name="テキスト ボックス 122">
          <a:extLst>
            <a:ext uri="{FF2B5EF4-FFF2-40B4-BE49-F238E27FC236}">
              <a16:creationId xmlns:a16="http://schemas.microsoft.com/office/drawing/2014/main" id="{6A101F7A-CB31-4F04-B7E7-DBCA3419EC21}"/>
            </a:ext>
          </a:extLst>
        </xdr:cNvPr>
        <xdr:cNvSpPr txBox="1"/>
      </xdr:nvSpPr>
      <xdr:spPr>
        <a:xfrm>
          <a:off x="28308300"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224</xdr:row>
      <xdr:rowOff>0</xdr:rowOff>
    </xdr:from>
    <xdr:ext cx="184731" cy="264560"/>
    <xdr:sp macro="" textlink="">
      <xdr:nvSpPr>
        <xdr:cNvPr id="124" name="テキスト ボックス 123">
          <a:extLst>
            <a:ext uri="{FF2B5EF4-FFF2-40B4-BE49-F238E27FC236}">
              <a16:creationId xmlns:a16="http://schemas.microsoft.com/office/drawing/2014/main" id="{DC6CD58C-4F97-48DC-B6DD-3D522553F343}"/>
            </a:ext>
          </a:extLst>
        </xdr:cNvPr>
        <xdr:cNvSpPr txBox="1"/>
      </xdr:nvSpPr>
      <xdr:spPr>
        <a:xfrm>
          <a:off x="369744"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224</xdr:row>
      <xdr:rowOff>0</xdr:rowOff>
    </xdr:from>
    <xdr:ext cx="184731" cy="264560"/>
    <xdr:sp macro="" textlink="">
      <xdr:nvSpPr>
        <xdr:cNvPr id="125" name="テキスト ボックス 124">
          <a:extLst>
            <a:ext uri="{FF2B5EF4-FFF2-40B4-BE49-F238E27FC236}">
              <a16:creationId xmlns:a16="http://schemas.microsoft.com/office/drawing/2014/main" id="{D061DBAA-BBC5-432A-88F9-09B878BBE16C}"/>
            </a:ext>
          </a:extLst>
        </xdr:cNvPr>
        <xdr:cNvSpPr txBox="1"/>
      </xdr:nvSpPr>
      <xdr:spPr>
        <a:xfrm>
          <a:off x="369744"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172</xdr:row>
      <xdr:rowOff>0</xdr:rowOff>
    </xdr:from>
    <xdr:ext cx="184731" cy="264560"/>
    <xdr:sp macro="" textlink="">
      <xdr:nvSpPr>
        <xdr:cNvPr id="126" name="テキスト ボックス 125">
          <a:extLst>
            <a:ext uri="{FF2B5EF4-FFF2-40B4-BE49-F238E27FC236}">
              <a16:creationId xmlns:a16="http://schemas.microsoft.com/office/drawing/2014/main" id="{6BFDCFEB-116F-403B-83C0-203612F15244}"/>
            </a:ext>
          </a:extLst>
        </xdr:cNvPr>
        <xdr:cNvSpPr txBox="1"/>
      </xdr:nvSpPr>
      <xdr:spPr>
        <a:xfrm>
          <a:off x="28308300"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172</xdr:row>
      <xdr:rowOff>0</xdr:rowOff>
    </xdr:from>
    <xdr:ext cx="184731" cy="264560"/>
    <xdr:sp macro="" textlink="">
      <xdr:nvSpPr>
        <xdr:cNvPr id="127" name="テキスト ボックス 126">
          <a:extLst>
            <a:ext uri="{FF2B5EF4-FFF2-40B4-BE49-F238E27FC236}">
              <a16:creationId xmlns:a16="http://schemas.microsoft.com/office/drawing/2014/main" id="{9E77BAF1-F84A-488B-B206-A61E8DAC7E65}"/>
            </a:ext>
          </a:extLst>
        </xdr:cNvPr>
        <xdr:cNvSpPr txBox="1"/>
      </xdr:nvSpPr>
      <xdr:spPr>
        <a:xfrm>
          <a:off x="28308300"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172</xdr:row>
      <xdr:rowOff>0</xdr:rowOff>
    </xdr:from>
    <xdr:ext cx="184731" cy="264560"/>
    <xdr:sp macro="" textlink="">
      <xdr:nvSpPr>
        <xdr:cNvPr id="128" name="テキスト ボックス 127">
          <a:extLst>
            <a:ext uri="{FF2B5EF4-FFF2-40B4-BE49-F238E27FC236}">
              <a16:creationId xmlns:a16="http://schemas.microsoft.com/office/drawing/2014/main" id="{38EAFEC9-372A-4533-B519-4A563F280C9C}"/>
            </a:ext>
          </a:extLst>
        </xdr:cNvPr>
        <xdr:cNvSpPr txBox="1"/>
      </xdr:nvSpPr>
      <xdr:spPr>
        <a:xfrm>
          <a:off x="369744"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172</xdr:row>
      <xdr:rowOff>0</xdr:rowOff>
    </xdr:from>
    <xdr:ext cx="184731" cy="264560"/>
    <xdr:sp macro="" textlink="">
      <xdr:nvSpPr>
        <xdr:cNvPr id="129" name="テキスト ボックス 128">
          <a:extLst>
            <a:ext uri="{FF2B5EF4-FFF2-40B4-BE49-F238E27FC236}">
              <a16:creationId xmlns:a16="http://schemas.microsoft.com/office/drawing/2014/main" id="{C5DDFD39-73EB-4C5A-808A-0B021F7C7F0E}"/>
            </a:ext>
          </a:extLst>
        </xdr:cNvPr>
        <xdr:cNvSpPr txBox="1"/>
      </xdr:nvSpPr>
      <xdr:spPr>
        <a:xfrm>
          <a:off x="369744"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231</xdr:row>
      <xdr:rowOff>0</xdr:rowOff>
    </xdr:from>
    <xdr:ext cx="184731" cy="264560"/>
    <xdr:sp macro="" textlink="">
      <xdr:nvSpPr>
        <xdr:cNvPr id="130" name="テキスト ボックス 129">
          <a:extLst>
            <a:ext uri="{FF2B5EF4-FFF2-40B4-BE49-F238E27FC236}">
              <a16:creationId xmlns:a16="http://schemas.microsoft.com/office/drawing/2014/main" id="{BCAFD26C-ED40-4DF1-9AD5-E3FE24DEA279}"/>
            </a:ext>
          </a:extLst>
        </xdr:cNvPr>
        <xdr:cNvSpPr txBox="1"/>
      </xdr:nvSpPr>
      <xdr:spPr>
        <a:xfrm>
          <a:off x="28308300"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231</xdr:row>
      <xdr:rowOff>0</xdr:rowOff>
    </xdr:from>
    <xdr:ext cx="184731" cy="264560"/>
    <xdr:sp macro="" textlink="">
      <xdr:nvSpPr>
        <xdr:cNvPr id="131" name="テキスト ボックス 130">
          <a:extLst>
            <a:ext uri="{FF2B5EF4-FFF2-40B4-BE49-F238E27FC236}">
              <a16:creationId xmlns:a16="http://schemas.microsoft.com/office/drawing/2014/main" id="{058311D8-AA43-46B5-A431-43A2E0C532F3}"/>
            </a:ext>
          </a:extLst>
        </xdr:cNvPr>
        <xdr:cNvSpPr txBox="1"/>
      </xdr:nvSpPr>
      <xdr:spPr>
        <a:xfrm>
          <a:off x="28308300"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231</xdr:row>
      <xdr:rowOff>0</xdr:rowOff>
    </xdr:from>
    <xdr:ext cx="184731" cy="264560"/>
    <xdr:sp macro="" textlink="">
      <xdr:nvSpPr>
        <xdr:cNvPr id="132" name="テキスト ボックス 131">
          <a:extLst>
            <a:ext uri="{FF2B5EF4-FFF2-40B4-BE49-F238E27FC236}">
              <a16:creationId xmlns:a16="http://schemas.microsoft.com/office/drawing/2014/main" id="{E2094CAD-D9E1-432E-AC83-A1478DC0C516}"/>
            </a:ext>
          </a:extLst>
        </xdr:cNvPr>
        <xdr:cNvSpPr txBox="1"/>
      </xdr:nvSpPr>
      <xdr:spPr>
        <a:xfrm>
          <a:off x="369744"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231</xdr:row>
      <xdr:rowOff>0</xdr:rowOff>
    </xdr:from>
    <xdr:ext cx="184731" cy="264560"/>
    <xdr:sp macro="" textlink="">
      <xdr:nvSpPr>
        <xdr:cNvPr id="133" name="テキスト ボックス 132">
          <a:extLst>
            <a:ext uri="{FF2B5EF4-FFF2-40B4-BE49-F238E27FC236}">
              <a16:creationId xmlns:a16="http://schemas.microsoft.com/office/drawing/2014/main" id="{D5A31D89-3F04-4515-8D0D-A23D9673E6DB}"/>
            </a:ext>
          </a:extLst>
        </xdr:cNvPr>
        <xdr:cNvSpPr txBox="1"/>
      </xdr:nvSpPr>
      <xdr:spPr>
        <a:xfrm>
          <a:off x="369744"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184</xdr:row>
      <xdr:rowOff>0</xdr:rowOff>
    </xdr:from>
    <xdr:ext cx="184731" cy="264560"/>
    <xdr:sp macro="" textlink="">
      <xdr:nvSpPr>
        <xdr:cNvPr id="134" name="テキスト ボックス 133">
          <a:extLst>
            <a:ext uri="{FF2B5EF4-FFF2-40B4-BE49-F238E27FC236}">
              <a16:creationId xmlns:a16="http://schemas.microsoft.com/office/drawing/2014/main" id="{3F2AA098-A1A3-4CE4-832A-8E1D209F619F}"/>
            </a:ext>
          </a:extLst>
        </xdr:cNvPr>
        <xdr:cNvSpPr txBox="1"/>
      </xdr:nvSpPr>
      <xdr:spPr>
        <a:xfrm>
          <a:off x="28308300"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184</xdr:row>
      <xdr:rowOff>0</xdr:rowOff>
    </xdr:from>
    <xdr:ext cx="184731" cy="264560"/>
    <xdr:sp macro="" textlink="">
      <xdr:nvSpPr>
        <xdr:cNvPr id="135" name="テキスト ボックス 134">
          <a:extLst>
            <a:ext uri="{FF2B5EF4-FFF2-40B4-BE49-F238E27FC236}">
              <a16:creationId xmlns:a16="http://schemas.microsoft.com/office/drawing/2014/main" id="{52F4C3CE-40AF-4B47-85F0-88BEB7BB479C}"/>
            </a:ext>
          </a:extLst>
        </xdr:cNvPr>
        <xdr:cNvSpPr txBox="1"/>
      </xdr:nvSpPr>
      <xdr:spPr>
        <a:xfrm>
          <a:off x="28308300"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184</xdr:row>
      <xdr:rowOff>0</xdr:rowOff>
    </xdr:from>
    <xdr:ext cx="184731" cy="264560"/>
    <xdr:sp macro="" textlink="">
      <xdr:nvSpPr>
        <xdr:cNvPr id="136" name="テキスト ボックス 135">
          <a:extLst>
            <a:ext uri="{FF2B5EF4-FFF2-40B4-BE49-F238E27FC236}">
              <a16:creationId xmlns:a16="http://schemas.microsoft.com/office/drawing/2014/main" id="{01BE40D3-75A3-4C2C-8FB7-586D17056D77}"/>
            </a:ext>
          </a:extLst>
        </xdr:cNvPr>
        <xdr:cNvSpPr txBox="1"/>
      </xdr:nvSpPr>
      <xdr:spPr>
        <a:xfrm>
          <a:off x="369744"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184</xdr:row>
      <xdr:rowOff>0</xdr:rowOff>
    </xdr:from>
    <xdr:ext cx="184731" cy="264560"/>
    <xdr:sp macro="" textlink="">
      <xdr:nvSpPr>
        <xdr:cNvPr id="137" name="テキスト ボックス 136">
          <a:extLst>
            <a:ext uri="{FF2B5EF4-FFF2-40B4-BE49-F238E27FC236}">
              <a16:creationId xmlns:a16="http://schemas.microsoft.com/office/drawing/2014/main" id="{F30156E6-923F-4790-B921-988B16D22FEE}"/>
            </a:ext>
          </a:extLst>
        </xdr:cNvPr>
        <xdr:cNvSpPr txBox="1"/>
      </xdr:nvSpPr>
      <xdr:spPr>
        <a:xfrm>
          <a:off x="369744"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364</xdr:row>
      <xdr:rowOff>0</xdr:rowOff>
    </xdr:from>
    <xdr:ext cx="184731" cy="264560"/>
    <xdr:sp macro="" textlink="">
      <xdr:nvSpPr>
        <xdr:cNvPr id="138" name="テキスト ボックス 137">
          <a:extLst>
            <a:ext uri="{FF2B5EF4-FFF2-40B4-BE49-F238E27FC236}">
              <a16:creationId xmlns:a16="http://schemas.microsoft.com/office/drawing/2014/main" id="{2B00F416-CF88-47C3-8461-7BBF0BDB2118}"/>
            </a:ext>
          </a:extLst>
        </xdr:cNvPr>
        <xdr:cNvSpPr txBox="1"/>
      </xdr:nvSpPr>
      <xdr:spPr>
        <a:xfrm>
          <a:off x="28308300"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364</xdr:row>
      <xdr:rowOff>0</xdr:rowOff>
    </xdr:from>
    <xdr:ext cx="184731" cy="264560"/>
    <xdr:sp macro="" textlink="">
      <xdr:nvSpPr>
        <xdr:cNvPr id="139" name="テキスト ボックス 138">
          <a:extLst>
            <a:ext uri="{FF2B5EF4-FFF2-40B4-BE49-F238E27FC236}">
              <a16:creationId xmlns:a16="http://schemas.microsoft.com/office/drawing/2014/main" id="{FDC34801-74C2-4D3B-A9A3-1CE8CCBFAA6E}"/>
            </a:ext>
          </a:extLst>
        </xdr:cNvPr>
        <xdr:cNvSpPr txBox="1"/>
      </xdr:nvSpPr>
      <xdr:spPr>
        <a:xfrm>
          <a:off x="28308300"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364</xdr:row>
      <xdr:rowOff>0</xdr:rowOff>
    </xdr:from>
    <xdr:ext cx="184731" cy="264560"/>
    <xdr:sp macro="" textlink="">
      <xdr:nvSpPr>
        <xdr:cNvPr id="140" name="テキスト ボックス 139">
          <a:extLst>
            <a:ext uri="{FF2B5EF4-FFF2-40B4-BE49-F238E27FC236}">
              <a16:creationId xmlns:a16="http://schemas.microsoft.com/office/drawing/2014/main" id="{CD5E7393-ADDA-4F36-A516-9ED0B76BB7FD}"/>
            </a:ext>
          </a:extLst>
        </xdr:cNvPr>
        <xdr:cNvSpPr txBox="1"/>
      </xdr:nvSpPr>
      <xdr:spPr>
        <a:xfrm>
          <a:off x="369744"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364</xdr:row>
      <xdr:rowOff>0</xdr:rowOff>
    </xdr:from>
    <xdr:ext cx="184731" cy="264560"/>
    <xdr:sp macro="" textlink="">
      <xdr:nvSpPr>
        <xdr:cNvPr id="141" name="テキスト ボックス 140">
          <a:extLst>
            <a:ext uri="{FF2B5EF4-FFF2-40B4-BE49-F238E27FC236}">
              <a16:creationId xmlns:a16="http://schemas.microsoft.com/office/drawing/2014/main" id="{1C2A417B-ED50-4097-B908-D8B87D044EE5}"/>
            </a:ext>
          </a:extLst>
        </xdr:cNvPr>
        <xdr:cNvSpPr txBox="1"/>
      </xdr:nvSpPr>
      <xdr:spPr>
        <a:xfrm>
          <a:off x="369744"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372</xdr:row>
      <xdr:rowOff>0</xdr:rowOff>
    </xdr:from>
    <xdr:ext cx="184731" cy="264560"/>
    <xdr:sp macro="" textlink="">
      <xdr:nvSpPr>
        <xdr:cNvPr id="142" name="テキスト ボックス 141">
          <a:extLst>
            <a:ext uri="{FF2B5EF4-FFF2-40B4-BE49-F238E27FC236}">
              <a16:creationId xmlns:a16="http://schemas.microsoft.com/office/drawing/2014/main" id="{3869781E-71D2-4F11-9049-4B016D28A622}"/>
            </a:ext>
          </a:extLst>
        </xdr:cNvPr>
        <xdr:cNvSpPr txBox="1"/>
      </xdr:nvSpPr>
      <xdr:spPr>
        <a:xfrm>
          <a:off x="28308300"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372</xdr:row>
      <xdr:rowOff>0</xdr:rowOff>
    </xdr:from>
    <xdr:ext cx="184731" cy="264560"/>
    <xdr:sp macro="" textlink="">
      <xdr:nvSpPr>
        <xdr:cNvPr id="143" name="テキスト ボックス 142">
          <a:extLst>
            <a:ext uri="{FF2B5EF4-FFF2-40B4-BE49-F238E27FC236}">
              <a16:creationId xmlns:a16="http://schemas.microsoft.com/office/drawing/2014/main" id="{D8A5B9CB-9B24-4DC0-8EC3-B2FB653C1C3E}"/>
            </a:ext>
          </a:extLst>
        </xdr:cNvPr>
        <xdr:cNvSpPr txBox="1"/>
      </xdr:nvSpPr>
      <xdr:spPr>
        <a:xfrm>
          <a:off x="28308300"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372</xdr:row>
      <xdr:rowOff>0</xdr:rowOff>
    </xdr:from>
    <xdr:ext cx="184731" cy="264560"/>
    <xdr:sp macro="" textlink="">
      <xdr:nvSpPr>
        <xdr:cNvPr id="144" name="テキスト ボックス 143">
          <a:extLst>
            <a:ext uri="{FF2B5EF4-FFF2-40B4-BE49-F238E27FC236}">
              <a16:creationId xmlns:a16="http://schemas.microsoft.com/office/drawing/2014/main" id="{0E07887E-1388-4E24-BD3E-32662DC1A4D0}"/>
            </a:ext>
          </a:extLst>
        </xdr:cNvPr>
        <xdr:cNvSpPr txBox="1"/>
      </xdr:nvSpPr>
      <xdr:spPr>
        <a:xfrm>
          <a:off x="369744"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372</xdr:row>
      <xdr:rowOff>0</xdr:rowOff>
    </xdr:from>
    <xdr:ext cx="184731" cy="264560"/>
    <xdr:sp macro="" textlink="">
      <xdr:nvSpPr>
        <xdr:cNvPr id="145" name="テキスト ボックス 144">
          <a:extLst>
            <a:ext uri="{FF2B5EF4-FFF2-40B4-BE49-F238E27FC236}">
              <a16:creationId xmlns:a16="http://schemas.microsoft.com/office/drawing/2014/main" id="{69955877-3746-4134-B94D-04D68DA5CA81}"/>
            </a:ext>
          </a:extLst>
        </xdr:cNvPr>
        <xdr:cNvSpPr txBox="1"/>
      </xdr:nvSpPr>
      <xdr:spPr>
        <a:xfrm>
          <a:off x="369744"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329</xdr:row>
      <xdr:rowOff>0</xdr:rowOff>
    </xdr:from>
    <xdr:ext cx="184731" cy="264560"/>
    <xdr:sp macro="" textlink="">
      <xdr:nvSpPr>
        <xdr:cNvPr id="146" name="テキスト ボックス 145">
          <a:extLst>
            <a:ext uri="{FF2B5EF4-FFF2-40B4-BE49-F238E27FC236}">
              <a16:creationId xmlns:a16="http://schemas.microsoft.com/office/drawing/2014/main" id="{C77F57D0-D331-4730-856E-BA3B17CC6397}"/>
            </a:ext>
          </a:extLst>
        </xdr:cNvPr>
        <xdr:cNvSpPr txBox="1"/>
      </xdr:nvSpPr>
      <xdr:spPr>
        <a:xfrm>
          <a:off x="28308300"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329</xdr:row>
      <xdr:rowOff>0</xdr:rowOff>
    </xdr:from>
    <xdr:ext cx="184731" cy="264560"/>
    <xdr:sp macro="" textlink="">
      <xdr:nvSpPr>
        <xdr:cNvPr id="147" name="テキスト ボックス 146">
          <a:extLst>
            <a:ext uri="{FF2B5EF4-FFF2-40B4-BE49-F238E27FC236}">
              <a16:creationId xmlns:a16="http://schemas.microsoft.com/office/drawing/2014/main" id="{FD082AF6-6004-4DB6-BB22-4930D3BE0248}"/>
            </a:ext>
          </a:extLst>
        </xdr:cNvPr>
        <xdr:cNvSpPr txBox="1"/>
      </xdr:nvSpPr>
      <xdr:spPr>
        <a:xfrm>
          <a:off x="28308300"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329</xdr:row>
      <xdr:rowOff>0</xdr:rowOff>
    </xdr:from>
    <xdr:ext cx="184731" cy="264560"/>
    <xdr:sp macro="" textlink="">
      <xdr:nvSpPr>
        <xdr:cNvPr id="148" name="テキスト ボックス 147">
          <a:extLst>
            <a:ext uri="{FF2B5EF4-FFF2-40B4-BE49-F238E27FC236}">
              <a16:creationId xmlns:a16="http://schemas.microsoft.com/office/drawing/2014/main" id="{08D463E4-8A43-4841-80E7-37E43974F016}"/>
            </a:ext>
          </a:extLst>
        </xdr:cNvPr>
        <xdr:cNvSpPr txBox="1"/>
      </xdr:nvSpPr>
      <xdr:spPr>
        <a:xfrm>
          <a:off x="369744"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329</xdr:row>
      <xdr:rowOff>0</xdr:rowOff>
    </xdr:from>
    <xdr:ext cx="184731" cy="264560"/>
    <xdr:sp macro="" textlink="">
      <xdr:nvSpPr>
        <xdr:cNvPr id="149" name="テキスト ボックス 148">
          <a:extLst>
            <a:ext uri="{FF2B5EF4-FFF2-40B4-BE49-F238E27FC236}">
              <a16:creationId xmlns:a16="http://schemas.microsoft.com/office/drawing/2014/main" id="{C3892F74-EACF-4A47-B809-A218A004355F}"/>
            </a:ext>
          </a:extLst>
        </xdr:cNvPr>
        <xdr:cNvSpPr txBox="1"/>
      </xdr:nvSpPr>
      <xdr:spPr>
        <a:xfrm>
          <a:off x="369744"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322</xdr:row>
      <xdr:rowOff>0</xdr:rowOff>
    </xdr:from>
    <xdr:ext cx="184731" cy="264560"/>
    <xdr:sp macro="" textlink="">
      <xdr:nvSpPr>
        <xdr:cNvPr id="150" name="テキスト ボックス 149">
          <a:extLst>
            <a:ext uri="{FF2B5EF4-FFF2-40B4-BE49-F238E27FC236}">
              <a16:creationId xmlns:a16="http://schemas.microsoft.com/office/drawing/2014/main" id="{7F82716F-1A83-47AE-B30C-7A1DA839368F}"/>
            </a:ext>
          </a:extLst>
        </xdr:cNvPr>
        <xdr:cNvSpPr txBox="1"/>
      </xdr:nvSpPr>
      <xdr:spPr>
        <a:xfrm>
          <a:off x="28308300"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322</xdr:row>
      <xdr:rowOff>0</xdr:rowOff>
    </xdr:from>
    <xdr:ext cx="184731" cy="264560"/>
    <xdr:sp macro="" textlink="">
      <xdr:nvSpPr>
        <xdr:cNvPr id="151" name="テキスト ボックス 150">
          <a:extLst>
            <a:ext uri="{FF2B5EF4-FFF2-40B4-BE49-F238E27FC236}">
              <a16:creationId xmlns:a16="http://schemas.microsoft.com/office/drawing/2014/main" id="{82875A05-19B5-4546-A91F-2B6C80F572C3}"/>
            </a:ext>
          </a:extLst>
        </xdr:cNvPr>
        <xdr:cNvSpPr txBox="1"/>
      </xdr:nvSpPr>
      <xdr:spPr>
        <a:xfrm>
          <a:off x="28308300"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322</xdr:row>
      <xdr:rowOff>0</xdr:rowOff>
    </xdr:from>
    <xdr:ext cx="184731" cy="264560"/>
    <xdr:sp macro="" textlink="">
      <xdr:nvSpPr>
        <xdr:cNvPr id="152" name="テキスト ボックス 151">
          <a:extLst>
            <a:ext uri="{FF2B5EF4-FFF2-40B4-BE49-F238E27FC236}">
              <a16:creationId xmlns:a16="http://schemas.microsoft.com/office/drawing/2014/main" id="{E8DE651E-1941-41CA-8421-F823D6605216}"/>
            </a:ext>
          </a:extLst>
        </xdr:cNvPr>
        <xdr:cNvSpPr txBox="1"/>
      </xdr:nvSpPr>
      <xdr:spPr>
        <a:xfrm>
          <a:off x="369744"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322</xdr:row>
      <xdr:rowOff>0</xdr:rowOff>
    </xdr:from>
    <xdr:ext cx="184731" cy="264560"/>
    <xdr:sp macro="" textlink="">
      <xdr:nvSpPr>
        <xdr:cNvPr id="153" name="テキスト ボックス 152">
          <a:extLst>
            <a:ext uri="{FF2B5EF4-FFF2-40B4-BE49-F238E27FC236}">
              <a16:creationId xmlns:a16="http://schemas.microsoft.com/office/drawing/2014/main" id="{6B3802A4-847A-472B-A863-F577454AAB68}"/>
            </a:ext>
          </a:extLst>
        </xdr:cNvPr>
        <xdr:cNvSpPr txBox="1"/>
      </xdr:nvSpPr>
      <xdr:spPr>
        <a:xfrm>
          <a:off x="369744"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339</xdr:row>
      <xdr:rowOff>0</xdr:rowOff>
    </xdr:from>
    <xdr:ext cx="184731" cy="264560"/>
    <xdr:sp macro="" textlink="">
      <xdr:nvSpPr>
        <xdr:cNvPr id="154" name="テキスト ボックス 153">
          <a:extLst>
            <a:ext uri="{FF2B5EF4-FFF2-40B4-BE49-F238E27FC236}">
              <a16:creationId xmlns:a16="http://schemas.microsoft.com/office/drawing/2014/main" id="{C8767E97-B15E-4ACF-B744-B69861667127}"/>
            </a:ext>
          </a:extLst>
        </xdr:cNvPr>
        <xdr:cNvSpPr txBox="1"/>
      </xdr:nvSpPr>
      <xdr:spPr>
        <a:xfrm>
          <a:off x="28308300"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339</xdr:row>
      <xdr:rowOff>0</xdr:rowOff>
    </xdr:from>
    <xdr:ext cx="184731" cy="264560"/>
    <xdr:sp macro="" textlink="">
      <xdr:nvSpPr>
        <xdr:cNvPr id="155" name="テキスト ボックス 154">
          <a:extLst>
            <a:ext uri="{FF2B5EF4-FFF2-40B4-BE49-F238E27FC236}">
              <a16:creationId xmlns:a16="http://schemas.microsoft.com/office/drawing/2014/main" id="{8E5378F5-0569-418F-A739-1886670A5FD6}"/>
            </a:ext>
          </a:extLst>
        </xdr:cNvPr>
        <xdr:cNvSpPr txBox="1"/>
      </xdr:nvSpPr>
      <xdr:spPr>
        <a:xfrm>
          <a:off x="28308300"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339</xdr:row>
      <xdr:rowOff>0</xdr:rowOff>
    </xdr:from>
    <xdr:ext cx="184731" cy="264560"/>
    <xdr:sp macro="" textlink="">
      <xdr:nvSpPr>
        <xdr:cNvPr id="156" name="テキスト ボックス 155">
          <a:extLst>
            <a:ext uri="{FF2B5EF4-FFF2-40B4-BE49-F238E27FC236}">
              <a16:creationId xmlns:a16="http://schemas.microsoft.com/office/drawing/2014/main" id="{EF681356-7FEC-473F-8F7E-DA51739634E6}"/>
            </a:ext>
          </a:extLst>
        </xdr:cNvPr>
        <xdr:cNvSpPr txBox="1"/>
      </xdr:nvSpPr>
      <xdr:spPr>
        <a:xfrm>
          <a:off x="369744"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339</xdr:row>
      <xdr:rowOff>0</xdr:rowOff>
    </xdr:from>
    <xdr:ext cx="184731" cy="264560"/>
    <xdr:sp macro="" textlink="">
      <xdr:nvSpPr>
        <xdr:cNvPr id="157" name="テキスト ボックス 156">
          <a:extLst>
            <a:ext uri="{FF2B5EF4-FFF2-40B4-BE49-F238E27FC236}">
              <a16:creationId xmlns:a16="http://schemas.microsoft.com/office/drawing/2014/main" id="{3C6AFDC6-758B-49D0-886F-18A2FE0EE65C}"/>
            </a:ext>
          </a:extLst>
        </xdr:cNvPr>
        <xdr:cNvSpPr txBox="1"/>
      </xdr:nvSpPr>
      <xdr:spPr>
        <a:xfrm>
          <a:off x="369744"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362</xdr:row>
      <xdr:rowOff>0</xdr:rowOff>
    </xdr:from>
    <xdr:ext cx="184731" cy="264560"/>
    <xdr:sp macro="" textlink="">
      <xdr:nvSpPr>
        <xdr:cNvPr id="158" name="テキスト ボックス 157">
          <a:extLst>
            <a:ext uri="{FF2B5EF4-FFF2-40B4-BE49-F238E27FC236}">
              <a16:creationId xmlns:a16="http://schemas.microsoft.com/office/drawing/2014/main" id="{AC3BEC5F-B497-43FA-865D-71DE904ABAB0}"/>
            </a:ext>
          </a:extLst>
        </xdr:cNvPr>
        <xdr:cNvSpPr txBox="1"/>
      </xdr:nvSpPr>
      <xdr:spPr>
        <a:xfrm>
          <a:off x="28308300"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362</xdr:row>
      <xdr:rowOff>0</xdr:rowOff>
    </xdr:from>
    <xdr:ext cx="184731" cy="264560"/>
    <xdr:sp macro="" textlink="">
      <xdr:nvSpPr>
        <xdr:cNvPr id="159" name="テキスト ボックス 158">
          <a:extLst>
            <a:ext uri="{FF2B5EF4-FFF2-40B4-BE49-F238E27FC236}">
              <a16:creationId xmlns:a16="http://schemas.microsoft.com/office/drawing/2014/main" id="{F07BCCA4-FA6A-4A28-BB56-A1DD8202BD74}"/>
            </a:ext>
          </a:extLst>
        </xdr:cNvPr>
        <xdr:cNvSpPr txBox="1"/>
      </xdr:nvSpPr>
      <xdr:spPr>
        <a:xfrm>
          <a:off x="28308300"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362</xdr:row>
      <xdr:rowOff>0</xdr:rowOff>
    </xdr:from>
    <xdr:ext cx="184731" cy="264560"/>
    <xdr:sp macro="" textlink="">
      <xdr:nvSpPr>
        <xdr:cNvPr id="160" name="テキスト ボックス 159">
          <a:extLst>
            <a:ext uri="{FF2B5EF4-FFF2-40B4-BE49-F238E27FC236}">
              <a16:creationId xmlns:a16="http://schemas.microsoft.com/office/drawing/2014/main" id="{6A2AD9D3-A67A-428F-8901-C7FF1EF8272B}"/>
            </a:ext>
          </a:extLst>
        </xdr:cNvPr>
        <xdr:cNvSpPr txBox="1"/>
      </xdr:nvSpPr>
      <xdr:spPr>
        <a:xfrm>
          <a:off x="369744"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362</xdr:row>
      <xdr:rowOff>0</xdr:rowOff>
    </xdr:from>
    <xdr:ext cx="184731" cy="264560"/>
    <xdr:sp macro="" textlink="">
      <xdr:nvSpPr>
        <xdr:cNvPr id="161" name="テキスト ボックス 160">
          <a:extLst>
            <a:ext uri="{FF2B5EF4-FFF2-40B4-BE49-F238E27FC236}">
              <a16:creationId xmlns:a16="http://schemas.microsoft.com/office/drawing/2014/main" id="{F46969FA-4923-4100-A94D-69ED890984C4}"/>
            </a:ext>
          </a:extLst>
        </xdr:cNvPr>
        <xdr:cNvSpPr txBox="1"/>
      </xdr:nvSpPr>
      <xdr:spPr>
        <a:xfrm>
          <a:off x="369744"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379</xdr:row>
      <xdr:rowOff>0</xdr:rowOff>
    </xdr:from>
    <xdr:ext cx="184731" cy="264560"/>
    <xdr:sp macro="" textlink="">
      <xdr:nvSpPr>
        <xdr:cNvPr id="162" name="テキスト ボックス 161">
          <a:extLst>
            <a:ext uri="{FF2B5EF4-FFF2-40B4-BE49-F238E27FC236}">
              <a16:creationId xmlns:a16="http://schemas.microsoft.com/office/drawing/2014/main" id="{D3AF2754-F1CB-43B4-B07D-B06DDFD238F2}"/>
            </a:ext>
          </a:extLst>
        </xdr:cNvPr>
        <xdr:cNvSpPr txBox="1"/>
      </xdr:nvSpPr>
      <xdr:spPr>
        <a:xfrm>
          <a:off x="283083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379</xdr:row>
      <xdr:rowOff>0</xdr:rowOff>
    </xdr:from>
    <xdr:ext cx="184731" cy="264560"/>
    <xdr:sp macro="" textlink="">
      <xdr:nvSpPr>
        <xdr:cNvPr id="163" name="テキスト ボックス 162">
          <a:extLst>
            <a:ext uri="{FF2B5EF4-FFF2-40B4-BE49-F238E27FC236}">
              <a16:creationId xmlns:a16="http://schemas.microsoft.com/office/drawing/2014/main" id="{996147C5-EF2B-4D99-BE8E-BB9F5D16B7AD}"/>
            </a:ext>
          </a:extLst>
        </xdr:cNvPr>
        <xdr:cNvSpPr txBox="1"/>
      </xdr:nvSpPr>
      <xdr:spPr>
        <a:xfrm>
          <a:off x="283083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379</xdr:row>
      <xdr:rowOff>0</xdr:rowOff>
    </xdr:from>
    <xdr:ext cx="184731" cy="264560"/>
    <xdr:sp macro="" textlink="">
      <xdr:nvSpPr>
        <xdr:cNvPr id="164" name="テキスト ボックス 163">
          <a:extLst>
            <a:ext uri="{FF2B5EF4-FFF2-40B4-BE49-F238E27FC236}">
              <a16:creationId xmlns:a16="http://schemas.microsoft.com/office/drawing/2014/main" id="{3C34CE18-4E24-47E0-859B-EE03C297160B}"/>
            </a:ext>
          </a:extLst>
        </xdr:cNvPr>
        <xdr:cNvSpPr txBox="1"/>
      </xdr:nvSpPr>
      <xdr:spPr>
        <a:xfrm>
          <a:off x="369744"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379</xdr:row>
      <xdr:rowOff>0</xdr:rowOff>
    </xdr:from>
    <xdr:ext cx="184731" cy="264560"/>
    <xdr:sp macro="" textlink="">
      <xdr:nvSpPr>
        <xdr:cNvPr id="165" name="テキスト ボックス 164">
          <a:extLst>
            <a:ext uri="{FF2B5EF4-FFF2-40B4-BE49-F238E27FC236}">
              <a16:creationId xmlns:a16="http://schemas.microsoft.com/office/drawing/2014/main" id="{05AF5E7A-CB53-414C-8D66-A5D991D23EF3}"/>
            </a:ext>
          </a:extLst>
        </xdr:cNvPr>
        <xdr:cNvSpPr txBox="1"/>
      </xdr:nvSpPr>
      <xdr:spPr>
        <a:xfrm>
          <a:off x="369744"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351</xdr:row>
      <xdr:rowOff>0</xdr:rowOff>
    </xdr:from>
    <xdr:ext cx="184731" cy="264560"/>
    <xdr:sp macro="" textlink="">
      <xdr:nvSpPr>
        <xdr:cNvPr id="166" name="テキスト ボックス 165">
          <a:extLst>
            <a:ext uri="{FF2B5EF4-FFF2-40B4-BE49-F238E27FC236}">
              <a16:creationId xmlns:a16="http://schemas.microsoft.com/office/drawing/2014/main" id="{10A69012-FA57-4EA6-8738-6FFB33F35ABF}"/>
            </a:ext>
          </a:extLst>
        </xdr:cNvPr>
        <xdr:cNvSpPr txBox="1"/>
      </xdr:nvSpPr>
      <xdr:spPr>
        <a:xfrm>
          <a:off x="28308300"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351</xdr:row>
      <xdr:rowOff>0</xdr:rowOff>
    </xdr:from>
    <xdr:ext cx="184731" cy="264560"/>
    <xdr:sp macro="" textlink="">
      <xdr:nvSpPr>
        <xdr:cNvPr id="167" name="テキスト ボックス 166">
          <a:extLst>
            <a:ext uri="{FF2B5EF4-FFF2-40B4-BE49-F238E27FC236}">
              <a16:creationId xmlns:a16="http://schemas.microsoft.com/office/drawing/2014/main" id="{23652853-75C8-4196-BA66-78A4FE713C48}"/>
            </a:ext>
          </a:extLst>
        </xdr:cNvPr>
        <xdr:cNvSpPr txBox="1"/>
      </xdr:nvSpPr>
      <xdr:spPr>
        <a:xfrm>
          <a:off x="28308300"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351</xdr:row>
      <xdr:rowOff>0</xdr:rowOff>
    </xdr:from>
    <xdr:ext cx="184731" cy="264560"/>
    <xdr:sp macro="" textlink="">
      <xdr:nvSpPr>
        <xdr:cNvPr id="168" name="テキスト ボックス 167">
          <a:extLst>
            <a:ext uri="{FF2B5EF4-FFF2-40B4-BE49-F238E27FC236}">
              <a16:creationId xmlns:a16="http://schemas.microsoft.com/office/drawing/2014/main" id="{7B33AF92-C91F-4A05-A849-B5E8EEB3C4CC}"/>
            </a:ext>
          </a:extLst>
        </xdr:cNvPr>
        <xdr:cNvSpPr txBox="1"/>
      </xdr:nvSpPr>
      <xdr:spPr>
        <a:xfrm>
          <a:off x="369744"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351</xdr:row>
      <xdr:rowOff>0</xdr:rowOff>
    </xdr:from>
    <xdr:ext cx="184731" cy="264560"/>
    <xdr:sp macro="" textlink="">
      <xdr:nvSpPr>
        <xdr:cNvPr id="169" name="テキスト ボックス 168">
          <a:extLst>
            <a:ext uri="{FF2B5EF4-FFF2-40B4-BE49-F238E27FC236}">
              <a16:creationId xmlns:a16="http://schemas.microsoft.com/office/drawing/2014/main" id="{945CF409-27F0-4492-814F-1BB0395A4717}"/>
            </a:ext>
          </a:extLst>
        </xdr:cNvPr>
        <xdr:cNvSpPr txBox="1"/>
      </xdr:nvSpPr>
      <xdr:spPr>
        <a:xfrm>
          <a:off x="369744"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263</xdr:row>
      <xdr:rowOff>0</xdr:rowOff>
    </xdr:from>
    <xdr:ext cx="184731" cy="264560"/>
    <xdr:sp macro="" textlink="">
      <xdr:nvSpPr>
        <xdr:cNvPr id="170" name="テキスト ボックス 169">
          <a:extLst>
            <a:ext uri="{FF2B5EF4-FFF2-40B4-BE49-F238E27FC236}">
              <a16:creationId xmlns:a16="http://schemas.microsoft.com/office/drawing/2014/main" id="{78C59ECD-9610-492E-A9EF-6501C2CA7F01}"/>
            </a:ext>
          </a:extLst>
        </xdr:cNvPr>
        <xdr:cNvSpPr txBox="1"/>
      </xdr:nvSpPr>
      <xdr:spPr>
        <a:xfrm>
          <a:off x="28308300"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263</xdr:row>
      <xdr:rowOff>0</xdr:rowOff>
    </xdr:from>
    <xdr:ext cx="184731" cy="264560"/>
    <xdr:sp macro="" textlink="">
      <xdr:nvSpPr>
        <xdr:cNvPr id="171" name="テキスト ボックス 170">
          <a:extLst>
            <a:ext uri="{FF2B5EF4-FFF2-40B4-BE49-F238E27FC236}">
              <a16:creationId xmlns:a16="http://schemas.microsoft.com/office/drawing/2014/main" id="{4C13564A-D326-4CB5-B345-4BEEA806039A}"/>
            </a:ext>
          </a:extLst>
        </xdr:cNvPr>
        <xdr:cNvSpPr txBox="1"/>
      </xdr:nvSpPr>
      <xdr:spPr>
        <a:xfrm>
          <a:off x="28308300"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263</xdr:row>
      <xdr:rowOff>0</xdr:rowOff>
    </xdr:from>
    <xdr:ext cx="184731" cy="264560"/>
    <xdr:sp macro="" textlink="">
      <xdr:nvSpPr>
        <xdr:cNvPr id="172" name="テキスト ボックス 171">
          <a:extLst>
            <a:ext uri="{FF2B5EF4-FFF2-40B4-BE49-F238E27FC236}">
              <a16:creationId xmlns:a16="http://schemas.microsoft.com/office/drawing/2014/main" id="{CA2828EF-6F87-4891-9BF5-C2D524C358AA}"/>
            </a:ext>
          </a:extLst>
        </xdr:cNvPr>
        <xdr:cNvSpPr txBox="1"/>
      </xdr:nvSpPr>
      <xdr:spPr>
        <a:xfrm>
          <a:off x="369744"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263</xdr:row>
      <xdr:rowOff>0</xdr:rowOff>
    </xdr:from>
    <xdr:ext cx="184731" cy="264560"/>
    <xdr:sp macro="" textlink="">
      <xdr:nvSpPr>
        <xdr:cNvPr id="173" name="テキスト ボックス 172">
          <a:extLst>
            <a:ext uri="{FF2B5EF4-FFF2-40B4-BE49-F238E27FC236}">
              <a16:creationId xmlns:a16="http://schemas.microsoft.com/office/drawing/2014/main" id="{5838AE1A-D931-408E-A5D8-E6935664386C}"/>
            </a:ext>
          </a:extLst>
        </xdr:cNvPr>
        <xdr:cNvSpPr txBox="1"/>
      </xdr:nvSpPr>
      <xdr:spPr>
        <a:xfrm>
          <a:off x="369744"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295</xdr:row>
      <xdr:rowOff>0</xdr:rowOff>
    </xdr:from>
    <xdr:ext cx="184731" cy="264560"/>
    <xdr:sp macro="" textlink="">
      <xdr:nvSpPr>
        <xdr:cNvPr id="174" name="テキスト ボックス 173">
          <a:extLst>
            <a:ext uri="{FF2B5EF4-FFF2-40B4-BE49-F238E27FC236}">
              <a16:creationId xmlns:a16="http://schemas.microsoft.com/office/drawing/2014/main" id="{38752205-4E96-4708-AB63-8D687230F2E2}"/>
            </a:ext>
          </a:extLst>
        </xdr:cNvPr>
        <xdr:cNvSpPr txBox="1"/>
      </xdr:nvSpPr>
      <xdr:spPr>
        <a:xfrm>
          <a:off x="28308300"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295</xdr:row>
      <xdr:rowOff>0</xdr:rowOff>
    </xdr:from>
    <xdr:ext cx="184731" cy="264560"/>
    <xdr:sp macro="" textlink="">
      <xdr:nvSpPr>
        <xdr:cNvPr id="175" name="テキスト ボックス 174">
          <a:extLst>
            <a:ext uri="{FF2B5EF4-FFF2-40B4-BE49-F238E27FC236}">
              <a16:creationId xmlns:a16="http://schemas.microsoft.com/office/drawing/2014/main" id="{5D83D9D0-1C4D-47A2-BDC0-B9C17DD58EC8}"/>
            </a:ext>
          </a:extLst>
        </xdr:cNvPr>
        <xdr:cNvSpPr txBox="1"/>
      </xdr:nvSpPr>
      <xdr:spPr>
        <a:xfrm>
          <a:off x="28308300"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295</xdr:row>
      <xdr:rowOff>0</xdr:rowOff>
    </xdr:from>
    <xdr:ext cx="184731" cy="264560"/>
    <xdr:sp macro="" textlink="">
      <xdr:nvSpPr>
        <xdr:cNvPr id="176" name="テキスト ボックス 175">
          <a:extLst>
            <a:ext uri="{FF2B5EF4-FFF2-40B4-BE49-F238E27FC236}">
              <a16:creationId xmlns:a16="http://schemas.microsoft.com/office/drawing/2014/main" id="{ED5AE541-F43E-4B7F-8F83-DE1AFC540772}"/>
            </a:ext>
          </a:extLst>
        </xdr:cNvPr>
        <xdr:cNvSpPr txBox="1"/>
      </xdr:nvSpPr>
      <xdr:spPr>
        <a:xfrm>
          <a:off x="369744"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295</xdr:row>
      <xdr:rowOff>0</xdr:rowOff>
    </xdr:from>
    <xdr:ext cx="184731" cy="264560"/>
    <xdr:sp macro="" textlink="">
      <xdr:nvSpPr>
        <xdr:cNvPr id="177" name="テキスト ボックス 176">
          <a:extLst>
            <a:ext uri="{FF2B5EF4-FFF2-40B4-BE49-F238E27FC236}">
              <a16:creationId xmlns:a16="http://schemas.microsoft.com/office/drawing/2014/main" id="{6C1A49BA-E4E3-49C3-ABDA-B324C0DD3C31}"/>
            </a:ext>
          </a:extLst>
        </xdr:cNvPr>
        <xdr:cNvSpPr txBox="1"/>
      </xdr:nvSpPr>
      <xdr:spPr>
        <a:xfrm>
          <a:off x="369744"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303</xdr:row>
      <xdr:rowOff>0</xdr:rowOff>
    </xdr:from>
    <xdr:ext cx="184731" cy="264560"/>
    <xdr:sp macro="" textlink="">
      <xdr:nvSpPr>
        <xdr:cNvPr id="178" name="テキスト ボックス 177">
          <a:extLst>
            <a:ext uri="{FF2B5EF4-FFF2-40B4-BE49-F238E27FC236}">
              <a16:creationId xmlns:a16="http://schemas.microsoft.com/office/drawing/2014/main" id="{05686902-9D3D-4445-A4F1-7B98FCDBE74E}"/>
            </a:ext>
          </a:extLst>
        </xdr:cNvPr>
        <xdr:cNvSpPr txBox="1"/>
      </xdr:nvSpPr>
      <xdr:spPr>
        <a:xfrm>
          <a:off x="2830830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303</xdr:row>
      <xdr:rowOff>0</xdr:rowOff>
    </xdr:from>
    <xdr:ext cx="184731" cy="264560"/>
    <xdr:sp macro="" textlink="">
      <xdr:nvSpPr>
        <xdr:cNvPr id="179" name="テキスト ボックス 178">
          <a:extLst>
            <a:ext uri="{FF2B5EF4-FFF2-40B4-BE49-F238E27FC236}">
              <a16:creationId xmlns:a16="http://schemas.microsoft.com/office/drawing/2014/main" id="{31D816C9-A1E2-418F-AE0F-C2425CF795C6}"/>
            </a:ext>
          </a:extLst>
        </xdr:cNvPr>
        <xdr:cNvSpPr txBox="1"/>
      </xdr:nvSpPr>
      <xdr:spPr>
        <a:xfrm>
          <a:off x="2830830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303</xdr:row>
      <xdr:rowOff>0</xdr:rowOff>
    </xdr:from>
    <xdr:ext cx="184731" cy="264560"/>
    <xdr:sp macro="" textlink="">
      <xdr:nvSpPr>
        <xdr:cNvPr id="180" name="テキスト ボックス 179">
          <a:extLst>
            <a:ext uri="{FF2B5EF4-FFF2-40B4-BE49-F238E27FC236}">
              <a16:creationId xmlns:a16="http://schemas.microsoft.com/office/drawing/2014/main" id="{852A3A87-423E-4EDC-846E-A63D928F8030}"/>
            </a:ext>
          </a:extLst>
        </xdr:cNvPr>
        <xdr:cNvSpPr txBox="1"/>
      </xdr:nvSpPr>
      <xdr:spPr>
        <a:xfrm>
          <a:off x="369744"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303</xdr:row>
      <xdr:rowOff>0</xdr:rowOff>
    </xdr:from>
    <xdr:ext cx="184731" cy="264560"/>
    <xdr:sp macro="" textlink="">
      <xdr:nvSpPr>
        <xdr:cNvPr id="181" name="テキスト ボックス 180">
          <a:extLst>
            <a:ext uri="{FF2B5EF4-FFF2-40B4-BE49-F238E27FC236}">
              <a16:creationId xmlns:a16="http://schemas.microsoft.com/office/drawing/2014/main" id="{89331952-EEBA-4204-888A-AACAD2B791BC}"/>
            </a:ext>
          </a:extLst>
        </xdr:cNvPr>
        <xdr:cNvSpPr txBox="1"/>
      </xdr:nvSpPr>
      <xdr:spPr>
        <a:xfrm>
          <a:off x="369744"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299</xdr:row>
      <xdr:rowOff>0</xdr:rowOff>
    </xdr:from>
    <xdr:ext cx="184731" cy="264560"/>
    <xdr:sp macro="" textlink="">
      <xdr:nvSpPr>
        <xdr:cNvPr id="182" name="テキスト ボックス 181">
          <a:extLst>
            <a:ext uri="{FF2B5EF4-FFF2-40B4-BE49-F238E27FC236}">
              <a16:creationId xmlns:a16="http://schemas.microsoft.com/office/drawing/2014/main" id="{04C088FD-043F-4455-A291-3C31DD51A75B}"/>
            </a:ext>
          </a:extLst>
        </xdr:cNvPr>
        <xdr:cNvSpPr txBox="1"/>
      </xdr:nvSpPr>
      <xdr:spPr>
        <a:xfrm>
          <a:off x="28308300"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299</xdr:row>
      <xdr:rowOff>0</xdr:rowOff>
    </xdr:from>
    <xdr:ext cx="184731" cy="264560"/>
    <xdr:sp macro="" textlink="">
      <xdr:nvSpPr>
        <xdr:cNvPr id="183" name="テキスト ボックス 182">
          <a:extLst>
            <a:ext uri="{FF2B5EF4-FFF2-40B4-BE49-F238E27FC236}">
              <a16:creationId xmlns:a16="http://schemas.microsoft.com/office/drawing/2014/main" id="{379DF5B9-6830-47F5-BA2D-4AF80359D36C}"/>
            </a:ext>
          </a:extLst>
        </xdr:cNvPr>
        <xdr:cNvSpPr txBox="1"/>
      </xdr:nvSpPr>
      <xdr:spPr>
        <a:xfrm>
          <a:off x="28308300"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299</xdr:row>
      <xdr:rowOff>0</xdr:rowOff>
    </xdr:from>
    <xdr:ext cx="184731" cy="264560"/>
    <xdr:sp macro="" textlink="">
      <xdr:nvSpPr>
        <xdr:cNvPr id="184" name="テキスト ボックス 183">
          <a:extLst>
            <a:ext uri="{FF2B5EF4-FFF2-40B4-BE49-F238E27FC236}">
              <a16:creationId xmlns:a16="http://schemas.microsoft.com/office/drawing/2014/main" id="{97E805B3-73AF-431E-B70E-636503D5EF53}"/>
            </a:ext>
          </a:extLst>
        </xdr:cNvPr>
        <xdr:cNvSpPr txBox="1"/>
      </xdr:nvSpPr>
      <xdr:spPr>
        <a:xfrm>
          <a:off x="369744"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299</xdr:row>
      <xdr:rowOff>0</xdr:rowOff>
    </xdr:from>
    <xdr:ext cx="184731" cy="264560"/>
    <xdr:sp macro="" textlink="">
      <xdr:nvSpPr>
        <xdr:cNvPr id="185" name="テキスト ボックス 184">
          <a:extLst>
            <a:ext uri="{FF2B5EF4-FFF2-40B4-BE49-F238E27FC236}">
              <a16:creationId xmlns:a16="http://schemas.microsoft.com/office/drawing/2014/main" id="{C42A6536-00DF-41D3-AD57-DC64FF85A076}"/>
            </a:ext>
          </a:extLst>
        </xdr:cNvPr>
        <xdr:cNvSpPr txBox="1"/>
      </xdr:nvSpPr>
      <xdr:spPr>
        <a:xfrm>
          <a:off x="369744"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280</xdr:row>
      <xdr:rowOff>0</xdr:rowOff>
    </xdr:from>
    <xdr:ext cx="184731" cy="264560"/>
    <xdr:sp macro="" textlink="">
      <xdr:nvSpPr>
        <xdr:cNvPr id="186" name="テキスト ボックス 185">
          <a:extLst>
            <a:ext uri="{FF2B5EF4-FFF2-40B4-BE49-F238E27FC236}">
              <a16:creationId xmlns:a16="http://schemas.microsoft.com/office/drawing/2014/main" id="{5F91E8E3-A908-47D2-8019-D163418E236A}"/>
            </a:ext>
          </a:extLst>
        </xdr:cNvPr>
        <xdr:cNvSpPr txBox="1"/>
      </xdr:nvSpPr>
      <xdr:spPr>
        <a:xfrm>
          <a:off x="28308300"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280</xdr:row>
      <xdr:rowOff>0</xdr:rowOff>
    </xdr:from>
    <xdr:ext cx="184731" cy="264560"/>
    <xdr:sp macro="" textlink="">
      <xdr:nvSpPr>
        <xdr:cNvPr id="187" name="テキスト ボックス 186">
          <a:extLst>
            <a:ext uri="{FF2B5EF4-FFF2-40B4-BE49-F238E27FC236}">
              <a16:creationId xmlns:a16="http://schemas.microsoft.com/office/drawing/2014/main" id="{F84EE9D5-716C-4251-B8D1-C5AFE31BC2B9}"/>
            </a:ext>
          </a:extLst>
        </xdr:cNvPr>
        <xdr:cNvSpPr txBox="1"/>
      </xdr:nvSpPr>
      <xdr:spPr>
        <a:xfrm>
          <a:off x="28308300"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280</xdr:row>
      <xdr:rowOff>0</xdr:rowOff>
    </xdr:from>
    <xdr:ext cx="184731" cy="264560"/>
    <xdr:sp macro="" textlink="">
      <xdr:nvSpPr>
        <xdr:cNvPr id="188" name="テキスト ボックス 187">
          <a:extLst>
            <a:ext uri="{FF2B5EF4-FFF2-40B4-BE49-F238E27FC236}">
              <a16:creationId xmlns:a16="http://schemas.microsoft.com/office/drawing/2014/main" id="{8B073488-5951-40D9-8DE8-C126CD803616}"/>
            </a:ext>
          </a:extLst>
        </xdr:cNvPr>
        <xdr:cNvSpPr txBox="1"/>
      </xdr:nvSpPr>
      <xdr:spPr>
        <a:xfrm>
          <a:off x="369744"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280</xdr:row>
      <xdr:rowOff>0</xdr:rowOff>
    </xdr:from>
    <xdr:ext cx="184731" cy="264560"/>
    <xdr:sp macro="" textlink="">
      <xdr:nvSpPr>
        <xdr:cNvPr id="189" name="テキスト ボックス 188">
          <a:extLst>
            <a:ext uri="{FF2B5EF4-FFF2-40B4-BE49-F238E27FC236}">
              <a16:creationId xmlns:a16="http://schemas.microsoft.com/office/drawing/2014/main" id="{6D1E1D5E-205E-4AAC-9189-FD8DDCB96819}"/>
            </a:ext>
          </a:extLst>
        </xdr:cNvPr>
        <xdr:cNvSpPr txBox="1"/>
      </xdr:nvSpPr>
      <xdr:spPr>
        <a:xfrm>
          <a:off x="369744"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300</xdr:row>
      <xdr:rowOff>0</xdr:rowOff>
    </xdr:from>
    <xdr:ext cx="184731" cy="264560"/>
    <xdr:sp macro="" textlink="">
      <xdr:nvSpPr>
        <xdr:cNvPr id="190" name="テキスト ボックス 189">
          <a:extLst>
            <a:ext uri="{FF2B5EF4-FFF2-40B4-BE49-F238E27FC236}">
              <a16:creationId xmlns:a16="http://schemas.microsoft.com/office/drawing/2014/main" id="{0FA446EE-7AC8-4A2F-AB75-1A81B3FEFA98}"/>
            </a:ext>
          </a:extLst>
        </xdr:cNvPr>
        <xdr:cNvSpPr txBox="1"/>
      </xdr:nvSpPr>
      <xdr:spPr>
        <a:xfrm>
          <a:off x="28308300"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300</xdr:row>
      <xdr:rowOff>0</xdr:rowOff>
    </xdr:from>
    <xdr:ext cx="184731" cy="264560"/>
    <xdr:sp macro="" textlink="">
      <xdr:nvSpPr>
        <xdr:cNvPr id="191" name="テキスト ボックス 190">
          <a:extLst>
            <a:ext uri="{FF2B5EF4-FFF2-40B4-BE49-F238E27FC236}">
              <a16:creationId xmlns:a16="http://schemas.microsoft.com/office/drawing/2014/main" id="{12B9635D-3B1A-4C17-BA42-99E5A12EF1B1}"/>
            </a:ext>
          </a:extLst>
        </xdr:cNvPr>
        <xdr:cNvSpPr txBox="1"/>
      </xdr:nvSpPr>
      <xdr:spPr>
        <a:xfrm>
          <a:off x="28308300"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300</xdr:row>
      <xdr:rowOff>0</xdr:rowOff>
    </xdr:from>
    <xdr:ext cx="184731" cy="264560"/>
    <xdr:sp macro="" textlink="">
      <xdr:nvSpPr>
        <xdr:cNvPr id="192" name="テキスト ボックス 191">
          <a:extLst>
            <a:ext uri="{FF2B5EF4-FFF2-40B4-BE49-F238E27FC236}">
              <a16:creationId xmlns:a16="http://schemas.microsoft.com/office/drawing/2014/main" id="{9FAEF78A-AFA6-46A9-9438-F09218987D83}"/>
            </a:ext>
          </a:extLst>
        </xdr:cNvPr>
        <xdr:cNvSpPr txBox="1"/>
      </xdr:nvSpPr>
      <xdr:spPr>
        <a:xfrm>
          <a:off x="369744"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300</xdr:row>
      <xdr:rowOff>0</xdr:rowOff>
    </xdr:from>
    <xdr:ext cx="184731" cy="264560"/>
    <xdr:sp macro="" textlink="">
      <xdr:nvSpPr>
        <xdr:cNvPr id="193" name="テキスト ボックス 192">
          <a:extLst>
            <a:ext uri="{FF2B5EF4-FFF2-40B4-BE49-F238E27FC236}">
              <a16:creationId xmlns:a16="http://schemas.microsoft.com/office/drawing/2014/main" id="{2D5FE48D-5584-4CBD-9764-BCA08879CC79}"/>
            </a:ext>
          </a:extLst>
        </xdr:cNvPr>
        <xdr:cNvSpPr txBox="1"/>
      </xdr:nvSpPr>
      <xdr:spPr>
        <a:xfrm>
          <a:off x="369744"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194" name="テキスト ボックス 193">
          <a:extLst>
            <a:ext uri="{FF2B5EF4-FFF2-40B4-BE49-F238E27FC236}">
              <a16:creationId xmlns:a16="http://schemas.microsoft.com/office/drawing/2014/main" id="{70FDD260-0944-4EC4-BB1F-0BD920665337}"/>
            </a:ext>
          </a:extLst>
        </xdr:cNvPr>
        <xdr:cNvSpPr txBox="1"/>
      </xdr:nvSpPr>
      <xdr:spPr>
        <a:xfrm>
          <a:off x="24450675"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195" name="テキスト ボックス 194">
          <a:extLst>
            <a:ext uri="{FF2B5EF4-FFF2-40B4-BE49-F238E27FC236}">
              <a16:creationId xmlns:a16="http://schemas.microsoft.com/office/drawing/2014/main" id="{E559CE7D-AAFE-4C28-B3AC-439E4B331D43}"/>
            </a:ext>
          </a:extLst>
        </xdr:cNvPr>
        <xdr:cNvSpPr txBox="1"/>
      </xdr:nvSpPr>
      <xdr:spPr>
        <a:xfrm>
          <a:off x="24450675"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971</xdr:row>
      <xdr:rowOff>0</xdr:rowOff>
    </xdr:from>
    <xdr:ext cx="184731" cy="264560"/>
    <xdr:sp macro="" textlink="">
      <xdr:nvSpPr>
        <xdr:cNvPr id="196" name="テキスト ボックス 195">
          <a:extLst>
            <a:ext uri="{FF2B5EF4-FFF2-40B4-BE49-F238E27FC236}">
              <a16:creationId xmlns:a16="http://schemas.microsoft.com/office/drawing/2014/main" id="{CC10E4B3-0CAF-438F-B90E-8DDF45366DA9}"/>
            </a:ext>
          </a:extLst>
        </xdr:cNvPr>
        <xdr:cNvSpPr txBox="1"/>
      </xdr:nvSpPr>
      <xdr:spPr>
        <a:xfrm>
          <a:off x="24450675"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971</xdr:row>
      <xdr:rowOff>0</xdr:rowOff>
    </xdr:from>
    <xdr:ext cx="184731" cy="264560"/>
    <xdr:sp macro="" textlink="">
      <xdr:nvSpPr>
        <xdr:cNvPr id="197" name="テキスト ボックス 196">
          <a:extLst>
            <a:ext uri="{FF2B5EF4-FFF2-40B4-BE49-F238E27FC236}">
              <a16:creationId xmlns:a16="http://schemas.microsoft.com/office/drawing/2014/main" id="{E953A254-13FF-41D6-A859-2203393BA833}"/>
            </a:ext>
          </a:extLst>
        </xdr:cNvPr>
        <xdr:cNvSpPr txBox="1"/>
      </xdr:nvSpPr>
      <xdr:spPr>
        <a:xfrm>
          <a:off x="24450675"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976</xdr:row>
      <xdr:rowOff>0</xdr:rowOff>
    </xdr:from>
    <xdr:ext cx="184731" cy="264560"/>
    <xdr:sp macro="" textlink="">
      <xdr:nvSpPr>
        <xdr:cNvPr id="198" name="テキスト ボックス 197">
          <a:extLst>
            <a:ext uri="{FF2B5EF4-FFF2-40B4-BE49-F238E27FC236}">
              <a16:creationId xmlns:a16="http://schemas.microsoft.com/office/drawing/2014/main" id="{83892488-7406-43FC-91E6-550754708692}"/>
            </a:ext>
          </a:extLst>
        </xdr:cNvPr>
        <xdr:cNvSpPr txBox="1"/>
      </xdr:nvSpPr>
      <xdr:spPr>
        <a:xfrm>
          <a:off x="24450675"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976</xdr:row>
      <xdr:rowOff>0</xdr:rowOff>
    </xdr:from>
    <xdr:ext cx="184731" cy="264560"/>
    <xdr:sp macro="" textlink="">
      <xdr:nvSpPr>
        <xdr:cNvPr id="199" name="テキスト ボックス 198">
          <a:extLst>
            <a:ext uri="{FF2B5EF4-FFF2-40B4-BE49-F238E27FC236}">
              <a16:creationId xmlns:a16="http://schemas.microsoft.com/office/drawing/2014/main" id="{84539FEF-1D81-4115-A435-F7F66B1A9F05}"/>
            </a:ext>
          </a:extLst>
        </xdr:cNvPr>
        <xdr:cNvSpPr txBox="1"/>
      </xdr:nvSpPr>
      <xdr:spPr>
        <a:xfrm>
          <a:off x="24450675"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983</xdr:row>
      <xdr:rowOff>0</xdr:rowOff>
    </xdr:from>
    <xdr:ext cx="184731" cy="264560"/>
    <xdr:sp macro="" textlink="">
      <xdr:nvSpPr>
        <xdr:cNvPr id="200" name="テキスト ボックス 199">
          <a:extLst>
            <a:ext uri="{FF2B5EF4-FFF2-40B4-BE49-F238E27FC236}">
              <a16:creationId xmlns:a16="http://schemas.microsoft.com/office/drawing/2014/main" id="{4EC17ADA-17D0-4089-B178-5ACB814186CC}"/>
            </a:ext>
          </a:extLst>
        </xdr:cNvPr>
        <xdr:cNvSpPr txBox="1"/>
      </xdr:nvSpPr>
      <xdr:spPr>
        <a:xfrm>
          <a:off x="24450675"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983</xdr:row>
      <xdr:rowOff>0</xdr:rowOff>
    </xdr:from>
    <xdr:ext cx="184731" cy="264560"/>
    <xdr:sp macro="" textlink="">
      <xdr:nvSpPr>
        <xdr:cNvPr id="201" name="テキスト ボックス 200">
          <a:extLst>
            <a:ext uri="{FF2B5EF4-FFF2-40B4-BE49-F238E27FC236}">
              <a16:creationId xmlns:a16="http://schemas.microsoft.com/office/drawing/2014/main" id="{E8770405-861E-41BC-A5A1-56628130C2B7}"/>
            </a:ext>
          </a:extLst>
        </xdr:cNvPr>
        <xdr:cNvSpPr txBox="1"/>
      </xdr:nvSpPr>
      <xdr:spPr>
        <a:xfrm>
          <a:off x="24450675"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1006</xdr:row>
      <xdr:rowOff>0</xdr:rowOff>
    </xdr:from>
    <xdr:ext cx="184731" cy="264560"/>
    <xdr:sp macro="" textlink="">
      <xdr:nvSpPr>
        <xdr:cNvPr id="202" name="テキスト ボックス 201">
          <a:extLst>
            <a:ext uri="{FF2B5EF4-FFF2-40B4-BE49-F238E27FC236}">
              <a16:creationId xmlns:a16="http://schemas.microsoft.com/office/drawing/2014/main" id="{54D0D749-E182-482A-A35F-17C1F61770B7}"/>
            </a:ext>
          </a:extLst>
        </xdr:cNvPr>
        <xdr:cNvSpPr txBox="1"/>
      </xdr:nvSpPr>
      <xdr:spPr>
        <a:xfrm>
          <a:off x="24450675"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1006</xdr:row>
      <xdr:rowOff>0</xdr:rowOff>
    </xdr:from>
    <xdr:ext cx="184731" cy="264560"/>
    <xdr:sp macro="" textlink="">
      <xdr:nvSpPr>
        <xdr:cNvPr id="203" name="テキスト ボックス 202">
          <a:extLst>
            <a:ext uri="{FF2B5EF4-FFF2-40B4-BE49-F238E27FC236}">
              <a16:creationId xmlns:a16="http://schemas.microsoft.com/office/drawing/2014/main" id="{FCC8EBE9-60B9-483F-B822-47FE7F5E449A}"/>
            </a:ext>
          </a:extLst>
        </xdr:cNvPr>
        <xdr:cNvSpPr txBox="1"/>
      </xdr:nvSpPr>
      <xdr:spPr>
        <a:xfrm>
          <a:off x="24450675"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1035</xdr:row>
      <xdr:rowOff>0</xdr:rowOff>
    </xdr:from>
    <xdr:ext cx="184731" cy="264560"/>
    <xdr:sp macro="" textlink="">
      <xdr:nvSpPr>
        <xdr:cNvPr id="204" name="テキスト ボックス 203">
          <a:extLst>
            <a:ext uri="{FF2B5EF4-FFF2-40B4-BE49-F238E27FC236}">
              <a16:creationId xmlns:a16="http://schemas.microsoft.com/office/drawing/2014/main" id="{8B979582-4ACB-46D8-9CF6-0EC7259F3780}"/>
            </a:ext>
          </a:extLst>
        </xdr:cNvPr>
        <xdr:cNvSpPr txBox="1"/>
      </xdr:nvSpPr>
      <xdr:spPr>
        <a:xfrm>
          <a:off x="24450675"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1035</xdr:row>
      <xdr:rowOff>0</xdr:rowOff>
    </xdr:from>
    <xdr:ext cx="184731" cy="264560"/>
    <xdr:sp macro="" textlink="">
      <xdr:nvSpPr>
        <xdr:cNvPr id="205" name="テキスト ボックス 204">
          <a:extLst>
            <a:ext uri="{FF2B5EF4-FFF2-40B4-BE49-F238E27FC236}">
              <a16:creationId xmlns:a16="http://schemas.microsoft.com/office/drawing/2014/main" id="{2B417CFF-94CB-4664-B4F8-7FEAEEC74394}"/>
            </a:ext>
          </a:extLst>
        </xdr:cNvPr>
        <xdr:cNvSpPr txBox="1"/>
      </xdr:nvSpPr>
      <xdr:spPr>
        <a:xfrm>
          <a:off x="24450675"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245</xdr:row>
      <xdr:rowOff>0</xdr:rowOff>
    </xdr:from>
    <xdr:ext cx="184731" cy="264560"/>
    <xdr:sp macro="" textlink="">
      <xdr:nvSpPr>
        <xdr:cNvPr id="206" name="テキスト ボックス 205">
          <a:extLst>
            <a:ext uri="{FF2B5EF4-FFF2-40B4-BE49-F238E27FC236}">
              <a16:creationId xmlns:a16="http://schemas.microsoft.com/office/drawing/2014/main" id="{C9B6793B-3AF8-4BCD-BAA9-E5FB70ECD6DD}"/>
            </a:ext>
          </a:extLst>
        </xdr:cNvPr>
        <xdr:cNvSpPr txBox="1"/>
      </xdr:nvSpPr>
      <xdr:spPr>
        <a:xfrm>
          <a:off x="2445067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245</xdr:row>
      <xdr:rowOff>0</xdr:rowOff>
    </xdr:from>
    <xdr:ext cx="184731" cy="264560"/>
    <xdr:sp macro="" textlink="">
      <xdr:nvSpPr>
        <xdr:cNvPr id="207" name="テキスト ボックス 206">
          <a:extLst>
            <a:ext uri="{FF2B5EF4-FFF2-40B4-BE49-F238E27FC236}">
              <a16:creationId xmlns:a16="http://schemas.microsoft.com/office/drawing/2014/main" id="{AD4F9EE0-1D1D-496C-A968-CA12E07FD1F4}"/>
            </a:ext>
          </a:extLst>
        </xdr:cNvPr>
        <xdr:cNvSpPr txBox="1"/>
      </xdr:nvSpPr>
      <xdr:spPr>
        <a:xfrm>
          <a:off x="2445067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316</xdr:row>
      <xdr:rowOff>0</xdr:rowOff>
    </xdr:from>
    <xdr:ext cx="184731" cy="264560"/>
    <xdr:sp macro="" textlink="">
      <xdr:nvSpPr>
        <xdr:cNvPr id="208" name="テキスト ボックス 207">
          <a:extLst>
            <a:ext uri="{FF2B5EF4-FFF2-40B4-BE49-F238E27FC236}">
              <a16:creationId xmlns:a16="http://schemas.microsoft.com/office/drawing/2014/main" id="{E8566880-6954-4B41-92B4-3FCD3FE2AEE8}"/>
            </a:ext>
          </a:extLst>
        </xdr:cNvPr>
        <xdr:cNvSpPr txBox="1"/>
      </xdr:nvSpPr>
      <xdr:spPr>
        <a:xfrm>
          <a:off x="24450675"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316</xdr:row>
      <xdr:rowOff>0</xdr:rowOff>
    </xdr:from>
    <xdr:ext cx="184731" cy="264560"/>
    <xdr:sp macro="" textlink="">
      <xdr:nvSpPr>
        <xdr:cNvPr id="209" name="テキスト ボックス 208">
          <a:extLst>
            <a:ext uri="{FF2B5EF4-FFF2-40B4-BE49-F238E27FC236}">
              <a16:creationId xmlns:a16="http://schemas.microsoft.com/office/drawing/2014/main" id="{C0C253AE-3ACF-4C0B-BA85-DB5AD6E31BE8}"/>
            </a:ext>
          </a:extLst>
        </xdr:cNvPr>
        <xdr:cNvSpPr txBox="1"/>
      </xdr:nvSpPr>
      <xdr:spPr>
        <a:xfrm>
          <a:off x="24450675"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10" name="テキスト ボックス 209">
          <a:extLst>
            <a:ext uri="{FF2B5EF4-FFF2-40B4-BE49-F238E27FC236}">
              <a16:creationId xmlns:a16="http://schemas.microsoft.com/office/drawing/2014/main" id="{24B597E5-A4A0-4C6A-A8DF-C9AA30553180}"/>
            </a:ext>
          </a:extLst>
        </xdr:cNvPr>
        <xdr:cNvSpPr txBox="1"/>
      </xdr:nvSpPr>
      <xdr:spPr>
        <a:xfrm>
          <a:off x="24450675"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11" name="テキスト ボックス 210">
          <a:extLst>
            <a:ext uri="{FF2B5EF4-FFF2-40B4-BE49-F238E27FC236}">
              <a16:creationId xmlns:a16="http://schemas.microsoft.com/office/drawing/2014/main" id="{D466FD64-0764-4A12-8455-B3CCBB8A017B}"/>
            </a:ext>
          </a:extLst>
        </xdr:cNvPr>
        <xdr:cNvSpPr txBox="1"/>
      </xdr:nvSpPr>
      <xdr:spPr>
        <a:xfrm>
          <a:off x="24450675"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12" name="テキスト ボックス 211">
          <a:extLst>
            <a:ext uri="{FF2B5EF4-FFF2-40B4-BE49-F238E27FC236}">
              <a16:creationId xmlns:a16="http://schemas.microsoft.com/office/drawing/2014/main" id="{782A371A-F5C6-4642-AC9C-F2665046C819}"/>
            </a:ext>
          </a:extLst>
        </xdr:cNvPr>
        <xdr:cNvSpPr txBox="1"/>
      </xdr:nvSpPr>
      <xdr:spPr>
        <a:xfrm>
          <a:off x="2445067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213" name="テキスト ボックス 212">
          <a:extLst>
            <a:ext uri="{FF2B5EF4-FFF2-40B4-BE49-F238E27FC236}">
              <a16:creationId xmlns:a16="http://schemas.microsoft.com/office/drawing/2014/main" id="{7C16E0AD-8B21-4394-B6BB-FB42BC597064}"/>
            </a:ext>
          </a:extLst>
        </xdr:cNvPr>
        <xdr:cNvSpPr txBox="1"/>
      </xdr:nvSpPr>
      <xdr:spPr>
        <a:xfrm>
          <a:off x="2445067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14" name="テキスト ボックス 213">
          <a:extLst>
            <a:ext uri="{FF2B5EF4-FFF2-40B4-BE49-F238E27FC236}">
              <a16:creationId xmlns:a16="http://schemas.microsoft.com/office/drawing/2014/main" id="{2F75E551-8468-44CC-927E-1016BB3AC889}"/>
            </a:ext>
          </a:extLst>
        </xdr:cNvPr>
        <xdr:cNvSpPr txBox="1"/>
      </xdr:nvSpPr>
      <xdr:spPr>
        <a:xfrm>
          <a:off x="24450675"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15" name="テキスト ボックス 214">
          <a:extLst>
            <a:ext uri="{FF2B5EF4-FFF2-40B4-BE49-F238E27FC236}">
              <a16:creationId xmlns:a16="http://schemas.microsoft.com/office/drawing/2014/main" id="{E09B65DB-7C52-4268-9548-AE23CBC3D31E}"/>
            </a:ext>
          </a:extLst>
        </xdr:cNvPr>
        <xdr:cNvSpPr txBox="1"/>
      </xdr:nvSpPr>
      <xdr:spPr>
        <a:xfrm>
          <a:off x="24450675"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16" name="テキスト ボックス 215">
          <a:extLst>
            <a:ext uri="{FF2B5EF4-FFF2-40B4-BE49-F238E27FC236}">
              <a16:creationId xmlns:a16="http://schemas.microsoft.com/office/drawing/2014/main" id="{C5A63815-AA83-4019-A881-9CE8BA87EBA3}"/>
            </a:ext>
          </a:extLst>
        </xdr:cNvPr>
        <xdr:cNvSpPr txBox="1"/>
      </xdr:nvSpPr>
      <xdr:spPr>
        <a:xfrm>
          <a:off x="24450675"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217" name="テキスト ボックス 216">
          <a:extLst>
            <a:ext uri="{FF2B5EF4-FFF2-40B4-BE49-F238E27FC236}">
              <a16:creationId xmlns:a16="http://schemas.microsoft.com/office/drawing/2014/main" id="{88DEB833-5150-4616-B345-C50A41400835}"/>
            </a:ext>
          </a:extLst>
        </xdr:cNvPr>
        <xdr:cNvSpPr txBox="1"/>
      </xdr:nvSpPr>
      <xdr:spPr>
        <a:xfrm>
          <a:off x="24450675"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218" name="テキスト ボックス 217">
          <a:extLst>
            <a:ext uri="{FF2B5EF4-FFF2-40B4-BE49-F238E27FC236}">
              <a16:creationId xmlns:a16="http://schemas.microsoft.com/office/drawing/2014/main" id="{0FBDB371-A1B6-4C4B-9433-A933352D2EAF}"/>
            </a:ext>
          </a:extLst>
        </xdr:cNvPr>
        <xdr:cNvSpPr txBox="1"/>
      </xdr:nvSpPr>
      <xdr:spPr>
        <a:xfrm>
          <a:off x="2445067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219" name="テキスト ボックス 218">
          <a:extLst>
            <a:ext uri="{FF2B5EF4-FFF2-40B4-BE49-F238E27FC236}">
              <a16:creationId xmlns:a16="http://schemas.microsoft.com/office/drawing/2014/main" id="{0EC1E000-783B-44A2-BA64-5D569827A5EF}"/>
            </a:ext>
          </a:extLst>
        </xdr:cNvPr>
        <xdr:cNvSpPr txBox="1"/>
      </xdr:nvSpPr>
      <xdr:spPr>
        <a:xfrm>
          <a:off x="2445067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20" name="テキスト ボックス 219">
          <a:extLst>
            <a:ext uri="{FF2B5EF4-FFF2-40B4-BE49-F238E27FC236}">
              <a16:creationId xmlns:a16="http://schemas.microsoft.com/office/drawing/2014/main" id="{FAF96F17-5F33-4561-897A-7D6C1B1F3101}"/>
            </a:ext>
          </a:extLst>
        </xdr:cNvPr>
        <xdr:cNvSpPr txBox="1"/>
      </xdr:nvSpPr>
      <xdr:spPr>
        <a:xfrm>
          <a:off x="24450675"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221" name="テキスト ボックス 220">
          <a:extLst>
            <a:ext uri="{FF2B5EF4-FFF2-40B4-BE49-F238E27FC236}">
              <a16:creationId xmlns:a16="http://schemas.microsoft.com/office/drawing/2014/main" id="{AAE1E6F5-8470-4629-A7F7-3735DD354727}"/>
            </a:ext>
          </a:extLst>
        </xdr:cNvPr>
        <xdr:cNvSpPr txBox="1"/>
      </xdr:nvSpPr>
      <xdr:spPr>
        <a:xfrm>
          <a:off x="24450675"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222" name="テキスト ボックス 221">
          <a:extLst>
            <a:ext uri="{FF2B5EF4-FFF2-40B4-BE49-F238E27FC236}">
              <a16:creationId xmlns:a16="http://schemas.microsoft.com/office/drawing/2014/main" id="{AD956FE8-6278-49D9-BF70-61BF6BCE8EFE}"/>
            </a:ext>
          </a:extLst>
        </xdr:cNvPr>
        <xdr:cNvSpPr txBox="1"/>
      </xdr:nvSpPr>
      <xdr:spPr>
        <a:xfrm>
          <a:off x="24450675"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223" name="テキスト ボックス 222">
          <a:extLst>
            <a:ext uri="{FF2B5EF4-FFF2-40B4-BE49-F238E27FC236}">
              <a16:creationId xmlns:a16="http://schemas.microsoft.com/office/drawing/2014/main" id="{B1E94305-DEEA-4043-B720-C1111B2D380B}"/>
            </a:ext>
          </a:extLst>
        </xdr:cNvPr>
        <xdr:cNvSpPr txBox="1"/>
      </xdr:nvSpPr>
      <xdr:spPr>
        <a:xfrm>
          <a:off x="24450675"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224" name="テキスト ボックス 223">
          <a:extLst>
            <a:ext uri="{FF2B5EF4-FFF2-40B4-BE49-F238E27FC236}">
              <a16:creationId xmlns:a16="http://schemas.microsoft.com/office/drawing/2014/main" id="{CF87A77C-DC8C-4CCF-BE6F-9BEA42B3F930}"/>
            </a:ext>
          </a:extLst>
        </xdr:cNvPr>
        <xdr:cNvSpPr txBox="1"/>
      </xdr:nvSpPr>
      <xdr:spPr>
        <a:xfrm>
          <a:off x="24450675"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144</xdr:row>
      <xdr:rowOff>0</xdr:rowOff>
    </xdr:from>
    <xdr:ext cx="184731" cy="264560"/>
    <xdr:sp macro="" textlink="">
      <xdr:nvSpPr>
        <xdr:cNvPr id="225" name="テキスト ボックス 224">
          <a:extLst>
            <a:ext uri="{FF2B5EF4-FFF2-40B4-BE49-F238E27FC236}">
              <a16:creationId xmlns:a16="http://schemas.microsoft.com/office/drawing/2014/main" id="{71B75563-75BA-45D0-A193-0C6A757B14A3}"/>
            </a:ext>
          </a:extLst>
        </xdr:cNvPr>
        <xdr:cNvSpPr txBox="1"/>
      </xdr:nvSpPr>
      <xdr:spPr>
        <a:xfrm>
          <a:off x="24450675"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226" name="テキスト ボックス 225">
          <a:extLst>
            <a:ext uri="{FF2B5EF4-FFF2-40B4-BE49-F238E27FC236}">
              <a16:creationId xmlns:a16="http://schemas.microsoft.com/office/drawing/2014/main" id="{C157EDD5-D991-4CC9-9DF9-254AD504AEEB}"/>
            </a:ext>
          </a:extLst>
        </xdr:cNvPr>
        <xdr:cNvSpPr txBox="1"/>
      </xdr:nvSpPr>
      <xdr:spPr>
        <a:xfrm>
          <a:off x="24450675"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146</xdr:row>
      <xdr:rowOff>0</xdr:rowOff>
    </xdr:from>
    <xdr:ext cx="184731" cy="264560"/>
    <xdr:sp macro="" textlink="">
      <xdr:nvSpPr>
        <xdr:cNvPr id="227" name="テキスト ボックス 226">
          <a:extLst>
            <a:ext uri="{FF2B5EF4-FFF2-40B4-BE49-F238E27FC236}">
              <a16:creationId xmlns:a16="http://schemas.microsoft.com/office/drawing/2014/main" id="{7F4D99BA-00FF-4FC4-AD4D-D91E5B2E070F}"/>
            </a:ext>
          </a:extLst>
        </xdr:cNvPr>
        <xdr:cNvSpPr txBox="1"/>
      </xdr:nvSpPr>
      <xdr:spPr>
        <a:xfrm>
          <a:off x="24450675"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228" name="テキスト ボックス 227">
          <a:extLst>
            <a:ext uri="{FF2B5EF4-FFF2-40B4-BE49-F238E27FC236}">
              <a16:creationId xmlns:a16="http://schemas.microsoft.com/office/drawing/2014/main" id="{234F90B9-F83C-4568-B1D7-3E52382A7FFE}"/>
            </a:ext>
          </a:extLst>
        </xdr:cNvPr>
        <xdr:cNvSpPr txBox="1"/>
      </xdr:nvSpPr>
      <xdr:spPr>
        <a:xfrm>
          <a:off x="244506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148</xdr:row>
      <xdr:rowOff>0</xdr:rowOff>
    </xdr:from>
    <xdr:ext cx="184731" cy="264560"/>
    <xdr:sp macro="" textlink="">
      <xdr:nvSpPr>
        <xdr:cNvPr id="229" name="テキスト ボックス 228">
          <a:extLst>
            <a:ext uri="{FF2B5EF4-FFF2-40B4-BE49-F238E27FC236}">
              <a16:creationId xmlns:a16="http://schemas.microsoft.com/office/drawing/2014/main" id="{02B15E01-DD31-4B9D-A83E-FDCE075A8844}"/>
            </a:ext>
          </a:extLst>
        </xdr:cNvPr>
        <xdr:cNvSpPr txBox="1"/>
      </xdr:nvSpPr>
      <xdr:spPr>
        <a:xfrm>
          <a:off x="244506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230" name="テキスト ボックス 229">
          <a:extLst>
            <a:ext uri="{FF2B5EF4-FFF2-40B4-BE49-F238E27FC236}">
              <a16:creationId xmlns:a16="http://schemas.microsoft.com/office/drawing/2014/main" id="{B3423599-1821-401D-956B-8C133E0F2009}"/>
            </a:ext>
          </a:extLst>
        </xdr:cNvPr>
        <xdr:cNvSpPr txBox="1"/>
      </xdr:nvSpPr>
      <xdr:spPr>
        <a:xfrm>
          <a:off x="24450675"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165</xdr:row>
      <xdr:rowOff>0</xdr:rowOff>
    </xdr:from>
    <xdr:ext cx="184731" cy="264560"/>
    <xdr:sp macro="" textlink="">
      <xdr:nvSpPr>
        <xdr:cNvPr id="231" name="テキスト ボックス 230">
          <a:extLst>
            <a:ext uri="{FF2B5EF4-FFF2-40B4-BE49-F238E27FC236}">
              <a16:creationId xmlns:a16="http://schemas.microsoft.com/office/drawing/2014/main" id="{2995BBA9-3D93-4AAA-9F0D-2030ADA9B36D}"/>
            </a:ext>
          </a:extLst>
        </xdr:cNvPr>
        <xdr:cNvSpPr txBox="1"/>
      </xdr:nvSpPr>
      <xdr:spPr>
        <a:xfrm>
          <a:off x="24450675"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232" name="テキスト ボックス 231">
          <a:extLst>
            <a:ext uri="{FF2B5EF4-FFF2-40B4-BE49-F238E27FC236}">
              <a16:creationId xmlns:a16="http://schemas.microsoft.com/office/drawing/2014/main" id="{453C4ADA-9F28-4D97-B106-B6DDE98A6399}"/>
            </a:ext>
          </a:extLst>
        </xdr:cNvPr>
        <xdr:cNvSpPr txBox="1"/>
      </xdr:nvSpPr>
      <xdr:spPr>
        <a:xfrm>
          <a:off x="2445067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233" name="テキスト ボックス 232">
          <a:extLst>
            <a:ext uri="{FF2B5EF4-FFF2-40B4-BE49-F238E27FC236}">
              <a16:creationId xmlns:a16="http://schemas.microsoft.com/office/drawing/2014/main" id="{7519F649-EA2D-4048-A5EA-315CD1C0AA9F}"/>
            </a:ext>
          </a:extLst>
        </xdr:cNvPr>
        <xdr:cNvSpPr txBox="1"/>
      </xdr:nvSpPr>
      <xdr:spPr>
        <a:xfrm>
          <a:off x="2445067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234" name="テキスト ボックス 233">
          <a:extLst>
            <a:ext uri="{FF2B5EF4-FFF2-40B4-BE49-F238E27FC236}">
              <a16:creationId xmlns:a16="http://schemas.microsoft.com/office/drawing/2014/main" id="{63827069-4807-4B86-A7D0-0185A1BE1E71}"/>
            </a:ext>
          </a:extLst>
        </xdr:cNvPr>
        <xdr:cNvSpPr txBox="1"/>
      </xdr:nvSpPr>
      <xdr:spPr>
        <a:xfrm>
          <a:off x="24450675"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160</xdr:row>
      <xdr:rowOff>0</xdr:rowOff>
    </xdr:from>
    <xdr:ext cx="184731" cy="264560"/>
    <xdr:sp macro="" textlink="">
      <xdr:nvSpPr>
        <xdr:cNvPr id="235" name="テキスト ボックス 234">
          <a:extLst>
            <a:ext uri="{FF2B5EF4-FFF2-40B4-BE49-F238E27FC236}">
              <a16:creationId xmlns:a16="http://schemas.microsoft.com/office/drawing/2014/main" id="{44FDB805-0519-4A21-BF60-0C694D45E02F}"/>
            </a:ext>
          </a:extLst>
        </xdr:cNvPr>
        <xdr:cNvSpPr txBox="1"/>
      </xdr:nvSpPr>
      <xdr:spPr>
        <a:xfrm>
          <a:off x="24450675"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236" name="テキスト ボックス 235">
          <a:extLst>
            <a:ext uri="{FF2B5EF4-FFF2-40B4-BE49-F238E27FC236}">
              <a16:creationId xmlns:a16="http://schemas.microsoft.com/office/drawing/2014/main" id="{5A75E2AB-E87D-4ACC-B6C7-D1D4B4A0DC0E}"/>
            </a:ext>
          </a:extLst>
        </xdr:cNvPr>
        <xdr:cNvSpPr txBox="1"/>
      </xdr:nvSpPr>
      <xdr:spPr>
        <a:xfrm>
          <a:off x="24450675"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126</xdr:row>
      <xdr:rowOff>0</xdr:rowOff>
    </xdr:from>
    <xdr:ext cx="184731" cy="264560"/>
    <xdr:sp macro="" textlink="">
      <xdr:nvSpPr>
        <xdr:cNvPr id="237" name="テキスト ボックス 236">
          <a:extLst>
            <a:ext uri="{FF2B5EF4-FFF2-40B4-BE49-F238E27FC236}">
              <a16:creationId xmlns:a16="http://schemas.microsoft.com/office/drawing/2014/main" id="{7DC69286-72CF-4A3E-90F7-3B9E769497E2}"/>
            </a:ext>
          </a:extLst>
        </xdr:cNvPr>
        <xdr:cNvSpPr txBox="1"/>
      </xdr:nvSpPr>
      <xdr:spPr>
        <a:xfrm>
          <a:off x="24450675"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238" name="テキスト ボックス 237">
          <a:extLst>
            <a:ext uri="{FF2B5EF4-FFF2-40B4-BE49-F238E27FC236}">
              <a16:creationId xmlns:a16="http://schemas.microsoft.com/office/drawing/2014/main" id="{624AE728-852B-4CD8-B152-39DA380CBD31}"/>
            </a:ext>
          </a:extLst>
        </xdr:cNvPr>
        <xdr:cNvSpPr txBox="1"/>
      </xdr:nvSpPr>
      <xdr:spPr>
        <a:xfrm>
          <a:off x="24450675"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131</xdr:row>
      <xdr:rowOff>0</xdr:rowOff>
    </xdr:from>
    <xdr:ext cx="184731" cy="264560"/>
    <xdr:sp macro="" textlink="">
      <xdr:nvSpPr>
        <xdr:cNvPr id="239" name="テキスト ボックス 238">
          <a:extLst>
            <a:ext uri="{FF2B5EF4-FFF2-40B4-BE49-F238E27FC236}">
              <a16:creationId xmlns:a16="http://schemas.microsoft.com/office/drawing/2014/main" id="{3EE9D424-D937-4378-885A-09466FF7542D}"/>
            </a:ext>
          </a:extLst>
        </xdr:cNvPr>
        <xdr:cNvSpPr txBox="1"/>
      </xdr:nvSpPr>
      <xdr:spPr>
        <a:xfrm>
          <a:off x="24450675"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240" name="テキスト ボックス 239">
          <a:extLst>
            <a:ext uri="{FF2B5EF4-FFF2-40B4-BE49-F238E27FC236}">
              <a16:creationId xmlns:a16="http://schemas.microsoft.com/office/drawing/2014/main" id="{395F96FD-21DD-4217-B658-9880EB12142F}"/>
            </a:ext>
          </a:extLst>
        </xdr:cNvPr>
        <xdr:cNvSpPr txBox="1"/>
      </xdr:nvSpPr>
      <xdr:spPr>
        <a:xfrm>
          <a:off x="24450675"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241" name="テキスト ボックス 240">
          <a:extLst>
            <a:ext uri="{FF2B5EF4-FFF2-40B4-BE49-F238E27FC236}">
              <a16:creationId xmlns:a16="http://schemas.microsoft.com/office/drawing/2014/main" id="{9E1E2FC6-5C2C-4689-BCA8-18F13BBB8FAD}"/>
            </a:ext>
          </a:extLst>
        </xdr:cNvPr>
        <xdr:cNvSpPr txBox="1"/>
      </xdr:nvSpPr>
      <xdr:spPr>
        <a:xfrm>
          <a:off x="24450675"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242" name="テキスト ボックス 241">
          <a:extLst>
            <a:ext uri="{FF2B5EF4-FFF2-40B4-BE49-F238E27FC236}">
              <a16:creationId xmlns:a16="http://schemas.microsoft.com/office/drawing/2014/main" id="{20FD840A-993C-4E9A-8306-02D2051566E9}"/>
            </a:ext>
          </a:extLst>
        </xdr:cNvPr>
        <xdr:cNvSpPr txBox="1"/>
      </xdr:nvSpPr>
      <xdr:spPr>
        <a:xfrm>
          <a:off x="24450675"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206</xdr:row>
      <xdr:rowOff>0</xdr:rowOff>
    </xdr:from>
    <xdr:ext cx="184731" cy="264560"/>
    <xdr:sp macro="" textlink="">
      <xdr:nvSpPr>
        <xdr:cNvPr id="243" name="テキスト ボックス 242">
          <a:extLst>
            <a:ext uri="{FF2B5EF4-FFF2-40B4-BE49-F238E27FC236}">
              <a16:creationId xmlns:a16="http://schemas.microsoft.com/office/drawing/2014/main" id="{45E36910-C20B-4A46-A3A9-756FF4C86684}"/>
            </a:ext>
          </a:extLst>
        </xdr:cNvPr>
        <xdr:cNvSpPr txBox="1"/>
      </xdr:nvSpPr>
      <xdr:spPr>
        <a:xfrm>
          <a:off x="24450675"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215</xdr:row>
      <xdr:rowOff>0</xdr:rowOff>
    </xdr:from>
    <xdr:ext cx="184731" cy="264560"/>
    <xdr:sp macro="" textlink="">
      <xdr:nvSpPr>
        <xdr:cNvPr id="244" name="テキスト ボックス 243">
          <a:extLst>
            <a:ext uri="{FF2B5EF4-FFF2-40B4-BE49-F238E27FC236}">
              <a16:creationId xmlns:a16="http://schemas.microsoft.com/office/drawing/2014/main" id="{57B2F652-A9DD-4E8D-9B58-C1C1D75CB643}"/>
            </a:ext>
          </a:extLst>
        </xdr:cNvPr>
        <xdr:cNvSpPr txBox="1"/>
      </xdr:nvSpPr>
      <xdr:spPr>
        <a:xfrm>
          <a:off x="24450675"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215</xdr:row>
      <xdr:rowOff>0</xdr:rowOff>
    </xdr:from>
    <xdr:ext cx="184731" cy="264560"/>
    <xdr:sp macro="" textlink="">
      <xdr:nvSpPr>
        <xdr:cNvPr id="245" name="テキスト ボックス 244">
          <a:extLst>
            <a:ext uri="{FF2B5EF4-FFF2-40B4-BE49-F238E27FC236}">
              <a16:creationId xmlns:a16="http://schemas.microsoft.com/office/drawing/2014/main" id="{C6F0BABD-B059-41B5-95B7-9570A3DC73A1}"/>
            </a:ext>
          </a:extLst>
        </xdr:cNvPr>
        <xdr:cNvSpPr txBox="1"/>
      </xdr:nvSpPr>
      <xdr:spPr>
        <a:xfrm>
          <a:off x="24450675"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185</xdr:row>
      <xdr:rowOff>0</xdr:rowOff>
    </xdr:from>
    <xdr:ext cx="184731" cy="264560"/>
    <xdr:sp macro="" textlink="">
      <xdr:nvSpPr>
        <xdr:cNvPr id="246" name="テキスト ボックス 245">
          <a:extLst>
            <a:ext uri="{FF2B5EF4-FFF2-40B4-BE49-F238E27FC236}">
              <a16:creationId xmlns:a16="http://schemas.microsoft.com/office/drawing/2014/main" id="{5315C7C0-46DF-4664-B47A-CDFCBA1B8B68}"/>
            </a:ext>
          </a:extLst>
        </xdr:cNvPr>
        <xdr:cNvSpPr txBox="1"/>
      </xdr:nvSpPr>
      <xdr:spPr>
        <a:xfrm>
          <a:off x="24450675"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185</xdr:row>
      <xdr:rowOff>0</xdr:rowOff>
    </xdr:from>
    <xdr:ext cx="184731" cy="264560"/>
    <xdr:sp macro="" textlink="">
      <xdr:nvSpPr>
        <xdr:cNvPr id="247" name="テキスト ボックス 246">
          <a:extLst>
            <a:ext uri="{FF2B5EF4-FFF2-40B4-BE49-F238E27FC236}">
              <a16:creationId xmlns:a16="http://schemas.microsoft.com/office/drawing/2014/main" id="{90FD1619-E7B9-4DC3-B145-E9B6FAD8D22E}"/>
            </a:ext>
          </a:extLst>
        </xdr:cNvPr>
        <xdr:cNvSpPr txBox="1"/>
      </xdr:nvSpPr>
      <xdr:spPr>
        <a:xfrm>
          <a:off x="24450675"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251</xdr:row>
      <xdr:rowOff>0</xdr:rowOff>
    </xdr:from>
    <xdr:ext cx="184731" cy="264560"/>
    <xdr:sp macro="" textlink="">
      <xdr:nvSpPr>
        <xdr:cNvPr id="248" name="テキスト ボックス 247">
          <a:extLst>
            <a:ext uri="{FF2B5EF4-FFF2-40B4-BE49-F238E27FC236}">
              <a16:creationId xmlns:a16="http://schemas.microsoft.com/office/drawing/2014/main" id="{023D0E75-9076-48AA-A299-BACAF73F1BED}"/>
            </a:ext>
          </a:extLst>
        </xdr:cNvPr>
        <xdr:cNvSpPr txBox="1"/>
      </xdr:nvSpPr>
      <xdr:spPr>
        <a:xfrm>
          <a:off x="24450675"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251</xdr:row>
      <xdr:rowOff>0</xdr:rowOff>
    </xdr:from>
    <xdr:ext cx="184731" cy="264560"/>
    <xdr:sp macro="" textlink="">
      <xdr:nvSpPr>
        <xdr:cNvPr id="249" name="テキスト ボックス 248">
          <a:extLst>
            <a:ext uri="{FF2B5EF4-FFF2-40B4-BE49-F238E27FC236}">
              <a16:creationId xmlns:a16="http://schemas.microsoft.com/office/drawing/2014/main" id="{BDF852A0-E9EC-4090-9402-8DADA41345A4}"/>
            </a:ext>
          </a:extLst>
        </xdr:cNvPr>
        <xdr:cNvSpPr txBox="1"/>
      </xdr:nvSpPr>
      <xdr:spPr>
        <a:xfrm>
          <a:off x="24450675"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195</xdr:row>
      <xdr:rowOff>0</xdr:rowOff>
    </xdr:from>
    <xdr:ext cx="184731" cy="264560"/>
    <xdr:sp macro="" textlink="">
      <xdr:nvSpPr>
        <xdr:cNvPr id="250" name="テキスト ボックス 249">
          <a:extLst>
            <a:ext uri="{FF2B5EF4-FFF2-40B4-BE49-F238E27FC236}">
              <a16:creationId xmlns:a16="http://schemas.microsoft.com/office/drawing/2014/main" id="{702F8C1C-4997-4CBA-96B3-783B2BD1E25A}"/>
            </a:ext>
          </a:extLst>
        </xdr:cNvPr>
        <xdr:cNvSpPr txBox="1"/>
      </xdr:nvSpPr>
      <xdr:spPr>
        <a:xfrm>
          <a:off x="24450675"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195</xdr:row>
      <xdr:rowOff>0</xdr:rowOff>
    </xdr:from>
    <xdr:ext cx="184731" cy="264560"/>
    <xdr:sp macro="" textlink="">
      <xdr:nvSpPr>
        <xdr:cNvPr id="251" name="テキスト ボックス 250">
          <a:extLst>
            <a:ext uri="{FF2B5EF4-FFF2-40B4-BE49-F238E27FC236}">
              <a16:creationId xmlns:a16="http://schemas.microsoft.com/office/drawing/2014/main" id="{36A06E57-5803-4A3F-8901-CE7542B557B0}"/>
            </a:ext>
          </a:extLst>
        </xdr:cNvPr>
        <xdr:cNvSpPr txBox="1"/>
      </xdr:nvSpPr>
      <xdr:spPr>
        <a:xfrm>
          <a:off x="24450675"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177</xdr:row>
      <xdr:rowOff>0</xdr:rowOff>
    </xdr:from>
    <xdr:ext cx="184731" cy="264560"/>
    <xdr:sp macro="" textlink="">
      <xdr:nvSpPr>
        <xdr:cNvPr id="252" name="テキスト ボックス 251">
          <a:extLst>
            <a:ext uri="{FF2B5EF4-FFF2-40B4-BE49-F238E27FC236}">
              <a16:creationId xmlns:a16="http://schemas.microsoft.com/office/drawing/2014/main" id="{D86A8C6A-0B6F-452B-944D-30EACA08C2C6}"/>
            </a:ext>
          </a:extLst>
        </xdr:cNvPr>
        <xdr:cNvSpPr txBox="1"/>
      </xdr:nvSpPr>
      <xdr:spPr>
        <a:xfrm>
          <a:off x="24450675"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177</xdr:row>
      <xdr:rowOff>0</xdr:rowOff>
    </xdr:from>
    <xdr:ext cx="184731" cy="264560"/>
    <xdr:sp macro="" textlink="">
      <xdr:nvSpPr>
        <xdr:cNvPr id="253" name="テキスト ボックス 252">
          <a:extLst>
            <a:ext uri="{FF2B5EF4-FFF2-40B4-BE49-F238E27FC236}">
              <a16:creationId xmlns:a16="http://schemas.microsoft.com/office/drawing/2014/main" id="{903212D7-876E-4B21-BFAD-299AA6D293C6}"/>
            </a:ext>
          </a:extLst>
        </xdr:cNvPr>
        <xdr:cNvSpPr txBox="1"/>
      </xdr:nvSpPr>
      <xdr:spPr>
        <a:xfrm>
          <a:off x="24450675"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224</xdr:row>
      <xdr:rowOff>0</xdr:rowOff>
    </xdr:from>
    <xdr:ext cx="184731" cy="264560"/>
    <xdr:sp macro="" textlink="">
      <xdr:nvSpPr>
        <xdr:cNvPr id="254" name="テキスト ボックス 253">
          <a:extLst>
            <a:ext uri="{FF2B5EF4-FFF2-40B4-BE49-F238E27FC236}">
              <a16:creationId xmlns:a16="http://schemas.microsoft.com/office/drawing/2014/main" id="{B2357A13-D7DC-41ED-A7F2-F975FDBED7FD}"/>
            </a:ext>
          </a:extLst>
        </xdr:cNvPr>
        <xdr:cNvSpPr txBox="1"/>
      </xdr:nvSpPr>
      <xdr:spPr>
        <a:xfrm>
          <a:off x="24450675"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224</xdr:row>
      <xdr:rowOff>0</xdr:rowOff>
    </xdr:from>
    <xdr:ext cx="184731" cy="264560"/>
    <xdr:sp macro="" textlink="">
      <xdr:nvSpPr>
        <xdr:cNvPr id="255" name="テキスト ボックス 254">
          <a:extLst>
            <a:ext uri="{FF2B5EF4-FFF2-40B4-BE49-F238E27FC236}">
              <a16:creationId xmlns:a16="http://schemas.microsoft.com/office/drawing/2014/main" id="{558B96A1-F141-4C11-A2CA-FF69021CD793}"/>
            </a:ext>
          </a:extLst>
        </xdr:cNvPr>
        <xdr:cNvSpPr txBox="1"/>
      </xdr:nvSpPr>
      <xdr:spPr>
        <a:xfrm>
          <a:off x="24450675"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256" name="テキスト ボックス 255">
          <a:extLst>
            <a:ext uri="{FF2B5EF4-FFF2-40B4-BE49-F238E27FC236}">
              <a16:creationId xmlns:a16="http://schemas.microsoft.com/office/drawing/2014/main" id="{2EC5C776-3FD5-4BEB-ADC7-B8CAAA133664}"/>
            </a:ext>
          </a:extLst>
        </xdr:cNvPr>
        <xdr:cNvSpPr txBox="1"/>
      </xdr:nvSpPr>
      <xdr:spPr>
        <a:xfrm>
          <a:off x="24450675"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172</xdr:row>
      <xdr:rowOff>0</xdr:rowOff>
    </xdr:from>
    <xdr:ext cx="184731" cy="264560"/>
    <xdr:sp macro="" textlink="">
      <xdr:nvSpPr>
        <xdr:cNvPr id="257" name="テキスト ボックス 256">
          <a:extLst>
            <a:ext uri="{FF2B5EF4-FFF2-40B4-BE49-F238E27FC236}">
              <a16:creationId xmlns:a16="http://schemas.microsoft.com/office/drawing/2014/main" id="{12A100D2-64C5-446E-93B3-959F6135E1A9}"/>
            </a:ext>
          </a:extLst>
        </xdr:cNvPr>
        <xdr:cNvSpPr txBox="1"/>
      </xdr:nvSpPr>
      <xdr:spPr>
        <a:xfrm>
          <a:off x="24450675"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231</xdr:row>
      <xdr:rowOff>0</xdr:rowOff>
    </xdr:from>
    <xdr:ext cx="184731" cy="264560"/>
    <xdr:sp macro="" textlink="">
      <xdr:nvSpPr>
        <xdr:cNvPr id="258" name="テキスト ボックス 257">
          <a:extLst>
            <a:ext uri="{FF2B5EF4-FFF2-40B4-BE49-F238E27FC236}">
              <a16:creationId xmlns:a16="http://schemas.microsoft.com/office/drawing/2014/main" id="{B938A875-BFA1-47F7-9E09-1CBE2051A64E}"/>
            </a:ext>
          </a:extLst>
        </xdr:cNvPr>
        <xdr:cNvSpPr txBox="1"/>
      </xdr:nvSpPr>
      <xdr:spPr>
        <a:xfrm>
          <a:off x="24450675"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231</xdr:row>
      <xdr:rowOff>0</xdr:rowOff>
    </xdr:from>
    <xdr:ext cx="184731" cy="264560"/>
    <xdr:sp macro="" textlink="">
      <xdr:nvSpPr>
        <xdr:cNvPr id="259" name="テキスト ボックス 258">
          <a:extLst>
            <a:ext uri="{FF2B5EF4-FFF2-40B4-BE49-F238E27FC236}">
              <a16:creationId xmlns:a16="http://schemas.microsoft.com/office/drawing/2014/main" id="{C4E85B0A-172A-44C5-9226-B013ECF9D7A8}"/>
            </a:ext>
          </a:extLst>
        </xdr:cNvPr>
        <xdr:cNvSpPr txBox="1"/>
      </xdr:nvSpPr>
      <xdr:spPr>
        <a:xfrm>
          <a:off x="24450675"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184</xdr:row>
      <xdr:rowOff>0</xdr:rowOff>
    </xdr:from>
    <xdr:ext cx="184731" cy="264560"/>
    <xdr:sp macro="" textlink="">
      <xdr:nvSpPr>
        <xdr:cNvPr id="260" name="テキスト ボックス 259">
          <a:extLst>
            <a:ext uri="{FF2B5EF4-FFF2-40B4-BE49-F238E27FC236}">
              <a16:creationId xmlns:a16="http://schemas.microsoft.com/office/drawing/2014/main" id="{BE79B9E7-3FB7-4DDA-AD67-C3EFB0F630BD}"/>
            </a:ext>
          </a:extLst>
        </xdr:cNvPr>
        <xdr:cNvSpPr txBox="1"/>
      </xdr:nvSpPr>
      <xdr:spPr>
        <a:xfrm>
          <a:off x="24450675"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184</xdr:row>
      <xdr:rowOff>0</xdr:rowOff>
    </xdr:from>
    <xdr:ext cx="184731" cy="264560"/>
    <xdr:sp macro="" textlink="">
      <xdr:nvSpPr>
        <xdr:cNvPr id="261" name="テキスト ボックス 260">
          <a:extLst>
            <a:ext uri="{FF2B5EF4-FFF2-40B4-BE49-F238E27FC236}">
              <a16:creationId xmlns:a16="http://schemas.microsoft.com/office/drawing/2014/main" id="{09504A51-C4D5-4AE6-B0E6-C9CBF863033C}"/>
            </a:ext>
          </a:extLst>
        </xdr:cNvPr>
        <xdr:cNvSpPr txBox="1"/>
      </xdr:nvSpPr>
      <xdr:spPr>
        <a:xfrm>
          <a:off x="24450675"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364</xdr:row>
      <xdr:rowOff>0</xdr:rowOff>
    </xdr:from>
    <xdr:ext cx="184731" cy="264560"/>
    <xdr:sp macro="" textlink="">
      <xdr:nvSpPr>
        <xdr:cNvPr id="262" name="テキスト ボックス 261">
          <a:extLst>
            <a:ext uri="{FF2B5EF4-FFF2-40B4-BE49-F238E27FC236}">
              <a16:creationId xmlns:a16="http://schemas.microsoft.com/office/drawing/2014/main" id="{A992D0B2-C899-4BD5-97DD-B897BFBEDE35}"/>
            </a:ext>
          </a:extLst>
        </xdr:cNvPr>
        <xdr:cNvSpPr txBox="1"/>
      </xdr:nvSpPr>
      <xdr:spPr>
        <a:xfrm>
          <a:off x="24450675"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364</xdr:row>
      <xdr:rowOff>0</xdr:rowOff>
    </xdr:from>
    <xdr:ext cx="184731" cy="264560"/>
    <xdr:sp macro="" textlink="">
      <xdr:nvSpPr>
        <xdr:cNvPr id="263" name="テキスト ボックス 262">
          <a:extLst>
            <a:ext uri="{FF2B5EF4-FFF2-40B4-BE49-F238E27FC236}">
              <a16:creationId xmlns:a16="http://schemas.microsoft.com/office/drawing/2014/main" id="{C79DF293-3FA0-4839-92B4-92C68DC04F3F}"/>
            </a:ext>
          </a:extLst>
        </xdr:cNvPr>
        <xdr:cNvSpPr txBox="1"/>
      </xdr:nvSpPr>
      <xdr:spPr>
        <a:xfrm>
          <a:off x="24450675"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372</xdr:row>
      <xdr:rowOff>0</xdr:rowOff>
    </xdr:from>
    <xdr:ext cx="184731" cy="264560"/>
    <xdr:sp macro="" textlink="">
      <xdr:nvSpPr>
        <xdr:cNvPr id="264" name="テキスト ボックス 263">
          <a:extLst>
            <a:ext uri="{FF2B5EF4-FFF2-40B4-BE49-F238E27FC236}">
              <a16:creationId xmlns:a16="http://schemas.microsoft.com/office/drawing/2014/main" id="{DA4BF055-5B78-4772-B19D-324EAB7E7C99}"/>
            </a:ext>
          </a:extLst>
        </xdr:cNvPr>
        <xdr:cNvSpPr txBox="1"/>
      </xdr:nvSpPr>
      <xdr:spPr>
        <a:xfrm>
          <a:off x="24450675"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372</xdr:row>
      <xdr:rowOff>0</xdr:rowOff>
    </xdr:from>
    <xdr:ext cx="184731" cy="264560"/>
    <xdr:sp macro="" textlink="">
      <xdr:nvSpPr>
        <xdr:cNvPr id="265" name="テキスト ボックス 264">
          <a:extLst>
            <a:ext uri="{FF2B5EF4-FFF2-40B4-BE49-F238E27FC236}">
              <a16:creationId xmlns:a16="http://schemas.microsoft.com/office/drawing/2014/main" id="{AE1CED9C-A02A-4752-8ED2-625ED296FB4B}"/>
            </a:ext>
          </a:extLst>
        </xdr:cNvPr>
        <xdr:cNvSpPr txBox="1"/>
      </xdr:nvSpPr>
      <xdr:spPr>
        <a:xfrm>
          <a:off x="24450675"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329</xdr:row>
      <xdr:rowOff>0</xdr:rowOff>
    </xdr:from>
    <xdr:ext cx="184731" cy="264560"/>
    <xdr:sp macro="" textlink="">
      <xdr:nvSpPr>
        <xdr:cNvPr id="266" name="テキスト ボックス 265">
          <a:extLst>
            <a:ext uri="{FF2B5EF4-FFF2-40B4-BE49-F238E27FC236}">
              <a16:creationId xmlns:a16="http://schemas.microsoft.com/office/drawing/2014/main" id="{3687B433-1D0D-4A58-BE14-F8B246583556}"/>
            </a:ext>
          </a:extLst>
        </xdr:cNvPr>
        <xdr:cNvSpPr txBox="1"/>
      </xdr:nvSpPr>
      <xdr:spPr>
        <a:xfrm>
          <a:off x="24450675"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329</xdr:row>
      <xdr:rowOff>0</xdr:rowOff>
    </xdr:from>
    <xdr:ext cx="184731" cy="264560"/>
    <xdr:sp macro="" textlink="">
      <xdr:nvSpPr>
        <xdr:cNvPr id="267" name="テキスト ボックス 266">
          <a:extLst>
            <a:ext uri="{FF2B5EF4-FFF2-40B4-BE49-F238E27FC236}">
              <a16:creationId xmlns:a16="http://schemas.microsoft.com/office/drawing/2014/main" id="{B9CAA50B-C631-43D2-AEF7-D4C022798488}"/>
            </a:ext>
          </a:extLst>
        </xdr:cNvPr>
        <xdr:cNvSpPr txBox="1"/>
      </xdr:nvSpPr>
      <xdr:spPr>
        <a:xfrm>
          <a:off x="24450675"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322</xdr:row>
      <xdr:rowOff>0</xdr:rowOff>
    </xdr:from>
    <xdr:ext cx="184731" cy="264560"/>
    <xdr:sp macro="" textlink="">
      <xdr:nvSpPr>
        <xdr:cNvPr id="268" name="テキスト ボックス 267">
          <a:extLst>
            <a:ext uri="{FF2B5EF4-FFF2-40B4-BE49-F238E27FC236}">
              <a16:creationId xmlns:a16="http://schemas.microsoft.com/office/drawing/2014/main" id="{29299DFA-30DB-4477-8FC0-E0C7AEC71347}"/>
            </a:ext>
          </a:extLst>
        </xdr:cNvPr>
        <xdr:cNvSpPr txBox="1"/>
      </xdr:nvSpPr>
      <xdr:spPr>
        <a:xfrm>
          <a:off x="24450675"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322</xdr:row>
      <xdr:rowOff>0</xdr:rowOff>
    </xdr:from>
    <xdr:ext cx="184731" cy="264560"/>
    <xdr:sp macro="" textlink="">
      <xdr:nvSpPr>
        <xdr:cNvPr id="269" name="テキスト ボックス 268">
          <a:extLst>
            <a:ext uri="{FF2B5EF4-FFF2-40B4-BE49-F238E27FC236}">
              <a16:creationId xmlns:a16="http://schemas.microsoft.com/office/drawing/2014/main" id="{17CC5CBC-E6BB-4F12-9F21-F9964FA91AC3}"/>
            </a:ext>
          </a:extLst>
        </xdr:cNvPr>
        <xdr:cNvSpPr txBox="1"/>
      </xdr:nvSpPr>
      <xdr:spPr>
        <a:xfrm>
          <a:off x="24450675"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339</xdr:row>
      <xdr:rowOff>0</xdr:rowOff>
    </xdr:from>
    <xdr:ext cx="184731" cy="264560"/>
    <xdr:sp macro="" textlink="">
      <xdr:nvSpPr>
        <xdr:cNvPr id="270" name="テキスト ボックス 269">
          <a:extLst>
            <a:ext uri="{FF2B5EF4-FFF2-40B4-BE49-F238E27FC236}">
              <a16:creationId xmlns:a16="http://schemas.microsoft.com/office/drawing/2014/main" id="{F03C6328-F51C-4884-8B04-95BC789B0F71}"/>
            </a:ext>
          </a:extLst>
        </xdr:cNvPr>
        <xdr:cNvSpPr txBox="1"/>
      </xdr:nvSpPr>
      <xdr:spPr>
        <a:xfrm>
          <a:off x="24450675"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339</xdr:row>
      <xdr:rowOff>0</xdr:rowOff>
    </xdr:from>
    <xdr:ext cx="184731" cy="264560"/>
    <xdr:sp macro="" textlink="">
      <xdr:nvSpPr>
        <xdr:cNvPr id="271" name="テキスト ボックス 270">
          <a:extLst>
            <a:ext uri="{FF2B5EF4-FFF2-40B4-BE49-F238E27FC236}">
              <a16:creationId xmlns:a16="http://schemas.microsoft.com/office/drawing/2014/main" id="{EB23F09D-013A-4FD3-964B-9E4B07DBFEFA}"/>
            </a:ext>
          </a:extLst>
        </xdr:cNvPr>
        <xdr:cNvSpPr txBox="1"/>
      </xdr:nvSpPr>
      <xdr:spPr>
        <a:xfrm>
          <a:off x="24450675"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362</xdr:row>
      <xdr:rowOff>0</xdr:rowOff>
    </xdr:from>
    <xdr:ext cx="184731" cy="264560"/>
    <xdr:sp macro="" textlink="">
      <xdr:nvSpPr>
        <xdr:cNvPr id="272" name="テキスト ボックス 271">
          <a:extLst>
            <a:ext uri="{FF2B5EF4-FFF2-40B4-BE49-F238E27FC236}">
              <a16:creationId xmlns:a16="http://schemas.microsoft.com/office/drawing/2014/main" id="{F134B0A0-A999-4063-86E4-D8F450F7B28F}"/>
            </a:ext>
          </a:extLst>
        </xdr:cNvPr>
        <xdr:cNvSpPr txBox="1"/>
      </xdr:nvSpPr>
      <xdr:spPr>
        <a:xfrm>
          <a:off x="24450675"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362</xdr:row>
      <xdr:rowOff>0</xdr:rowOff>
    </xdr:from>
    <xdr:ext cx="184731" cy="264560"/>
    <xdr:sp macro="" textlink="">
      <xdr:nvSpPr>
        <xdr:cNvPr id="273" name="テキスト ボックス 272">
          <a:extLst>
            <a:ext uri="{FF2B5EF4-FFF2-40B4-BE49-F238E27FC236}">
              <a16:creationId xmlns:a16="http://schemas.microsoft.com/office/drawing/2014/main" id="{CB96E165-0011-4FF3-BA34-A071330261D6}"/>
            </a:ext>
          </a:extLst>
        </xdr:cNvPr>
        <xdr:cNvSpPr txBox="1"/>
      </xdr:nvSpPr>
      <xdr:spPr>
        <a:xfrm>
          <a:off x="24450675"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379</xdr:row>
      <xdr:rowOff>0</xdr:rowOff>
    </xdr:from>
    <xdr:ext cx="184731" cy="264560"/>
    <xdr:sp macro="" textlink="">
      <xdr:nvSpPr>
        <xdr:cNvPr id="274" name="テキスト ボックス 273">
          <a:extLst>
            <a:ext uri="{FF2B5EF4-FFF2-40B4-BE49-F238E27FC236}">
              <a16:creationId xmlns:a16="http://schemas.microsoft.com/office/drawing/2014/main" id="{6985FB5B-6CAF-49BD-ABB8-A38F504A3879}"/>
            </a:ext>
          </a:extLst>
        </xdr:cNvPr>
        <xdr:cNvSpPr txBox="1"/>
      </xdr:nvSpPr>
      <xdr:spPr>
        <a:xfrm>
          <a:off x="24450675"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379</xdr:row>
      <xdr:rowOff>0</xdr:rowOff>
    </xdr:from>
    <xdr:ext cx="184731" cy="264560"/>
    <xdr:sp macro="" textlink="">
      <xdr:nvSpPr>
        <xdr:cNvPr id="275" name="テキスト ボックス 274">
          <a:extLst>
            <a:ext uri="{FF2B5EF4-FFF2-40B4-BE49-F238E27FC236}">
              <a16:creationId xmlns:a16="http://schemas.microsoft.com/office/drawing/2014/main" id="{10577D3B-69DE-494B-8EEF-00770C57DCFC}"/>
            </a:ext>
          </a:extLst>
        </xdr:cNvPr>
        <xdr:cNvSpPr txBox="1"/>
      </xdr:nvSpPr>
      <xdr:spPr>
        <a:xfrm>
          <a:off x="24450675"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351</xdr:row>
      <xdr:rowOff>0</xdr:rowOff>
    </xdr:from>
    <xdr:ext cx="184731" cy="264560"/>
    <xdr:sp macro="" textlink="">
      <xdr:nvSpPr>
        <xdr:cNvPr id="276" name="テキスト ボックス 275">
          <a:extLst>
            <a:ext uri="{FF2B5EF4-FFF2-40B4-BE49-F238E27FC236}">
              <a16:creationId xmlns:a16="http://schemas.microsoft.com/office/drawing/2014/main" id="{81F8592B-6717-4824-AE96-CE5E3CD046A8}"/>
            </a:ext>
          </a:extLst>
        </xdr:cNvPr>
        <xdr:cNvSpPr txBox="1"/>
      </xdr:nvSpPr>
      <xdr:spPr>
        <a:xfrm>
          <a:off x="24450675"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351</xdr:row>
      <xdr:rowOff>0</xdr:rowOff>
    </xdr:from>
    <xdr:ext cx="184731" cy="264560"/>
    <xdr:sp macro="" textlink="">
      <xdr:nvSpPr>
        <xdr:cNvPr id="277" name="テキスト ボックス 276">
          <a:extLst>
            <a:ext uri="{FF2B5EF4-FFF2-40B4-BE49-F238E27FC236}">
              <a16:creationId xmlns:a16="http://schemas.microsoft.com/office/drawing/2014/main" id="{07B16745-4010-4FA7-BDA1-7516B0BDC1C0}"/>
            </a:ext>
          </a:extLst>
        </xdr:cNvPr>
        <xdr:cNvSpPr txBox="1"/>
      </xdr:nvSpPr>
      <xdr:spPr>
        <a:xfrm>
          <a:off x="24450675"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263</xdr:row>
      <xdr:rowOff>0</xdr:rowOff>
    </xdr:from>
    <xdr:ext cx="184731" cy="264560"/>
    <xdr:sp macro="" textlink="">
      <xdr:nvSpPr>
        <xdr:cNvPr id="278" name="テキスト ボックス 277">
          <a:extLst>
            <a:ext uri="{FF2B5EF4-FFF2-40B4-BE49-F238E27FC236}">
              <a16:creationId xmlns:a16="http://schemas.microsoft.com/office/drawing/2014/main" id="{76DDCE66-DCA7-4641-A2C3-4B4B0F5B7B72}"/>
            </a:ext>
          </a:extLst>
        </xdr:cNvPr>
        <xdr:cNvSpPr txBox="1"/>
      </xdr:nvSpPr>
      <xdr:spPr>
        <a:xfrm>
          <a:off x="24450675"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263</xdr:row>
      <xdr:rowOff>0</xdr:rowOff>
    </xdr:from>
    <xdr:ext cx="184731" cy="264560"/>
    <xdr:sp macro="" textlink="">
      <xdr:nvSpPr>
        <xdr:cNvPr id="279" name="テキスト ボックス 278">
          <a:extLst>
            <a:ext uri="{FF2B5EF4-FFF2-40B4-BE49-F238E27FC236}">
              <a16:creationId xmlns:a16="http://schemas.microsoft.com/office/drawing/2014/main" id="{293E3E9B-8773-425E-923C-2149AE005886}"/>
            </a:ext>
          </a:extLst>
        </xdr:cNvPr>
        <xdr:cNvSpPr txBox="1"/>
      </xdr:nvSpPr>
      <xdr:spPr>
        <a:xfrm>
          <a:off x="24450675"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295</xdr:row>
      <xdr:rowOff>0</xdr:rowOff>
    </xdr:from>
    <xdr:ext cx="184731" cy="264560"/>
    <xdr:sp macro="" textlink="">
      <xdr:nvSpPr>
        <xdr:cNvPr id="280" name="テキスト ボックス 279">
          <a:extLst>
            <a:ext uri="{FF2B5EF4-FFF2-40B4-BE49-F238E27FC236}">
              <a16:creationId xmlns:a16="http://schemas.microsoft.com/office/drawing/2014/main" id="{B3DCBEFD-5765-4D18-BB56-682A296255AB}"/>
            </a:ext>
          </a:extLst>
        </xdr:cNvPr>
        <xdr:cNvSpPr txBox="1"/>
      </xdr:nvSpPr>
      <xdr:spPr>
        <a:xfrm>
          <a:off x="24450675"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295</xdr:row>
      <xdr:rowOff>0</xdr:rowOff>
    </xdr:from>
    <xdr:ext cx="184731" cy="264560"/>
    <xdr:sp macro="" textlink="">
      <xdr:nvSpPr>
        <xdr:cNvPr id="281" name="テキスト ボックス 280">
          <a:extLst>
            <a:ext uri="{FF2B5EF4-FFF2-40B4-BE49-F238E27FC236}">
              <a16:creationId xmlns:a16="http://schemas.microsoft.com/office/drawing/2014/main" id="{7E739C4D-13BF-49C9-8D6C-B392C0F94337}"/>
            </a:ext>
          </a:extLst>
        </xdr:cNvPr>
        <xdr:cNvSpPr txBox="1"/>
      </xdr:nvSpPr>
      <xdr:spPr>
        <a:xfrm>
          <a:off x="24450675"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303</xdr:row>
      <xdr:rowOff>0</xdr:rowOff>
    </xdr:from>
    <xdr:ext cx="184731" cy="264560"/>
    <xdr:sp macro="" textlink="">
      <xdr:nvSpPr>
        <xdr:cNvPr id="282" name="テキスト ボックス 281">
          <a:extLst>
            <a:ext uri="{FF2B5EF4-FFF2-40B4-BE49-F238E27FC236}">
              <a16:creationId xmlns:a16="http://schemas.microsoft.com/office/drawing/2014/main" id="{5204C9EA-0E78-455C-B0A3-248ED40A9B43}"/>
            </a:ext>
          </a:extLst>
        </xdr:cNvPr>
        <xdr:cNvSpPr txBox="1"/>
      </xdr:nvSpPr>
      <xdr:spPr>
        <a:xfrm>
          <a:off x="24450675"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303</xdr:row>
      <xdr:rowOff>0</xdr:rowOff>
    </xdr:from>
    <xdr:ext cx="184731" cy="264560"/>
    <xdr:sp macro="" textlink="">
      <xdr:nvSpPr>
        <xdr:cNvPr id="283" name="テキスト ボックス 282">
          <a:extLst>
            <a:ext uri="{FF2B5EF4-FFF2-40B4-BE49-F238E27FC236}">
              <a16:creationId xmlns:a16="http://schemas.microsoft.com/office/drawing/2014/main" id="{99189ED4-D74A-4C62-9CEC-76871B99A551}"/>
            </a:ext>
          </a:extLst>
        </xdr:cNvPr>
        <xdr:cNvSpPr txBox="1"/>
      </xdr:nvSpPr>
      <xdr:spPr>
        <a:xfrm>
          <a:off x="24450675"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299</xdr:row>
      <xdr:rowOff>0</xdr:rowOff>
    </xdr:from>
    <xdr:ext cx="184731" cy="264560"/>
    <xdr:sp macro="" textlink="">
      <xdr:nvSpPr>
        <xdr:cNvPr id="284" name="テキスト ボックス 283">
          <a:extLst>
            <a:ext uri="{FF2B5EF4-FFF2-40B4-BE49-F238E27FC236}">
              <a16:creationId xmlns:a16="http://schemas.microsoft.com/office/drawing/2014/main" id="{9BC17E87-D4A9-4C79-AB22-4B32BDEB026C}"/>
            </a:ext>
          </a:extLst>
        </xdr:cNvPr>
        <xdr:cNvSpPr txBox="1"/>
      </xdr:nvSpPr>
      <xdr:spPr>
        <a:xfrm>
          <a:off x="24450675"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299</xdr:row>
      <xdr:rowOff>0</xdr:rowOff>
    </xdr:from>
    <xdr:ext cx="184731" cy="264560"/>
    <xdr:sp macro="" textlink="">
      <xdr:nvSpPr>
        <xdr:cNvPr id="285" name="テキスト ボックス 284">
          <a:extLst>
            <a:ext uri="{FF2B5EF4-FFF2-40B4-BE49-F238E27FC236}">
              <a16:creationId xmlns:a16="http://schemas.microsoft.com/office/drawing/2014/main" id="{6B5EFAD5-14E1-4676-8F92-30DDEE61AFA0}"/>
            </a:ext>
          </a:extLst>
        </xdr:cNvPr>
        <xdr:cNvSpPr txBox="1"/>
      </xdr:nvSpPr>
      <xdr:spPr>
        <a:xfrm>
          <a:off x="24450675"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280</xdr:row>
      <xdr:rowOff>0</xdr:rowOff>
    </xdr:from>
    <xdr:ext cx="184731" cy="264560"/>
    <xdr:sp macro="" textlink="">
      <xdr:nvSpPr>
        <xdr:cNvPr id="286" name="テキスト ボックス 285">
          <a:extLst>
            <a:ext uri="{FF2B5EF4-FFF2-40B4-BE49-F238E27FC236}">
              <a16:creationId xmlns:a16="http://schemas.microsoft.com/office/drawing/2014/main" id="{4522DA0C-9014-45FC-9B72-9E5B8969B719}"/>
            </a:ext>
          </a:extLst>
        </xdr:cNvPr>
        <xdr:cNvSpPr txBox="1"/>
      </xdr:nvSpPr>
      <xdr:spPr>
        <a:xfrm>
          <a:off x="24450675"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280</xdr:row>
      <xdr:rowOff>0</xdr:rowOff>
    </xdr:from>
    <xdr:ext cx="184731" cy="264560"/>
    <xdr:sp macro="" textlink="">
      <xdr:nvSpPr>
        <xdr:cNvPr id="287" name="テキスト ボックス 286">
          <a:extLst>
            <a:ext uri="{FF2B5EF4-FFF2-40B4-BE49-F238E27FC236}">
              <a16:creationId xmlns:a16="http://schemas.microsoft.com/office/drawing/2014/main" id="{1068B302-670A-4638-9AF8-FB736F6E6124}"/>
            </a:ext>
          </a:extLst>
        </xdr:cNvPr>
        <xdr:cNvSpPr txBox="1"/>
      </xdr:nvSpPr>
      <xdr:spPr>
        <a:xfrm>
          <a:off x="24450675"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300</xdr:row>
      <xdr:rowOff>0</xdr:rowOff>
    </xdr:from>
    <xdr:ext cx="184731" cy="264560"/>
    <xdr:sp macro="" textlink="">
      <xdr:nvSpPr>
        <xdr:cNvPr id="288" name="テキスト ボックス 287">
          <a:extLst>
            <a:ext uri="{FF2B5EF4-FFF2-40B4-BE49-F238E27FC236}">
              <a16:creationId xmlns:a16="http://schemas.microsoft.com/office/drawing/2014/main" id="{AFA2316F-F5CD-4CB5-ADC5-742E9B527E13}"/>
            </a:ext>
          </a:extLst>
        </xdr:cNvPr>
        <xdr:cNvSpPr txBox="1"/>
      </xdr:nvSpPr>
      <xdr:spPr>
        <a:xfrm>
          <a:off x="24450675"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300</xdr:row>
      <xdr:rowOff>0</xdr:rowOff>
    </xdr:from>
    <xdr:ext cx="184731" cy="264560"/>
    <xdr:sp macro="" textlink="">
      <xdr:nvSpPr>
        <xdr:cNvPr id="289" name="テキスト ボックス 288">
          <a:extLst>
            <a:ext uri="{FF2B5EF4-FFF2-40B4-BE49-F238E27FC236}">
              <a16:creationId xmlns:a16="http://schemas.microsoft.com/office/drawing/2014/main" id="{75119EF0-1C8C-446E-9D5B-65201D812ECC}"/>
            </a:ext>
          </a:extLst>
        </xdr:cNvPr>
        <xdr:cNvSpPr txBox="1"/>
      </xdr:nvSpPr>
      <xdr:spPr>
        <a:xfrm>
          <a:off x="24450675"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0</xdr:colOff>
      <xdr:row>4</xdr:row>
      <xdr:rowOff>0</xdr:rowOff>
    </xdr:from>
    <xdr:ext cx="184731" cy="264560"/>
    <xdr:sp macro="" textlink="">
      <xdr:nvSpPr>
        <xdr:cNvPr id="2" name="テキスト ボックス 1">
          <a:extLst>
            <a:ext uri="{FF2B5EF4-FFF2-40B4-BE49-F238E27FC236}">
              <a16:creationId xmlns:a16="http://schemas.microsoft.com/office/drawing/2014/main" id="{455426BE-ED62-49F5-968E-67AF9219B322}"/>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 name="テキスト ボックス 2">
          <a:extLst>
            <a:ext uri="{FF2B5EF4-FFF2-40B4-BE49-F238E27FC236}">
              <a16:creationId xmlns:a16="http://schemas.microsoft.com/office/drawing/2014/main" id="{8CA3FB8A-31D6-42B0-B8EA-17BB729DE114}"/>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4" name="テキスト ボックス 3">
          <a:extLst>
            <a:ext uri="{FF2B5EF4-FFF2-40B4-BE49-F238E27FC236}">
              <a16:creationId xmlns:a16="http://schemas.microsoft.com/office/drawing/2014/main" id="{AEA09B14-64B7-4B25-BD68-8AEF9200ADD4}"/>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5" name="テキスト ボックス 4">
          <a:extLst>
            <a:ext uri="{FF2B5EF4-FFF2-40B4-BE49-F238E27FC236}">
              <a16:creationId xmlns:a16="http://schemas.microsoft.com/office/drawing/2014/main" id="{33447467-8344-4314-95E7-FED9E96FC245}"/>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6" name="テキスト ボックス 5">
          <a:extLst>
            <a:ext uri="{FF2B5EF4-FFF2-40B4-BE49-F238E27FC236}">
              <a16:creationId xmlns:a16="http://schemas.microsoft.com/office/drawing/2014/main" id="{69B9E735-385B-4805-80C5-FB11EE614F93}"/>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7" name="テキスト ボックス 6">
          <a:extLst>
            <a:ext uri="{FF2B5EF4-FFF2-40B4-BE49-F238E27FC236}">
              <a16:creationId xmlns:a16="http://schemas.microsoft.com/office/drawing/2014/main" id="{1679FB53-C75D-4869-A823-BF0738165C5B}"/>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8" name="テキスト ボックス 7">
          <a:extLst>
            <a:ext uri="{FF2B5EF4-FFF2-40B4-BE49-F238E27FC236}">
              <a16:creationId xmlns:a16="http://schemas.microsoft.com/office/drawing/2014/main" id="{6EB00192-DB9D-4707-96BA-9B48F7EACDD5}"/>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9" name="テキスト ボックス 8">
          <a:extLst>
            <a:ext uri="{FF2B5EF4-FFF2-40B4-BE49-F238E27FC236}">
              <a16:creationId xmlns:a16="http://schemas.microsoft.com/office/drawing/2014/main" id="{C5F5C7AB-D2E0-410D-9E5B-0A2191F2B7C7}"/>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10" name="テキスト ボックス 9">
          <a:extLst>
            <a:ext uri="{FF2B5EF4-FFF2-40B4-BE49-F238E27FC236}">
              <a16:creationId xmlns:a16="http://schemas.microsoft.com/office/drawing/2014/main" id="{9D3460D4-D3C2-413A-907F-2E26FCF415C9}"/>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11" name="テキスト ボックス 10">
          <a:extLst>
            <a:ext uri="{FF2B5EF4-FFF2-40B4-BE49-F238E27FC236}">
              <a16:creationId xmlns:a16="http://schemas.microsoft.com/office/drawing/2014/main" id="{CB71C7C7-5912-49C0-85B1-D7EB9C517B92}"/>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12" name="テキスト ボックス 11">
          <a:extLst>
            <a:ext uri="{FF2B5EF4-FFF2-40B4-BE49-F238E27FC236}">
              <a16:creationId xmlns:a16="http://schemas.microsoft.com/office/drawing/2014/main" id="{8146EB5F-A48A-47BC-B8E9-E5AE4FB92FE5}"/>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13" name="テキスト ボックス 12">
          <a:extLst>
            <a:ext uri="{FF2B5EF4-FFF2-40B4-BE49-F238E27FC236}">
              <a16:creationId xmlns:a16="http://schemas.microsoft.com/office/drawing/2014/main" id="{3A1756F7-625D-498B-9716-681D356F39EC}"/>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14" name="テキスト ボックス 13">
          <a:extLst>
            <a:ext uri="{FF2B5EF4-FFF2-40B4-BE49-F238E27FC236}">
              <a16:creationId xmlns:a16="http://schemas.microsoft.com/office/drawing/2014/main" id="{80354AB8-67DF-44D8-8077-5616AE4A8F31}"/>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15" name="テキスト ボックス 14">
          <a:extLst>
            <a:ext uri="{FF2B5EF4-FFF2-40B4-BE49-F238E27FC236}">
              <a16:creationId xmlns:a16="http://schemas.microsoft.com/office/drawing/2014/main" id="{0277D13D-21F6-448C-B588-5B35725BA8ED}"/>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16" name="テキスト ボックス 15">
          <a:extLst>
            <a:ext uri="{FF2B5EF4-FFF2-40B4-BE49-F238E27FC236}">
              <a16:creationId xmlns:a16="http://schemas.microsoft.com/office/drawing/2014/main" id="{372E2234-E4AA-41E4-B4E9-4A555653C238}"/>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17" name="テキスト ボックス 16">
          <a:extLst>
            <a:ext uri="{FF2B5EF4-FFF2-40B4-BE49-F238E27FC236}">
              <a16:creationId xmlns:a16="http://schemas.microsoft.com/office/drawing/2014/main" id="{1A956B83-902E-4A39-87F1-73FD45C6FD48}"/>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18" name="テキスト ボックス 17">
          <a:extLst>
            <a:ext uri="{FF2B5EF4-FFF2-40B4-BE49-F238E27FC236}">
              <a16:creationId xmlns:a16="http://schemas.microsoft.com/office/drawing/2014/main" id="{7EB11EE7-106F-4BF8-89DE-40ECDC97EA4A}"/>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19" name="テキスト ボックス 18">
          <a:extLst>
            <a:ext uri="{FF2B5EF4-FFF2-40B4-BE49-F238E27FC236}">
              <a16:creationId xmlns:a16="http://schemas.microsoft.com/office/drawing/2014/main" id="{A8380998-5AC1-4A95-A688-F5C2E5B3EB09}"/>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20" name="テキスト ボックス 19">
          <a:extLst>
            <a:ext uri="{FF2B5EF4-FFF2-40B4-BE49-F238E27FC236}">
              <a16:creationId xmlns:a16="http://schemas.microsoft.com/office/drawing/2014/main" id="{93551B18-BB1B-4D06-9582-C888B91FCE57}"/>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21" name="テキスト ボックス 20">
          <a:extLst>
            <a:ext uri="{FF2B5EF4-FFF2-40B4-BE49-F238E27FC236}">
              <a16:creationId xmlns:a16="http://schemas.microsoft.com/office/drawing/2014/main" id="{E7029D26-67F0-4CC1-84A9-52F403829E05}"/>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22" name="テキスト ボックス 21">
          <a:extLst>
            <a:ext uri="{FF2B5EF4-FFF2-40B4-BE49-F238E27FC236}">
              <a16:creationId xmlns:a16="http://schemas.microsoft.com/office/drawing/2014/main" id="{B0D43EEF-FA76-4BA0-97D8-D32A2E0F3E25}"/>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23" name="テキスト ボックス 22">
          <a:extLst>
            <a:ext uri="{FF2B5EF4-FFF2-40B4-BE49-F238E27FC236}">
              <a16:creationId xmlns:a16="http://schemas.microsoft.com/office/drawing/2014/main" id="{9C06F206-7763-498F-8A75-C2F66DDC2B17}"/>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24" name="テキスト ボックス 23">
          <a:extLst>
            <a:ext uri="{FF2B5EF4-FFF2-40B4-BE49-F238E27FC236}">
              <a16:creationId xmlns:a16="http://schemas.microsoft.com/office/drawing/2014/main" id="{B6624BBC-4B4D-4983-9914-9CE5B6CE3801}"/>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25" name="テキスト ボックス 24">
          <a:extLst>
            <a:ext uri="{FF2B5EF4-FFF2-40B4-BE49-F238E27FC236}">
              <a16:creationId xmlns:a16="http://schemas.microsoft.com/office/drawing/2014/main" id="{D5F88028-B38B-4737-BF39-CFE04D1F8C85}"/>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26" name="テキスト ボックス 25">
          <a:extLst>
            <a:ext uri="{FF2B5EF4-FFF2-40B4-BE49-F238E27FC236}">
              <a16:creationId xmlns:a16="http://schemas.microsoft.com/office/drawing/2014/main" id="{B0A41332-44C7-4884-80C1-A76918838A8B}"/>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27" name="テキスト ボックス 26">
          <a:extLst>
            <a:ext uri="{FF2B5EF4-FFF2-40B4-BE49-F238E27FC236}">
              <a16:creationId xmlns:a16="http://schemas.microsoft.com/office/drawing/2014/main" id="{6231E66B-1A4E-40DD-BF4F-67F21C8E5B93}"/>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28" name="テキスト ボックス 27">
          <a:extLst>
            <a:ext uri="{FF2B5EF4-FFF2-40B4-BE49-F238E27FC236}">
              <a16:creationId xmlns:a16="http://schemas.microsoft.com/office/drawing/2014/main" id="{5FAD8C06-0D1E-4B4E-8591-5263737733BC}"/>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29" name="テキスト ボックス 28">
          <a:extLst>
            <a:ext uri="{FF2B5EF4-FFF2-40B4-BE49-F238E27FC236}">
              <a16:creationId xmlns:a16="http://schemas.microsoft.com/office/drawing/2014/main" id="{717FA937-60C4-403B-90EB-008E26C925BE}"/>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30" name="テキスト ボックス 29">
          <a:extLst>
            <a:ext uri="{FF2B5EF4-FFF2-40B4-BE49-F238E27FC236}">
              <a16:creationId xmlns:a16="http://schemas.microsoft.com/office/drawing/2014/main" id="{0ECA6714-3877-494E-89D0-4220349B1B8C}"/>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31" name="テキスト ボックス 30">
          <a:extLst>
            <a:ext uri="{FF2B5EF4-FFF2-40B4-BE49-F238E27FC236}">
              <a16:creationId xmlns:a16="http://schemas.microsoft.com/office/drawing/2014/main" id="{B849A33D-E26D-4BAE-8B32-9087549D1915}"/>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32" name="テキスト ボックス 31">
          <a:extLst>
            <a:ext uri="{FF2B5EF4-FFF2-40B4-BE49-F238E27FC236}">
              <a16:creationId xmlns:a16="http://schemas.microsoft.com/office/drawing/2014/main" id="{3F87C429-025B-4272-891B-4FFB93E4ADE2}"/>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33" name="テキスト ボックス 32">
          <a:extLst>
            <a:ext uri="{FF2B5EF4-FFF2-40B4-BE49-F238E27FC236}">
              <a16:creationId xmlns:a16="http://schemas.microsoft.com/office/drawing/2014/main" id="{77BEAA0F-BF7D-4201-B420-5752899034F9}"/>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34" name="テキスト ボックス 33">
          <a:extLst>
            <a:ext uri="{FF2B5EF4-FFF2-40B4-BE49-F238E27FC236}">
              <a16:creationId xmlns:a16="http://schemas.microsoft.com/office/drawing/2014/main" id="{5476D3B1-6E6F-47A3-B320-FAACB798D76F}"/>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35" name="テキスト ボックス 34">
          <a:extLst>
            <a:ext uri="{FF2B5EF4-FFF2-40B4-BE49-F238E27FC236}">
              <a16:creationId xmlns:a16="http://schemas.microsoft.com/office/drawing/2014/main" id="{3AAE9182-8578-4B52-818B-C6461E4C1883}"/>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36" name="テキスト ボックス 35">
          <a:extLst>
            <a:ext uri="{FF2B5EF4-FFF2-40B4-BE49-F238E27FC236}">
              <a16:creationId xmlns:a16="http://schemas.microsoft.com/office/drawing/2014/main" id="{B4A5C591-EF20-4ADB-B080-695D7F3C17C9}"/>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37" name="テキスト ボックス 36">
          <a:extLst>
            <a:ext uri="{FF2B5EF4-FFF2-40B4-BE49-F238E27FC236}">
              <a16:creationId xmlns:a16="http://schemas.microsoft.com/office/drawing/2014/main" id="{A26FBE58-72B6-4D1B-949A-12097634D6A2}"/>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38" name="テキスト ボックス 37">
          <a:extLst>
            <a:ext uri="{FF2B5EF4-FFF2-40B4-BE49-F238E27FC236}">
              <a16:creationId xmlns:a16="http://schemas.microsoft.com/office/drawing/2014/main" id="{A5797A14-0276-48CA-9D75-794EB31C7BA1}"/>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39" name="テキスト ボックス 38">
          <a:extLst>
            <a:ext uri="{FF2B5EF4-FFF2-40B4-BE49-F238E27FC236}">
              <a16:creationId xmlns:a16="http://schemas.microsoft.com/office/drawing/2014/main" id="{E00D0B83-685C-4546-9421-10B8D3076250}"/>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0" name="テキスト ボックス 39">
          <a:extLst>
            <a:ext uri="{FF2B5EF4-FFF2-40B4-BE49-F238E27FC236}">
              <a16:creationId xmlns:a16="http://schemas.microsoft.com/office/drawing/2014/main" id="{B4E627A7-F8B7-4FF0-83B0-9AC6B9A22941}"/>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1" name="テキスト ボックス 40">
          <a:extLst>
            <a:ext uri="{FF2B5EF4-FFF2-40B4-BE49-F238E27FC236}">
              <a16:creationId xmlns:a16="http://schemas.microsoft.com/office/drawing/2014/main" id="{D512F2CB-5D14-47FC-80A0-34691D16E762}"/>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 name="テキスト ボックス 41">
          <a:extLst>
            <a:ext uri="{FF2B5EF4-FFF2-40B4-BE49-F238E27FC236}">
              <a16:creationId xmlns:a16="http://schemas.microsoft.com/office/drawing/2014/main" id="{AC3972A0-11ED-42D8-A1F7-9CF4AF754577}"/>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3" name="テキスト ボックス 42">
          <a:extLst>
            <a:ext uri="{FF2B5EF4-FFF2-40B4-BE49-F238E27FC236}">
              <a16:creationId xmlns:a16="http://schemas.microsoft.com/office/drawing/2014/main" id="{B3C2A4C7-6729-4A04-844A-32F88FCD6AF9}"/>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4" name="テキスト ボックス 43">
          <a:extLst>
            <a:ext uri="{FF2B5EF4-FFF2-40B4-BE49-F238E27FC236}">
              <a16:creationId xmlns:a16="http://schemas.microsoft.com/office/drawing/2014/main" id="{EA318812-9A56-4708-81C2-6D44D41490AA}"/>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5" name="テキスト ボックス 44">
          <a:extLst>
            <a:ext uri="{FF2B5EF4-FFF2-40B4-BE49-F238E27FC236}">
              <a16:creationId xmlns:a16="http://schemas.microsoft.com/office/drawing/2014/main" id="{9D5E244D-91DE-4A9E-95DF-4BD1CAD1A694}"/>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6" name="テキスト ボックス 45">
          <a:extLst>
            <a:ext uri="{FF2B5EF4-FFF2-40B4-BE49-F238E27FC236}">
              <a16:creationId xmlns:a16="http://schemas.microsoft.com/office/drawing/2014/main" id="{EDDF3B0E-6407-4319-A189-C54581FF105F}"/>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7" name="テキスト ボックス 46">
          <a:extLst>
            <a:ext uri="{FF2B5EF4-FFF2-40B4-BE49-F238E27FC236}">
              <a16:creationId xmlns:a16="http://schemas.microsoft.com/office/drawing/2014/main" id="{8B033330-C0F7-4001-88F6-6E92E9591280}"/>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8" name="テキスト ボックス 47">
          <a:extLst>
            <a:ext uri="{FF2B5EF4-FFF2-40B4-BE49-F238E27FC236}">
              <a16:creationId xmlns:a16="http://schemas.microsoft.com/office/drawing/2014/main" id="{9F07BE44-B0F5-4215-A927-2FDF37605FDC}"/>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9" name="テキスト ボックス 48">
          <a:extLst>
            <a:ext uri="{FF2B5EF4-FFF2-40B4-BE49-F238E27FC236}">
              <a16:creationId xmlns:a16="http://schemas.microsoft.com/office/drawing/2014/main" id="{40BA5551-3967-4EEE-9764-2124BD381444}"/>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50" name="テキスト ボックス 49">
          <a:extLst>
            <a:ext uri="{FF2B5EF4-FFF2-40B4-BE49-F238E27FC236}">
              <a16:creationId xmlns:a16="http://schemas.microsoft.com/office/drawing/2014/main" id="{2583067F-8394-46E7-807E-4EF74FEFDFF1}"/>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51" name="テキスト ボックス 50">
          <a:extLst>
            <a:ext uri="{FF2B5EF4-FFF2-40B4-BE49-F238E27FC236}">
              <a16:creationId xmlns:a16="http://schemas.microsoft.com/office/drawing/2014/main" id="{4BD61120-A29E-49B8-8726-5EB4403D70BC}"/>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52" name="テキスト ボックス 51">
          <a:extLst>
            <a:ext uri="{FF2B5EF4-FFF2-40B4-BE49-F238E27FC236}">
              <a16:creationId xmlns:a16="http://schemas.microsoft.com/office/drawing/2014/main" id="{47B040F4-0074-4DE9-BB64-5621B43648BA}"/>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53" name="テキスト ボックス 52">
          <a:extLst>
            <a:ext uri="{FF2B5EF4-FFF2-40B4-BE49-F238E27FC236}">
              <a16:creationId xmlns:a16="http://schemas.microsoft.com/office/drawing/2014/main" id="{A4BFCCA5-64D1-4552-B8A1-405FDF982AE8}"/>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54" name="テキスト ボックス 53">
          <a:extLst>
            <a:ext uri="{FF2B5EF4-FFF2-40B4-BE49-F238E27FC236}">
              <a16:creationId xmlns:a16="http://schemas.microsoft.com/office/drawing/2014/main" id="{3ABC19C6-2D6A-4446-9E11-5520239800C2}"/>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55" name="テキスト ボックス 54">
          <a:extLst>
            <a:ext uri="{FF2B5EF4-FFF2-40B4-BE49-F238E27FC236}">
              <a16:creationId xmlns:a16="http://schemas.microsoft.com/office/drawing/2014/main" id="{42BC2242-7E09-4C2B-A49E-177D1FAD3787}"/>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56" name="テキスト ボックス 55">
          <a:extLst>
            <a:ext uri="{FF2B5EF4-FFF2-40B4-BE49-F238E27FC236}">
              <a16:creationId xmlns:a16="http://schemas.microsoft.com/office/drawing/2014/main" id="{38DB9563-17F0-4AA0-96B8-6D261922728D}"/>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57" name="テキスト ボックス 56">
          <a:extLst>
            <a:ext uri="{FF2B5EF4-FFF2-40B4-BE49-F238E27FC236}">
              <a16:creationId xmlns:a16="http://schemas.microsoft.com/office/drawing/2014/main" id="{A637174F-87C1-4AA2-8B09-47E424FE499E}"/>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58" name="テキスト ボックス 57">
          <a:extLst>
            <a:ext uri="{FF2B5EF4-FFF2-40B4-BE49-F238E27FC236}">
              <a16:creationId xmlns:a16="http://schemas.microsoft.com/office/drawing/2014/main" id="{4DB53886-EFF1-4941-8DAF-969A23F156A4}"/>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59" name="テキスト ボックス 58">
          <a:extLst>
            <a:ext uri="{FF2B5EF4-FFF2-40B4-BE49-F238E27FC236}">
              <a16:creationId xmlns:a16="http://schemas.microsoft.com/office/drawing/2014/main" id="{40A7D0F1-CEBB-4848-962B-6BB7DAC87990}"/>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60" name="テキスト ボックス 59">
          <a:extLst>
            <a:ext uri="{FF2B5EF4-FFF2-40B4-BE49-F238E27FC236}">
              <a16:creationId xmlns:a16="http://schemas.microsoft.com/office/drawing/2014/main" id="{C8251A00-740E-4CBF-ADE0-5D961F1B506E}"/>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61" name="テキスト ボックス 60">
          <a:extLst>
            <a:ext uri="{FF2B5EF4-FFF2-40B4-BE49-F238E27FC236}">
              <a16:creationId xmlns:a16="http://schemas.microsoft.com/office/drawing/2014/main" id="{C62AF623-618E-4CB0-B7C1-DEFAA3673EA1}"/>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62" name="テキスト ボックス 61">
          <a:extLst>
            <a:ext uri="{FF2B5EF4-FFF2-40B4-BE49-F238E27FC236}">
              <a16:creationId xmlns:a16="http://schemas.microsoft.com/office/drawing/2014/main" id="{D96C52BF-156F-4809-91EB-B716DA86C4DF}"/>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63" name="テキスト ボックス 62">
          <a:extLst>
            <a:ext uri="{FF2B5EF4-FFF2-40B4-BE49-F238E27FC236}">
              <a16:creationId xmlns:a16="http://schemas.microsoft.com/office/drawing/2014/main" id="{0492479C-80EA-4747-B1B1-1F959386C99B}"/>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64" name="テキスト ボックス 63">
          <a:extLst>
            <a:ext uri="{FF2B5EF4-FFF2-40B4-BE49-F238E27FC236}">
              <a16:creationId xmlns:a16="http://schemas.microsoft.com/office/drawing/2014/main" id="{A33DC2C1-FE3C-4348-ABBF-2862DABB5731}"/>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65" name="テキスト ボックス 64">
          <a:extLst>
            <a:ext uri="{FF2B5EF4-FFF2-40B4-BE49-F238E27FC236}">
              <a16:creationId xmlns:a16="http://schemas.microsoft.com/office/drawing/2014/main" id="{94C1F431-723D-45D7-B953-6E8C32B433F0}"/>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66" name="テキスト ボックス 65">
          <a:extLst>
            <a:ext uri="{FF2B5EF4-FFF2-40B4-BE49-F238E27FC236}">
              <a16:creationId xmlns:a16="http://schemas.microsoft.com/office/drawing/2014/main" id="{81BA36D5-FEA3-4777-8D7C-B0BF6A6DEB79}"/>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67" name="テキスト ボックス 66">
          <a:extLst>
            <a:ext uri="{FF2B5EF4-FFF2-40B4-BE49-F238E27FC236}">
              <a16:creationId xmlns:a16="http://schemas.microsoft.com/office/drawing/2014/main" id="{D5F087DE-52D1-42A2-9E4D-ED94C033265E}"/>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68" name="テキスト ボックス 67">
          <a:extLst>
            <a:ext uri="{FF2B5EF4-FFF2-40B4-BE49-F238E27FC236}">
              <a16:creationId xmlns:a16="http://schemas.microsoft.com/office/drawing/2014/main" id="{44238DB9-047A-48C7-85DA-ACFCFAE0228A}"/>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69" name="テキスト ボックス 68">
          <a:extLst>
            <a:ext uri="{FF2B5EF4-FFF2-40B4-BE49-F238E27FC236}">
              <a16:creationId xmlns:a16="http://schemas.microsoft.com/office/drawing/2014/main" id="{89E73335-1058-461E-83AC-7BEEE1FC910E}"/>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70" name="テキスト ボックス 69">
          <a:extLst>
            <a:ext uri="{FF2B5EF4-FFF2-40B4-BE49-F238E27FC236}">
              <a16:creationId xmlns:a16="http://schemas.microsoft.com/office/drawing/2014/main" id="{8AC55F24-7D51-4540-9558-49297D873B1C}"/>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71" name="テキスト ボックス 70">
          <a:extLst>
            <a:ext uri="{FF2B5EF4-FFF2-40B4-BE49-F238E27FC236}">
              <a16:creationId xmlns:a16="http://schemas.microsoft.com/office/drawing/2014/main" id="{84B293E8-E00A-4596-8994-630AF0D9778A}"/>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72" name="テキスト ボックス 71">
          <a:extLst>
            <a:ext uri="{FF2B5EF4-FFF2-40B4-BE49-F238E27FC236}">
              <a16:creationId xmlns:a16="http://schemas.microsoft.com/office/drawing/2014/main" id="{B951739E-BFF4-44E2-B2F7-FF99B9C92553}"/>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73" name="テキスト ボックス 72">
          <a:extLst>
            <a:ext uri="{FF2B5EF4-FFF2-40B4-BE49-F238E27FC236}">
              <a16:creationId xmlns:a16="http://schemas.microsoft.com/office/drawing/2014/main" id="{8F40FCCE-0AAB-4E4A-9B64-E94058837091}"/>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74" name="テキスト ボックス 73">
          <a:extLst>
            <a:ext uri="{FF2B5EF4-FFF2-40B4-BE49-F238E27FC236}">
              <a16:creationId xmlns:a16="http://schemas.microsoft.com/office/drawing/2014/main" id="{9EB9CD11-C6B5-4A0F-BF16-E98CC7E4481F}"/>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75" name="テキスト ボックス 74">
          <a:extLst>
            <a:ext uri="{FF2B5EF4-FFF2-40B4-BE49-F238E27FC236}">
              <a16:creationId xmlns:a16="http://schemas.microsoft.com/office/drawing/2014/main" id="{86FB7481-7130-41A1-8BC4-015151C52A90}"/>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76" name="テキスト ボックス 75">
          <a:extLst>
            <a:ext uri="{FF2B5EF4-FFF2-40B4-BE49-F238E27FC236}">
              <a16:creationId xmlns:a16="http://schemas.microsoft.com/office/drawing/2014/main" id="{5CEF7057-7CFA-458F-9846-37AB1D7204EB}"/>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77" name="テキスト ボックス 76">
          <a:extLst>
            <a:ext uri="{FF2B5EF4-FFF2-40B4-BE49-F238E27FC236}">
              <a16:creationId xmlns:a16="http://schemas.microsoft.com/office/drawing/2014/main" id="{8FCB81ED-5A30-477B-A19C-82A0C4CBA975}"/>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78" name="テキスト ボックス 77">
          <a:extLst>
            <a:ext uri="{FF2B5EF4-FFF2-40B4-BE49-F238E27FC236}">
              <a16:creationId xmlns:a16="http://schemas.microsoft.com/office/drawing/2014/main" id="{6E1BBC33-3E23-48B7-ADB5-E7AE3362A343}"/>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79" name="テキスト ボックス 78">
          <a:extLst>
            <a:ext uri="{FF2B5EF4-FFF2-40B4-BE49-F238E27FC236}">
              <a16:creationId xmlns:a16="http://schemas.microsoft.com/office/drawing/2014/main" id="{E8462BA5-B055-4135-8CA9-356675D5DBBF}"/>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80" name="テキスト ボックス 79">
          <a:extLst>
            <a:ext uri="{FF2B5EF4-FFF2-40B4-BE49-F238E27FC236}">
              <a16:creationId xmlns:a16="http://schemas.microsoft.com/office/drawing/2014/main" id="{D01DB22F-9175-47F3-B857-BADBD899DCEA}"/>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81" name="テキスト ボックス 80">
          <a:extLst>
            <a:ext uri="{FF2B5EF4-FFF2-40B4-BE49-F238E27FC236}">
              <a16:creationId xmlns:a16="http://schemas.microsoft.com/office/drawing/2014/main" id="{08D21313-3B15-40B6-8182-E470791EE30B}"/>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82" name="テキスト ボックス 81">
          <a:extLst>
            <a:ext uri="{FF2B5EF4-FFF2-40B4-BE49-F238E27FC236}">
              <a16:creationId xmlns:a16="http://schemas.microsoft.com/office/drawing/2014/main" id="{97C136D2-7227-40CF-A657-66DEE64C21AF}"/>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83" name="テキスト ボックス 82">
          <a:extLst>
            <a:ext uri="{FF2B5EF4-FFF2-40B4-BE49-F238E27FC236}">
              <a16:creationId xmlns:a16="http://schemas.microsoft.com/office/drawing/2014/main" id="{292CDA02-81A0-42BF-BCA0-48F4B50986B4}"/>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84" name="テキスト ボックス 83">
          <a:extLst>
            <a:ext uri="{FF2B5EF4-FFF2-40B4-BE49-F238E27FC236}">
              <a16:creationId xmlns:a16="http://schemas.microsoft.com/office/drawing/2014/main" id="{7197770F-ABE1-4F33-8473-BA5F62185818}"/>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85" name="テキスト ボックス 84">
          <a:extLst>
            <a:ext uri="{FF2B5EF4-FFF2-40B4-BE49-F238E27FC236}">
              <a16:creationId xmlns:a16="http://schemas.microsoft.com/office/drawing/2014/main" id="{27E05FC9-1033-4210-8532-C22594FB05C4}"/>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86" name="テキスト ボックス 85">
          <a:extLst>
            <a:ext uri="{FF2B5EF4-FFF2-40B4-BE49-F238E27FC236}">
              <a16:creationId xmlns:a16="http://schemas.microsoft.com/office/drawing/2014/main" id="{F6134657-4CD7-4353-90E7-02C75EAEBCFF}"/>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87" name="テキスト ボックス 86">
          <a:extLst>
            <a:ext uri="{FF2B5EF4-FFF2-40B4-BE49-F238E27FC236}">
              <a16:creationId xmlns:a16="http://schemas.microsoft.com/office/drawing/2014/main" id="{F1CD557D-648E-46EE-8F55-441481AED91F}"/>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88" name="テキスト ボックス 87">
          <a:extLst>
            <a:ext uri="{FF2B5EF4-FFF2-40B4-BE49-F238E27FC236}">
              <a16:creationId xmlns:a16="http://schemas.microsoft.com/office/drawing/2014/main" id="{F10A2788-B407-4AAC-B083-6235277A79FF}"/>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89" name="テキスト ボックス 88">
          <a:extLst>
            <a:ext uri="{FF2B5EF4-FFF2-40B4-BE49-F238E27FC236}">
              <a16:creationId xmlns:a16="http://schemas.microsoft.com/office/drawing/2014/main" id="{E9F31885-5047-4CD1-A777-FFF760925875}"/>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90" name="テキスト ボックス 89">
          <a:extLst>
            <a:ext uri="{FF2B5EF4-FFF2-40B4-BE49-F238E27FC236}">
              <a16:creationId xmlns:a16="http://schemas.microsoft.com/office/drawing/2014/main" id="{F05F4C28-97A3-4543-A042-00DEC7B50145}"/>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91" name="テキスト ボックス 90">
          <a:extLst>
            <a:ext uri="{FF2B5EF4-FFF2-40B4-BE49-F238E27FC236}">
              <a16:creationId xmlns:a16="http://schemas.microsoft.com/office/drawing/2014/main" id="{6945F3F4-4ACF-42D8-85F0-5E711CF75A1E}"/>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92" name="テキスト ボックス 91">
          <a:extLst>
            <a:ext uri="{FF2B5EF4-FFF2-40B4-BE49-F238E27FC236}">
              <a16:creationId xmlns:a16="http://schemas.microsoft.com/office/drawing/2014/main" id="{111630A7-A704-40DC-8B40-D1E1A2B85A0D}"/>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93" name="テキスト ボックス 92">
          <a:extLst>
            <a:ext uri="{FF2B5EF4-FFF2-40B4-BE49-F238E27FC236}">
              <a16:creationId xmlns:a16="http://schemas.microsoft.com/office/drawing/2014/main" id="{0533101F-578C-4A89-AEE8-BA60E620CB05}"/>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94" name="テキスト ボックス 93">
          <a:extLst>
            <a:ext uri="{FF2B5EF4-FFF2-40B4-BE49-F238E27FC236}">
              <a16:creationId xmlns:a16="http://schemas.microsoft.com/office/drawing/2014/main" id="{5975AE15-80D7-451B-8AE5-D9097068C543}"/>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95" name="テキスト ボックス 94">
          <a:extLst>
            <a:ext uri="{FF2B5EF4-FFF2-40B4-BE49-F238E27FC236}">
              <a16:creationId xmlns:a16="http://schemas.microsoft.com/office/drawing/2014/main" id="{7A094D99-39A2-4B9F-873E-939E84D9453E}"/>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96" name="テキスト ボックス 95">
          <a:extLst>
            <a:ext uri="{FF2B5EF4-FFF2-40B4-BE49-F238E27FC236}">
              <a16:creationId xmlns:a16="http://schemas.microsoft.com/office/drawing/2014/main" id="{7B3453E2-C074-4A89-9395-D29489271BC6}"/>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97" name="テキスト ボックス 96">
          <a:extLst>
            <a:ext uri="{FF2B5EF4-FFF2-40B4-BE49-F238E27FC236}">
              <a16:creationId xmlns:a16="http://schemas.microsoft.com/office/drawing/2014/main" id="{4D59968E-0C66-4948-8851-F54C55C97F28}"/>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98" name="テキスト ボックス 97">
          <a:extLst>
            <a:ext uri="{FF2B5EF4-FFF2-40B4-BE49-F238E27FC236}">
              <a16:creationId xmlns:a16="http://schemas.microsoft.com/office/drawing/2014/main" id="{B7F8CDDF-0C56-4A86-9B62-76A30A813964}"/>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99" name="テキスト ボックス 98">
          <a:extLst>
            <a:ext uri="{FF2B5EF4-FFF2-40B4-BE49-F238E27FC236}">
              <a16:creationId xmlns:a16="http://schemas.microsoft.com/office/drawing/2014/main" id="{0F98830C-3DDF-4279-8A2C-FF9C9E16D2E6}"/>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100" name="テキスト ボックス 99">
          <a:extLst>
            <a:ext uri="{FF2B5EF4-FFF2-40B4-BE49-F238E27FC236}">
              <a16:creationId xmlns:a16="http://schemas.microsoft.com/office/drawing/2014/main" id="{0142A1DC-44EF-4C70-BDB9-60BC68C75AF8}"/>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101" name="テキスト ボックス 100">
          <a:extLst>
            <a:ext uri="{FF2B5EF4-FFF2-40B4-BE49-F238E27FC236}">
              <a16:creationId xmlns:a16="http://schemas.microsoft.com/office/drawing/2014/main" id="{211D51FE-24A7-4C6E-8672-58B3C048B4A8}"/>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102" name="テキスト ボックス 101">
          <a:extLst>
            <a:ext uri="{FF2B5EF4-FFF2-40B4-BE49-F238E27FC236}">
              <a16:creationId xmlns:a16="http://schemas.microsoft.com/office/drawing/2014/main" id="{94560562-3350-40C9-BB73-E2ACD298A759}"/>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103" name="テキスト ボックス 102">
          <a:extLst>
            <a:ext uri="{FF2B5EF4-FFF2-40B4-BE49-F238E27FC236}">
              <a16:creationId xmlns:a16="http://schemas.microsoft.com/office/drawing/2014/main" id="{2C6793B5-A3BB-451A-A74A-4DAD74AA5794}"/>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104" name="テキスト ボックス 103">
          <a:extLst>
            <a:ext uri="{FF2B5EF4-FFF2-40B4-BE49-F238E27FC236}">
              <a16:creationId xmlns:a16="http://schemas.microsoft.com/office/drawing/2014/main" id="{42B95A64-AFEC-4244-B465-9670F2A02786}"/>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105" name="テキスト ボックス 104">
          <a:extLst>
            <a:ext uri="{FF2B5EF4-FFF2-40B4-BE49-F238E27FC236}">
              <a16:creationId xmlns:a16="http://schemas.microsoft.com/office/drawing/2014/main" id="{DBD3B57A-8DA7-4A2A-ABA2-42C1BADD2D1A}"/>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106" name="テキスト ボックス 105">
          <a:extLst>
            <a:ext uri="{FF2B5EF4-FFF2-40B4-BE49-F238E27FC236}">
              <a16:creationId xmlns:a16="http://schemas.microsoft.com/office/drawing/2014/main" id="{1812DF5F-CE08-4E09-A01F-AD2AA808E509}"/>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107" name="テキスト ボックス 106">
          <a:extLst>
            <a:ext uri="{FF2B5EF4-FFF2-40B4-BE49-F238E27FC236}">
              <a16:creationId xmlns:a16="http://schemas.microsoft.com/office/drawing/2014/main" id="{93FCFAB7-A40C-42FC-811D-69D0682F8E74}"/>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108" name="テキスト ボックス 107">
          <a:extLst>
            <a:ext uri="{FF2B5EF4-FFF2-40B4-BE49-F238E27FC236}">
              <a16:creationId xmlns:a16="http://schemas.microsoft.com/office/drawing/2014/main" id="{567F9E59-D360-4C69-BBE1-33ED26EF0353}"/>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109" name="テキスト ボックス 108">
          <a:extLst>
            <a:ext uri="{FF2B5EF4-FFF2-40B4-BE49-F238E27FC236}">
              <a16:creationId xmlns:a16="http://schemas.microsoft.com/office/drawing/2014/main" id="{1BA816DB-4CB8-4730-8983-1B17F9E8B27D}"/>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110" name="テキスト ボックス 109">
          <a:extLst>
            <a:ext uri="{FF2B5EF4-FFF2-40B4-BE49-F238E27FC236}">
              <a16:creationId xmlns:a16="http://schemas.microsoft.com/office/drawing/2014/main" id="{78DC0A71-69BE-4E6F-88E4-8A5A5052BDCF}"/>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111" name="テキスト ボックス 110">
          <a:extLst>
            <a:ext uri="{FF2B5EF4-FFF2-40B4-BE49-F238E27FC236}">
              <a16:creationId xmlns:a16="http://schemas.microsoft.com/office/drawing/2014/main" id="{7885984D-B5C8-4224-8999-0E3C578650E7}"/>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112" name="テキスト ボックス 111">
          <a:extLst>
            <a:ext uri="{FF2B5EF4-FFF2-40B4-BE49-F238E27FC236}">
              <a16:creationId xmlns:a16="http://schemas.microsoft.com/office/drawing/2014/main" id="{A5A08002-AAFF-4157-B0DE-B00D0DD09D74}"/>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113" name="テキスト ボックス 112">
          <a:extLst>
            <a:ext uri="{FF2B5EF4-FFF2-40B4-BE49-F238E27FC236}">
              <a16:creationId xmlns:a16="http://schemas.microsoft.com/office/drawing/2014/main" id="{90EB78C7-022E-4EAC-B09E-F40665B39610}"/>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114" name="テキスト ボックス 113">
          <a:extLst>
            <a:ext uri="{FF2B5EF4-FFF2-40B4-BE49-F238E27FC236}">
              <a16:creationId xmlns:a16="http://schemas.microsoft.com/office/drawing/2014/main" id="{934448F4-518F-4751-BFC1-D3CE63C810E6}"/>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115" name="テキスト ボックス 114">
          <a:extLst>
            <a:ext uri="{FF2B5EF4-FFF2-40B4-BE49-F238E27FC236}">
              <a16:creationId xmlns:a16="http://schemas.microsoft.com/office/drawing/2014/main" id="{E237771A-8D54-4AF5-B0DF-947436DB3D3E}"/>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116" name="テキスト ボックス 115">
          <a:extLst>
            <a:ext uri="{FF2B5EF4-FFF2-40B4-BE49-F238E27FC236}">
              <a16:creationId xmlns:a16="http://schemas.microsoft.com/office/drawing/2014/main" id="{4553711B-5E94-44B1-BFEF-457DC6DF880C}"/>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117" name="テキスト ボックス 116">
          <a:extLst>
            <a:ext uri="{FF2B5EF4-FFF2-40B4-BE49-F238E27FC236}">
              <a16:creationId xmlns:a16="http://schemas.microsoft.com/office/drawing/2014/main" id="{986D2DAC-5FE4-40ED-B8E4-489AAD6F4A6A}"/>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118" name="テキスト ボックス 117">
          <a:extLst>
            <a:ext uri="{FF2B5EF4-FFF2-40B4-BE49-F238E27FC236}">
              <a16:creationId xmlns:a16="http://schemas.microsoft.com/office/drawing/2014/main" id="{A6D721A8-903C-4E6C-A38A-BB6C757B0226}"/>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119" name="テキスト ボックス 118">
          <a:extLst>
            <a:ext uri="{FF2B5EF4-FFF2-40B4-BE49-F238E27FC236}">
              <a16:creationId xmlns:a16="http://schemas.microsoft.com/office/drawing/2014/main" id="{38ABB042-7845-4C10-A057-B114F578EAA8}"/>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120" name="テキスト ボックス 119">
          <a:extLst>
            <a:ext uri="{FF2B5EF4-FFF2-40B4-BE49-F238E27FC236}">
              <a16:creationId xmlns:a16="http://schemas.microsoft.com/office/drawing/2014/main" id="{9B525753-1604-41D2-A4B1-0FE95842ACA4}"/>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121" name="テキスト ボックス 120">
          <a:extLst>
            <a:ext uri="{FF2B5EF4-FFF2-40B4-BE49-F238E27FC236}">
              <a16:creationId xmlns:a16="http://schemas.microsoft.com/office/drawing/2014/main" id="{DE1049AB-6A85-4A56-92C5-40B793EF260A}"/>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122" name="テキスト ボックス 121">
          <a:extLst>
            <a:ext uri="{FF2B5EF4-FFF2-40B4-BE49-F238E27FC236}">
              <a16:creationId xmlns:a16="http://schemas.microsoft.com/office/drawing/2014/main" id="{71E80A7A-5E64-4315-A3F3-0AE70320DDF6}"/>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123" name="テキスト ボックス 122">
          <a:extLst>
            <a:ext uri="{FF2B5EF4-FFF2-40B4-BE49-F238E27FC236}">
              <a16:creationId xmlns:a16="http://schemas.microsoft.com/office/drawing/2014/main" id="{C7C8E645-2E58-4FC2-8243-F9F0C468EC39}"/>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124" name="テキスト ボックス 123">
          <a:extLst>
            <a:ext uri="{FF2B5EF4-FFF2-40B4-BE49-F238E27FC236}">
              <a16:creationId xmlns:a16="http://schemas.microsoft.com/office/drawing/2014/main" id="{5EC6DEC9-A442-4317-B7BB-8B4CFC84534D}"/>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125" name="テキスト ボックス 124">
          <a:extLst>
            <a:ext uri="{FF2B5EF4-FFF2-40B4-BE49-F238E27FC236}">
              <a16:creationId xmlns:a16="http://schemas.microsoft.com/office/drawing/2014/main" id="{72EEF006-7E4E-4847-B3D2-E32730019830}"/>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126" name="テキスト ボックス 125">
          <a:extLst>
            <a:ext uri="{FF2B5EF4-FFF2-40B4-BE49-F238E27FC236}">
              <a16:creationId xmlns:a16="http://schemas.microsoft.com/office/drawing/2014/main" id="{47D356AF-D201-4A65-9108-2B4D80ED30BB}"/>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127" name="テキスト ボックス 126">
          <a:extLst>
            <a:ext uri="{FF2B5EF4-FFF2-40B4-BE49-F238E27FC236}">
              <a16:creationId xmlns:a16="http://schemas.microsoft.com/office/drawing/2014/main" id="{8227EEEB-224B-4694-8475-C1125AC92463}"/>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128" name="テキスト ボックス 127">
          <a:extLst>
            <a:ext uri="{FF2B5EF4-FFF2-40B4-BE49-F238E27FC236}">
              <a16:creationId xmlns:a16="http://schemas.microsoft.com/office/drawing/2014/main" id="{01DAFF11-C376-4BF9-A5FA-0B8C48207290}"/>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129" name="テキスト ボックス 128">
          <a:extLst>
            <a:ext uri="{FF2B5EF4-FFF2-40B4-BE49-F238E27FC236}">
              <a16:creationId xmlns:a16="http://schemas.microsoft.com/office/drawing/2014/main" id="{5C131433-E1FA-40C6-A9FF-2025FC1BE7FF}"/>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130" name="テキスト ボックス 129">
          <a:extLst>
            <a:ext uri="{FF2B5EF4-FFF2-40B4-BE49-F238E27FC236}">
              <a16:creationId xmlns:a16="http://schemas.microsoft.com/office/drawing/2014/main" id="{814A697F-7B19-4867-B56C-74C81685026E}"/>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131" name="テキスト ボックス 130">
          <a:extLst>
            <a:ext uri="{FF2B5EF4-FFF2-40B4-BE49-F238E27FC236}">
              <a16:creationId xmlns:a16="http://schemas.microsoft.com/office/drawing/2014/main" id="{0B28DF1E-C21E-412D-819E-7508EBE45C27}"/>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132" name="テキスト ボックス 131">
          <a:extLst>
            <a:ext uri="{FF2B5EF4-FFF2-40B4-BE49-F238E27FC236}">
              <a16:creationId xmlns:a16="http://schemas.microsoft.com/office/drawing/2014/main" id="{758E8AE1-3A26-4C42-8862-35997D66BE15}"/>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133" name="テキスト ボックス 132">
          <a:extLst>
            <a:ext uri="{FF2B5EF4-FFF2-40B4-BE49-F238E27FC236}">
              <a16:creationId xmlns:a16="http://schemas.microsoft.com/office/drawing/2014/main" id="{827F55FC-FE23-4876-A911-07D8DAD5DB0A}"/>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134" name="テキスト ボックス 133">
          <a:extLst>
            <a:ext uri="{FF2B5EF4-FFF2-40B4-BE49-F238E27FC236}">
              <a16:creationId xmlns:a16="http://schemas.microsoft.com/office/drawing/2014/main" id="{9298736F-14D9-4BF6-8514-AB865253C617}"/>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135" name="テキスト ボックス 134">
          <a:extLst>
            <a:ext uri="{FF2B5EF4-FFF2-40B4-BE49-F238E27FC236}">
              <a16:creationId xmlns:a16="http://schemas.microsoft.com/office/drawing/2014/main" id="{F6D52C43-6EC1-4CDF-9314-43BEBF77AA5D}"/>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136" name="テキスト ボックス 135">
          <a:extLst>
            <a:ext uri="{FF2B5EF4-FFF2-40B4-BE49-F238E27FC236}">
              <a16:creationId xmlns:a16="http://schemas.microsoft.com/office/drawing/2014/main" id="{03FD6574-24AB-41D5-AF62-186EE9690A1B}"/>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137" name="テキスト ボックス 136">
          <a:extLst>
            <a:ext uri="{FF2B5EF4-FFF2-40B4-BE49-F238E27FC236}">
              <a16:creationId xmlns:a16="http://schemas.microsoft.com/office/drawing/2014/main" id="{E2EA5956-7215-46F4-97CA-380CB41706E1}"/>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138" name="テキスト ボックス 137">
          <a:extLst>
            <a:ext uri="{FF2B5EF4-FFF2-40B4-BE49-F238E27FC236}">
              <a16:creationId xmlns:a16="http://schemas.microsoft.com/office/drawing/2014/main" id="{FBEAA678-5D1D-49BE-9432-614AC582CF64}"/>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139" name="テキスト ボックス 138">
          <a:extLst>
            <a:ext uri="{FF2B5EF4-FFF2-40B4-BE49-F238E27FC236}">
              <a16:creationId xmlns:a16="http://schemas.microsoft.com/office/drawing/2014/main" id="{3E900D94-A2F1-4BFC-9A96-50499E57E6CC}"/>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140" name="テキスト ボックス 139">
          <a:extLst>
            <a:ext uri="{FF2B5EF4-FFF2-40B4-BE49-F238E27FC236}">
              <a16:creationId xmlns:a16="http://schemas.microsoft.com/office/drawing/2014/main" id="{32723B1B-B092-4EAB-9DD4-F208C025F9C6}"/>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141" name="テキスト ボックス 140">
          <a:extLst>
            <a:ext uri="{FF2B5EF4-FFF2-40B4-BE49-F238E27FC236}">
              <a16:creationId xmlns:a16="http://schemas.microsoft.com/office/drawing/2014/main" id="{B4CF2E68-C163-472E-B03A-DC4AC680C4DD}"/>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142" name="テキスト ボックス 141">
          <a:extLst>
            <a:ext uri="{FF2B5EF4-FFF2-40B4-BE49-F238E27FC236}">
              <a16:creationId xmlns:a16="http://schemas.microsoft.com/office/drawing/2014/main" id="{1789E37A-8F69-4E73-9412-79E41CA9907F}"/>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143" name="テキスト ボックス 142">
          <a:extLst>
            <a:ext uri="{FF2B5EF4-FFF2-40B4-BE49-F238E27FC236}">
              <a16:creationId xmlns:a16="http://schemas.microsoft.com/office/drawing/2014/main" id="{4B03820E-D0C4-4219-8454-CD3E9E6AB92E}"/>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144" name="テキスト ボックス 143">
          <a:extLst>
            <a:ext uri="{FF2B5EF4-FFF2-40B4-BE49-F238E27FC236}">
              <a16:creationId xmlns:a16="http://schemas.microsoft.com/office/drawing/2014/main" id="{94D521C2-6C38-4FBD-A586-F8F84591738D}"/>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145" name="テキスト ボックス 144">
          <a:extLst>
            <a:ext uri="{FF2B5EF4-FFF2-40B4-BE49-F238E27FC236}">
              <a16:creationId xmlns:a16="http://schemas.microsoft.com/office/drawing/2014/main" id="{0FB75F41-BDE9-4E1B-BD17-C4213C6D2669}"/>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146" name="テキスト ボックス 145">
          <a:extLst>
            <a:ext uri="{FF2B5EF4-FFF2-40B4-BE49-F238E27FC236}">
              <a16:creationId xmlns:a16="http://schemas.microsoft.com/office/drawing/2014/main" id="{3D7D7646-2379-4338-A8DB-2F78F785C026}"/>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147" name="テキスト ボックス 146">
          <a:extLst>
            <a:ext uri="{FF2B5EF4-FFF2-40B4-BE49-F238E27FC236}">
              <a16:creationId xmlns:a16="http://schemas.microsoft.com/office/drawing/2014/main" id="{22018614-AFF9-4802-A7A9-C2CE4F5E4991}"/>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148" name="テキスト ボックス 147">
          <a:extLst>
            <a:ext uri="{FF2B5EF4-FFF2-40B4-BE49-F238E27FC236}">
              <a16:creationId xmlns:a16="http://schemas.microsoft.com/office/drawing/2014/main" id="{17AFDF17-0A3E-4111-8F9E-A6C966B0E554}"/>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149" name="テキスト ボックス 148">
          <a:extLst>
            <a:ext uri="{FF2B5EF4-FFF2-40B4-BE49-F238E27FC236}">
              <a16:creationId xmlns:a16="http://schemas.microsoft.com/office/drawing/2014/main" id="{6D6B60EE-6605-43F5-AF4F-C4E116C1D29C}"/>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150" name="テキスト ボックス 149">
          <a:extLst>
            <a:ext uri="{FF2B5EF4-FFF2-40B4-BE49-F238E27FC236}">
              <a16:creationId xmlns:a16="http://schemas.microsoft.com/office/drawing/2014/main" id="{EE9A36A6-74C2-44B9-BBB1-A935DD50896D}"/>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151" name="テキスト ボックス 150">
          <a:extLst>
            <a:ext uri="{FF2B5EF4-FFF2-40B4-BE49-F238E27FC236}">
              <a16:creationId xmlns:a16="http://schemas.microsoft.com/office/drawing/2014/main" id="{21E427D0-99A5-4A6F-A7E5-49D0CA9249E6}"/>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152" name="テキスト ボックス 151">
          <a:extLst>
            <a:ext uri="{FF2B5EF4-FFF2-40B4-BE49-F238E27FC236}">
              <a16:creationId xmlns:a16="http://schemas.microsoft.com/office/drawing/2014/main" id="{19AC81C8-DE25-466F-AE1C-107260BFDBEF}"/>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153" name="テキスト ボックス 152">
          <a:extLst>
            <a:ext uri="{FF2B5EF4-FFF2-40B4-BE49-F238E27FC236}">
              <a16:creationId xmlns:a16="http://schemas.microsoft.com/office/drawing/2014/main" id="{9B51CF52-7BAE-4555-9A02-5774AA0A4F05}"/>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154" name="テキスト ボックス 153">
          <a:extLst>
            <a:ext uri="{FF2B5EF4-FFF2-40B4-BE49-F238E27FC236}">
              <a16:creationId xmlns:a16="http://schemas.microsoft.com/office/drawing/2014/main" id="{2E3B6373-9A6B-4607-8862-AFA4243C6B07}"/>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155" name="テキスト ボックス 154">
          <a:extLst>
            <a:ext uri="{FF2B5EF4-FFF2-40B4-BE49-F238E27FC236}">
              <a16:creationId xmlns:a16="http://schemas.microsoft.com/office/drawing/2014/main" id="{24B4F7E9-75FC-4B9E-95C5-1BBBD6720541}"/>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156" name="テキスト ボックス 155">
          <a:extLst>
            <a:ext uri="{FF2B5EF4-FFF2-40B4-BE49-F238E27FC236}">
              <a16:creationId xmlns:a16="http://schemas.microsoft.com/office/drawing/2014/main" id="{E362C0DB-9CD5-43C7-8DEF-E9C53A460FFA}"/>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157" name="テキスト ボックス 156">
          <a:extLst>
            <a:ext uri="{FF2B5EF4-FFF2-40B4-BE49-F238E27FC236}">
              <a16:creationId xmlns:a16="http://schemas.microsoft.com/office/drawing/2014/main" id="{F8977428-D30D-416A-BEFF-865655F8185B}"/>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158" name="テキスト ボックス 157">
          <a:extLst>
            <a:ext uri="{FF2B5EF4-FFF2-40B4-BE49-F238E27FC236}">
              <a16:creationId xmlns:a16="http://schemas.microsoft.com/office/drawing/2014/main" id="{19C9305E-7D03-4CFD-A3E5-007353402656}"/>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159" name="テキスト ボックス 158">
          <a:extLst>
            <a:ext uri="{FF2B5EF4-FFF2-40B4-BE49-F238E27FC236}">
              <a16:creationId xmlns:a16="http://schemas.microsoft.com/office/drawing/2014/main" id="{359841DA-A235-45FD-842B-27F1F1863B33}"/>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160" name="テキスト ボックス 159">
          <a:extLst>
            <a:ext uri="{FF2B5EF4-FFF2-40B4-BE49-F238E27FC236}">
              <a16:creationId xmlns:a16="http://schemas.microsoft.com/office/drawing/2014/main" id="{F6E94982-9538-4EB1-A3D1-0C82C0ED791D}"/>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161" name="テキスト ボックス 160">
          <a:extLst>
            <a:ext uri="{FF2B5EF4-FFF2-40B4-BE49-F238E27FC236}">
              <a16:creationId xmlns:a16="http://schemas.microsoft.com/office/drawing/2014/main" id="{4289A2ED-D90A-45B0-81BA-129EC76A177D}"/>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162" name="テキスト ボックス 161">
          <a:extLst>
            <a:ext uri="{FF2B5EF4-FFF2-40B4-BE49-F238E27FC236}">
              <a16:creationId xmlns:a16="http://schemas.microsoft.com/office/drawing/2014/main" id="{6162FDC6-F8C7-4C22-A75A-D040024BD0BC}"/>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163" name="テキスト ボックス 162">
          <a:extLst>
            <a:ext uri="{FF2B5EF4-FFF2-40B4-BE49-F238E27FC236}">
              <a16:creationId xmlns:a16="http://schemas.microsoft.com/office/drawing/2014/main" id="{DD8DF09A-8139-4D2A-8038-85B2890B4D9E}"/>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164" name="テキスト ボックス 163">
          <a:extLst>
            <a:ext uri="{FF2B5EF4-FFF2-40B4-BE49-F238E27FC236}">
              <a16:creationId xmlns:a16="http://schemas.microsoft.com/office/drawing/2014/main" id="{040C2ACF-10A8-43B0-9649-1BD1F8ED5E51}"/>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165" name="テキスト ボックス 164">
          <a:extLst>
            <a:ext uri="{FF2B5EF4-FFF2-40B4-BE49-F238E27FC236}">
              <a16:creationId xmlns:a16="http://schemas.microsoft.com/office/drawing/2014/main" id="{D6395AB0-9872-4853-AD46-3C0B4FE8A794}"/>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166" name="テキスト ボックス 165">
          <a:extLst>
            <a:ext uri="{FF2B5EF4-FFF2-40B4-BE49-F238E27FC236}">
              <a16:creationId xmlns:a16="http://schemas.microsoft.com/office/drawing/2014/main" id="{B896E575-F6ED-488A-8D7F-97E292309BD1}"/>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167" name="テキスト ボックス 166">
          <a:extLst>
            <a:ext uri="{FF2B5EF4-FFF2-40B4-BE49-F238E27FC236}">
              <a16:creationId xmlns:a16="http://schemas.microsoft.com/office/drawing/2014/main" id="{75953710-659D-4238-8286-8465D6B2E71B}"/>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168" name="テキスト ボックス 167">
          <a:extLst>
            <a:ext uri="{FF2B5EF4-FFF2-40B4-BE49-F238E27FC236}">
              <a16:creationId xmlns:a16="http://schemas.microsoft.com/office/drawing/2014/main" id="{375D0652-0F0A-4504-978E-9E6135865BE5}"/>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169" name="テキスト ボックス 168">
          <a:extLst>
            <a:ext uri="{FF2B5EF4-FFF2-40B4-BE49-F238E27FC236}">
              <a16:creationId xmlns:a16="http://schemas.microsoft.com/office/drawing/2014/main" id="{E64740E4-ACB2-49C8-B35F-18C91FCF6217}"/>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170" name="テキスト ボックス 169">
          <a:extLst>
            <a:ext uri="{FF2B5EF4-FFF2-40B4-BE49-F238E27FC236}">
              <a16:creationId xmlns:a16="http://schemas.microsoft.com/office/drawing/2014/main" id="{FD1F2DBE-4703-4F44-B9D8-E3D741811CA3}"/>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171" name="テキスト ボックス 170">
          <a:extLst>
            <a:ext uri="{FF2B5EF4-FFF2-40B4-BE49-F238E27FC236}">
              <a16:creationId xmlns:a16="http://schemas.microsoft.com/office/drawing/2014/main" id="{9FFDF28A-EC16-47FB-A19F-89753A23396C}"/>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172" name="テキスト ボックス 171">
          <a:extLst>
            <a:ext uri="{FF2B5EF4-FFF2-40B4-BE49-F238E27FC236}">
              <a16:creationId xmlns:a16="http://schemas.microsoft.com/office/drawing/2014/main" id="{0298AD42-2572-4857-AC61-62F2CBCEF505}"/>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173" name="テキスト ボックス 172">
          <a:extLst>
            <a:ext uri="{FF2B5EF4-FFF2-40B4-BE49-F238E27FC236}">
              <a16:creationId xmlns:a16="http://schemas.microsoft.com/office/drawing/2014/main" id="{1884138A-5B0A-4E6E-B4D2-43809A1B6E67}"/>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174" name="テキスト ボックス 173">
          <a:extLst>
            <a:ext uri="{FF2B5EF4-FFF2-40B4-BE49-F238E27FC236}">
              <a16:creationId xmlns:a16="http://schemas.microsoft.com/office/drawing/2014/main" id="{546448A2-07E9-44A3-ABB7-965CE4F2910B}"/>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175" name="テキスト ボックス 174">
          <a:extLst>
            <a:ext uri="{FF2B5EF4-FFF2-40B4-BE49-F238E27FC236}">
              <a16:creationId xmlns:a16="http://schemas.microsoft.com/office/drawing/2014/main" id="{1B468B99-F303-4D22-8ED1-6D69FABC71AD}"/>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176" name="テキスト ボックス 175">
          <a:extLst>
            <a:ext uri="{FF2B5EF4-FFF2-40B4-BE49-F238E27FC236}">
              <a16:creationId xmlns:a16="http://schemas.microsoft.com/office/drawing/2014/main" id="{44CBE6B3-4AFF-4BD9-8C5C-D6D319DAA3C6}"/>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177" name="テキスト ボックス 176">
          <a:extLst>
            <a:ext uri="{FF2B5EF4-FFF2-40B4-BE49-F238E27FC236}">
              <a16:creationId xmlns:a16="http://schemas.microsoft.com/office/drawing/2014/main" id="{E0198021-B827-4D68-9BA0-43ECD756F6E4}"/>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178" name="テキスト ボックス 177">
          <a:extLst>
            <a:ext uri="{FF2B5EF4-FFF2-40B4-BE49-F238E27FC236}">
              <a16:creationId xmlns:a16="http://schemas.microsoft.com/office/drawing/2014/main" id="{D8CD2DE7-A0C1-4535-9D70-8DDFF7D69B66}"/>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179" name="テキスト ボックス 178">
          <a:extLst>
            <a:ext uri="{FF2B5EF4-FFF2-40B4-BE49-F238E27FC236}">
              <a16:creationId xmlns:a16="http://schemas.microsoft.com/office/drawing/2014/main" id="{EC813640-119E-4FC4-8B5F-7EB581CC11F7}"/>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180" name="テキスト ボックス 179">
          <a:extLst>
            <a:ext uri="{FF2B5EF4-FFF2-40B4-BE49-F238E27FC236}">
              <a16:creationId xmlns:a16="http://schemas.microsoft.com/office/drawing/2014/main" id="{00630B08-9D97-4263-B386-5D9794B783B4}"/>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181" name="テキスト ボックス 180">
          <a:extLst>
            <a:ext uri="{FF2B5EF4-FFF2-40B4-BE49-F238E27FC236}">
              <a16:creationId xmlns:a16="http://schemas.microsoft.com/office/drawing/2014/main" id="{8C20B895-51F3-49A1-9161-715D64883A22}"/>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182" name="テキスト ボックス 181">
          <a:extLst>
            <a:ext uri="{FF2B5EF4-FFF2-40B4-BE49-F238E27FC236}">
              <a16:creationId xmlns:a16="http://schemas.microsoft.com/office/drawing/2014/main" id="{98DF730B-568C-492C-AA67-21834B138F4C}"/>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183" name="テキスト ボックス 182">
          <a:extLst>
            <a:ext uri="{FF2B5EF4-FFF2-40B4-BE49-F238E27FC236}">
              <a16:creationId xmlns:a16="http://schemas.microsoft.com/office/drawing/2014/main" id="{67EF704B-62FE-4ABE-8C93-5F17FE92EACB}"/>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184" name="テキスト ボックス 183">
          <a:extLst>
            <a:ext uri="{FF2B5EF4-FFF2-40B4-BE49-F238E27FC236}">
              <a16:creationId xmlns:a16="http://schemas.microsoft.com/office/drawing/2014/main" id="{E13DE8EF-F8DA-4A61-9798-B35D0A3E85A5}"/>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185" name="テキスト ボックス 184">
          <a:extLst>
            <a:ext uri="{FF2B5EF4-FFF2-40B4-BE49-F238E27FC236}">
              <a16:creationId xmlns:a16="http://schemas.microsoft.com/office/drawing/2014/main" id="{D8299A19-3185-44FB-9B38-F3AE30A4195A}"/>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186" name="テキスト ボックス 185">
          <a:extLst>
            <a:ext uri="{FF2B5EF4-FFF2-40B4-BE49-F238E27FC236}">
              <a16:creationId xmlns:a16="http://schemas.microsoft.com/office/drawing/2014/main" id="{B15CA864-073A-488D-BBE8-AAC290DBAB1B}"/>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187" name="テキスト ボックス 186">
          <a:extLst>
            <a:ext uri="{FF2B5EF4-FFF2-40B4-BE49-F238E27FC236}">
              <a16:creationId xmlns:a16="http://schemas.microsoft.com/office/drawing/2014/main" id="{DD991B85-1C6A-4A80-96FC-58221A639296}"/>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188" name="テキスト ボックス 187">
          <a:extLst>
            <a:ext uri="{FF2B5EF4-FFF2-40B4-BE49-F238E27FC236}">
              <a16:creationId xmlns:a16="http://schemas.microsoft.com/office/drawing/2014/main" id="{A9CC6485-A35A-4FF6-A605-7674FD5FFA37}"/>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189" name="テキスト ボックス 188">
          <a:extLst>
            <a:ext uri="{FF2B5EF4-FFF2-40B4-BE49-F238E27FC236}">
              <a16:creationId xmlns:a16="http://schemas.microsoft.com/office/drawing/2014/main" id="{9F1710CF-8FD4-4233-96D9-2BEE178BE861}"/>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190" name="テキスト ボックス 189">
          <a:extLst>
            <a:ext uri="{FF2B5EF4-FFF2-40B4-BE49-F238E27FC236}">
              <a16:creationId xmlns:a16="http://schemas.microsoft.com/office/drawing/2014/main" id="{C504EB7A-AD1E-4ED8-B84C-01F8F16F71AD}"/>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191" name="テキスト ボックス 190">
          <a:extLst>
            <a:ext uri="{FF2B5EF4-FFF2-40B4-BE49-F238E27FC236}">
              <a16:creationId xmlns:a16="http://schemas.microsoft.com/office/drawing/2014/main" id="{D47B9531-B799-4BF8-B564-0DB49936AD2A}"/>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192" name="テキスト ボックス 191">
          <a:extLst>
            <a:ext uri="{FF2B5EF4-FFF2-40B4-BE49-F238E27FC236}">
              <a16:creationId xmlns:a16="http://schemas.microsoft.com/office/drawing/2014/main" id="{A343E2B0-482C-40E9-A9E6-EEF6A693F62E}"/>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193" name="テキスト ボックス 192">
          <a:extLst>
            <a:ext uri="{FF2B5EF4-FFF2-40B4-BE49-F238E27FC236}">
              <a16:creationId xmlns:a16="http://schemas.microsoft.com/office/drawing/2014/main" id="{2113BD9A-92F4-4791-A0CF-0C4FC28AB173}"/>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194" name="テキスト ボックス 193">
          <a:extLst>
            <a:ext uri="{FF2B5EF4-FFF2-40B4-BE49-F238E27FC236}">
              <a16:creationId xmlns:a16="http://schemas.microsoft.com/office/drawing/2014/main" id="{C19422C1-FD63-4D00-A1B9-43C2E441293F}"/>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195" name="テキスト ボックス 194">
          <a:extLst>
            <a:ext uri="{FF2B5EF4-FFF2-40B4-BE49-F238E27FC236}">
              <a16:creationId xmlns:a16="http://schemas.microsoft.com/office/drawing/2014/main" id="{148748F6-7C6D-49D8-B1AE-EE3522826083}"/>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196" name="テキスト ボックス 195">
          <a:extLst>
            <a:ext uri="{FF2B5EF4-FFF2-40B4-BE49-F238E27FC236}">
              <a16:creationId xmlns:a16="http://schemas.microsoft.com/office/drawing/2014/main" id="{9DFBB8EA-1AFE-43D3-A019-8667EC8F14DD}"/>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197" name="テキスト ボックス 196">
          <a:extLst>
            <a:ext uri="{FF2B5EF4-FFF2-40B4-BE49-F238E27FC236}">
              <a16:creationId xmlns:a16="http://schemas.microsoft.com/office/drawing/2014/main" id="{00EBB988-D754-4B20-8DB1-3209FC568E32}"/>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198" name="テキスト ボックス 197">
          <a:extLst>
            <a:ext uri="{FF2B5EF4-FFF2-40B4-BE49-F238E27FC236}">
              <a16:creationId xmlns:a16="http://schemas.microsoft.com/office/drawing/2014/main" id="{BB53BB25-6EBC-45E2-90B7-709064E3A78A}"/>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199" name="テキスト ボックス 198">
          <a:extLst>
            <a:ext uri="{FF2B5EF4-FFF2-40B4-BE49-F238E27FC236}">
              <a16:creationId xmlns:a16="http://schemas.microsoft.com/office/drawing/2014/main" id="{1E8506E5-C4B2-47F7-9EBF-13DB3425104C}"/>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200" name="テキスト ボックス 199">
          <a:extLst>
            <a:ext uri="{FF2B5EF4-FFF2-40B4-BE49-F238E27FC236}">
              <a16:creationId xmlns:a16="http://schemas.microsoft.com/office/drawing/2014/main" id="{BCA534CC-B2AE-4250-BE6A-36273A58D950}"/>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201" name="テキスト ボックス 200">
          <a:extLst>
            <a:ext uri="{FF2B5EF4-FFF2-40B4-BE49-F238E27FC236}">
              <a16:creationId xmlns:a16="http://schemas.microsoft.com/office/drawing/2014/main" id="{0B1A26F3-FD8D-4B1F-9C74-BB6A1222EB21}"/>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202" name="テキスト ボックス 201">
          <a:extLst>
            <a:ext uri="{FF2B5EF4-FFF2-40B4-BE49-F238E27FC236}">
              <a16:creationId xmlns:a16="http://schemas.microsoft.com/office/drawing/2014/main" id="{436F084C-4835-48CF-A95C-9AAEF061AD8F}"/>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203" name="テキスト ボックス 202">
          <a:extLst>
            <a:ext uri="{FF2B5EF4-FFF2-40B4-BE49-F238E27FC236}">
              <a16:creationId xmlns:a16="http://schemas.microsoft.com/office/drawing/2014/main" id="{B5E39D42-F667-45BB-B827-FFC745769380}"/>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204" name="テキスト ボックス 203">
          <a:extLst>
            <a:ext uri="{FF2B5EF4-FFF2-40B4-BE49-F238E27FC236}">
              <a16:creationId xmlns:a16="http://schemas.microsoft.com/office/drawing/2014/main" id="{E5FE2D65-AD67-44C2-9697-40E8CA8F2C36}"/>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205" name="テキスト ボックス 204">
          <a:extLst>
            <a:ext uri="{FF2B5EF4-FFF2-40B4-BE49-F238E27FC236}">
              <a16:creationId xmlns:a16="http://schemas.microsoft.com/office/drawing/2014/main" id="{55807F12-D997-446F-8510-C3BA15CDD329}"/>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206" name="テキスト ボックス 205">
          <a:extLst>
            <a:ext uri="{FF2B5EF4-FFF2-40B4-BE49-F238E27FC236}">
              <a16:creationId xmlns:a16="http://schemas.microsoft.com/office/drawing/2014/main" id="{EAE9C6F6-CF38-464A-A0CE-9E67E8466988}"/>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207" name="テキスト ボックス 206">
          <a:extLst>
            <a:ext uri="{FF2B5EF4-FFF2-40B4-BE49-F238E27FC236}">
              <a16:creationId xmlns:a16="http://schemas.microsoft.com/office/drawing/2014/main" id="{89F9124C-29CF-4ACB-8D59-152ABD6EAD20}"/>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208" name="テキスト ボックス 207">
          <a:extLst>
            <a:ext uri="{FF2B5EF4-FFF2-40B4-BE49-F238E27FC236}">
              <a16:creationId xmlns:a16="http://schemas.microsoft.com/office/drawing/2014/main" id="{56CAC2B7-BB87-41F6-AD9D-F468358AB4FA}"/>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209" name="テキスト ボックス 208">
          <a:extLst>
            <a:ext uri="{FF2B5EF4-FFF2-40B4-BE49-F238E27FC236}">
              <a16:creationId xmlns:a16="http://schemas.microsoft.com/office/drawing/2014/main" id="{6676A755-685C-404A-8802-5B9B9A7E4F2A}"/>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210" name="テキスト ボックス 209">
          <a:extLst>
            <a:ext uri="{FF2B5EF4-FFF2-40B4-BE49-F238E27FC236}">
              <a16:creationId xmlns:a16="http://schemas.microsoft.com/office/drawing/2014/main" id="{C4924EB8-A3EC-4699-B19F-2878C2306F59}"/>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211" name="テキスト ボックス 210">
          <a:extLst>
            <a:ext uri="{FF2B5EF4-FFF2-40B4-BE49-F238E27FC236}">
              <a16:creationId xmlns:a16="http://schemas.microsoft.com/office/drawing/2014/main" id="{4DF97ED5-E002-4B37-910C-F79E24D6106E}"/>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212" name="テキスト ボックス 211">
          <a:extLst>
            <a:ext uri="{FF2B5EF4-FFF2-40B4-BE49-F238E27FC236}">
              <a16:creationId xmlns:a16="http://schemas.microsoft.com/office/drawing/2014/main" id="{B4567C83-881C-4327-AF03-621BBCB4084E}"/>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213" name="テキスト ボックス 212">
          <a:extLst>
            <a:ext uri="{FF2B5EF4-FFF2-40B4-BE49-F238E27FC236}">
              <a16:creationId xmlns:a16="http://schemas.microsoft.com/office/drawing/2014/main" id="{7DC41572-9282-4A31-A23E-DD0733448609}"/>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214" name="テキスト ボックス 213">
          <a:extLst>
            <a:ext uri="{FF2B5EF4-FFF2-40B4-BE49-F238E27FC236}">
              <a16:creationId xmlns:a16="http://schemas.microsoft.com/office/drawing/2014/main" id="{77A09E6B-4BBD-4D5C-B4C2-9A1429D29204}"/>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215" name="テキスト ボックス 214">
          <a:extLst>
            <a:ext uri="{FF2B5EF4-FFF2-40B4-BE49-F238E27FC236}">
              <a16:creationId xmlns:a16="http://schemas.microsoft.com/office/drawing/2014/main" id="{11A3A3CB-7397-49C2-AFBF-7A541B53ABC7}"/>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216" name="テキスト ボックス 215">
          <a:extLst>
            <a:ext uri="{FF2B5EF4-FFF2-40B4-BE49-F238E27FC236}">
              <a16:creationId xmlns:a16="http://schemas.microsoft.com/office/drawing/2014/main" id="{12F1177A-8235-4D4E-9B73-AF0F62CAA91E}"/>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217" name="テキスト ボックス 216">
          <a:extLst>
            <a:ext uri="{FF2B5EF4-FFF2-40B4-BE49-F238E27FC236}">
              <a16:creationId xmlns:a16="http://schemas.microsoft.com/office/drawing/2014/main" id="{6E566A37-9F67-48CD-8909-0AEFE676549B}"/>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218" name="テキスト ボックス 217">
          <a:extLst>
            <a:ext uri="{FF2B5EF4-FFF2-40B4-BE49-F238E27FC236}">
              <a16:creationId xmlns:a16="http://schemas.microsoft.com/office/drawing/2014/main" id="{38312530-431A-4DAD-8CD3-985AB4646166}"/>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219" name="テキスト ボックス 218">
          <a:extLst>
            <a:ext uri="{FF2B5EF4-FFF2-40B4-BE49-F238E27FC236}">
              <a16:creationId xmlns:a16="http://schemas.microsoft.com/office/drawing/2014/main" id="{94B25B45-0634-448F-A968-EB1490337741}"/>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220" name="テキスト ボックス 219">
          <a:extLst>
            <a:ext uri="{FF2B5EF4-FFF2-40B4-BE49-F238E27FC236}">
              <a16:creationId xmlns:a16="http://schemas.microsoft.com/office/drawing/2014/main" id="{7C8F336A-5D2F-41EC-84A9-129043AE1E48}"/>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221" name="テキスト ボックス 220">
          <a:extLst>
            <a:ext uri="{FF2B5EF4-FFF2-40B4-BE49-F238E27FC236}">
              <a16:creationId xmlns:a16="http://schemas.microsoft.com/office/drawing/2014/main" id="{3D7AE3FD-1AD6-4340-8F6D-7F799411AF09}"/>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222" name="テキスト ボックス 221">
          <a:extLst>
            <a:ext uri="{FF2B5EF4-FFF2-40B4-BE49-F238E27FC236}">
              <a16:creationId xmlns:a16="http://schemas.microsoft.com/office/drawing/2014/main" id="{11B9F6CE-AD25-423A-A3BF-1E6A2A822E71}"/>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223" name="テキスト ボックス 222">
          <a:extLst>
            <a:ext uri="{FF2B5EF4-FFF2-40B4-BE49-F238E27FC236}">
              <a16:creationId xmlns:a16="http://schemas.microsoft.com/office/drawing/2014/main" id="{57366D1E-60AF-4FEA-80A5-3971255CA65A}"/>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224" name="テキスト ボックス 223">
          <a:extLst>
            <a:ext uri="{FF2B5EF4-FFF2-40B4-BE49-F238E27FC236}">
              <a16:creationId xmlns:a16="http://schemas.microsoft.com/office/drawing/2014/main" id="{EA259991-10C4-4ECF-9112-E80D6592CA0B}"/>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225" name="テキスト ボックス 224">
          <a:extLst>
            <a:ext uri="{FF2B5EF4-FFF2-40B4-BE49-F238E27FC236}">
              <a16:creationId xmlns:a16="http://schemas.microsoft.com/office/drawing/2014/main" id="{04A166B2-413F-40DE-9F43-D3FFFAC30703}"/>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226" name="テキスト ボックス 225">
          <a:extLst>
            <a:ext uri="{FF2B5EF4-FFF2-40B4-BE49-F238E27FC236}">
              <a16:creationId xmlns:a16="http://schemas.microsoft.com/office/drawing/2014/main" id="{16E60152-888E-4A59-A3E1-6451E86FB740}"/>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227" name="テキスト ボックス 226">
          <a:extLst>
            <a:ext uri="{FF2B5EF4-FFF2-40B4-BE49-F238E27FC236}">
              <a16:creationId xmlns:a16="http://schemas.microsoft.com/office/drawing/2014/main" id="{A6FC6358-F132-4C3D-9DC9-402A28861773}"/>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228" name="テキスト ボックス 227">
          <a:extLst>
            <a:ext uri="{FF2B5EF4-FFF2-40B4-BE49-F238E27FC236}">
              <a16:creationId xmlns:a16="http://schemas.microsoft.com/office/drawing/2014/main" id="{46790654-9570-4B4F-B9FE-24A1299E67B2}"/>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229" name="テキスト ボックス 228">
          <a:extLst>
            <a:ext uri="{FF2B5EF4-FFF2-40B4-BE49-F238E27FC236}">
              <a16:creationId xmlns:a16="http://schemas.microsoft.com/office/drawing/2014/main" id="{E329A884-EB99-4808-8A20-7D2E9F96E271}"/>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230" name="テキスト ボックス 229">
          <a:extLst>
            <a:ext uri="{FF2B5EF4-FFF2-40B4-BE49-F238E27FC236}">
              <a16:creationId xmlns:a16="http://schemas.microsoft.com/office/drawing/2014/main" id="{0B72C375-C0E1-4A78-A00F-B93A2DA2797A}"/>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231" name="テキスト ボックス 230">
          <a:extLst>
            <a:ext uri="{FF2B5EF4-FFF2-40B4-BE49-F238E27FC236}">
              <a16:creationId xmlns:a16="http://schemas.microsoft.com/office/drawing/2014/main" id="{75B5851E-84C9-4147-9478-540340BC46DE}"/>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232" name="テキスト ボックス 231">
          <a:extLst>
            <a:ext uri="{FF2B5EF4-FFF2-40B4-BE49-F238E27FC236}">
              <a16:creationId xmlns:a16="http://schemas.microsoft.com/office/drawing/2014/main" id="{6AC910BE-B246-4264-AB7B-E30647B0D65C}"/>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233" name="テキスト ボックス 232">
          <a:extLst>
            <a:ext uri="{FF2B5EF4-FFF2-40B4-BE49-F238E27FC236}">
              <a16:creationId xmlns:a16="http://schemas.microsoft.com/office/drawing/2014/main" id="{88FAE26D-D627-4599-87FB-2D6A7F3B34A8}"/>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234" name="テキスト ボックス 233">
          <a:extLst>
            <a:ext uri="{FF2B5EF4-FFF2-40B4-BE49-F238E27FC236}">
              <a16:creationId xmlns:a16="http://schemas.microsoft.com/office/drawing/2014/main" id="{896194D4-145E-4A7A-854A-CCCF9938901B}"/>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235" name="テキスト ボックス 234">
          <a:extLst>
            <a:ext uri="{FF2B5EF4-FFF2-40B4-BE49-F238E27FC236}">
              <a16:creationId xmlns:a16="http://schemas.microsoft.com/office/drawing/2014/main" id="{A9DE3D4D-15EB-4553-802E-97DC73B55BA7}"/>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236" name="テキスト ボックス 235">
          <a:extLst>
            <a:ext uri="{FF2B5EF4-FFF2-40B4-BE49-F238E27FC236}">
              <a16:creationId xmlns:a16="http://schemas.microsoft.com/office/drawing/2014/main" id="{A373E287-F62C-4D14-B493-8A85217E14FA}"/>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237" name="テキスト ボックス 236">
          <a:extLst>
            <a:ext uri="{FF2B5EF4-FFF2-40B4-BE49-F238E27FC236}">
              <a16:creationId xmlns:a16="http://schemas.microsoft.com/office/drawing/2014/main" id="{DE269BB1-2F84-4C98-B77C-E2C35C3E2D18}"/>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238" name="テキスト ボックス 237">
          <a:extLst>
            <a:ext uri="{FF2B5EF4-FFF2-40B4-BE49-F238E27FC236}">
              <a16:creationId xmlns:a16="http://schemas.microsoft.com/office/drawing/2014/main" id="{0731CBDF-BCD9-478A-A67F-21CF7C6C2562}"/>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239" name="テキスト ボックス 238">
          <a:extLst>
            <a:ext uri="{FF2B5EF4-FFF2-40B4-BE49-F238E27FC236}">
              <a16:creationId xmlns:a16="http://schemas.microsoft.com/office/drawing/2014/main" id="{8E0290DD-EE8C-49A1-9B5B-661939CB0204}"/>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240" name="テキスト ボックス 239">
          <a:extLst>
            <a:ext uri="{FF2B5EF4-FFF2-40B4-BE49-F238E27FC236}">
              <a16:creationId xmlns:a16="http://schemas.microsoft.com/office/drawing/2014/main" id="{50FF0FFB-36F0-4D2C-8A63-590BC864ACFA}"/>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241" name="テキスト ボックス 240">
          <a:extLst>
            <a:ext uri="{FF2B5EF4-FFF2-40B4-BE49-F238E27FC236}">
              <a16:creationId xmlns:a16="http://schemas.microsoft.com/office/drawing/2014/main" id="{AC60A2AE-0898-49F1-97B0-C69F47A97BFD}"/>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242" name="テキスト ボックス 241">
          <a:extLst>
            <a:ext uri="{FF2B5EF4-FFF2-40B4-BE49-F238E27FC236}">
              <a16:creationId xmlns:a16="http://schemas.microsoft.com/office/drawing/2014/main" id="{703C7C05-42EB-4818-ACD6-C93CD5D561F6}"/>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243" name="テキスト ボックス 242">
          <a:extLst>
            <a:ext uri="{FF2B5EF4-FFF2-40B4-BE49-F238E27FC236}">
              <a16:creationId xmlns:a16="http://schemas.microsoft.com/office/drawing/2014/main" id="{202570DE-8C0A-4911-B941-5DA5AA44EEDA}"/>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244" name="テキスト ボックス 243">
          <a:extLst>
            <a:ext uri="{FF2B5EF4-FFF2-40B4-BE49-F238E27FC236}">
              <a16:creationId xmlns:a16="http://schemas.microsoft.com/office/drawing/2014/main" id="{84DDC5B0-8E66-4AE9-881F-52AFE60E35C5}"/>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245" name="テキスト ボックス 244">
          <a:extLst>
            <a:ext uri="{FF2B5EF4-FFF2-40B4-BE49-F238E27FC236}">
              <a16:creationId xmlns:a16="http://schemas.microsoft.com/office/drawing/2014/main" id="{DF1DC9C0-2E62-48CA-BB28-31B3056AF811}"/>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246" name="テキスト ボックス 245">
          <a:extLst>
            <a:ext uri="{FF2B5EF4-FFF2-40B4-BE49-F238E27FC236}">
              <a16:creationId xmlns:a16="http://schemas.microsoft.com/office/drawing/2014/main" id="{0CE9F877-5E97-4A98-8F24-B1FC9A80B370}"/>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247" name="テキスト ボックス 246">
          <a:extLst>
            <a:ext uri="{FF2B5EF4-FFF2-40B4-BE49-F238E27FC236}">
              <a16:creationId xmlns:a16="http://schemas.microsoft.com/office/drawing/2014/main" id="{F66470D8-D609-45E9-A074-17E1ED0D0DFD}"/>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248" name="テキスト ボックス 247">
          <a:extLst>
            <a:ext uri="{FF2B5EF4-FFF2-40B4-BE49-F238E27FC236}">
              <a16:creationId xmlns:a16="http://schemas.microsoft.com/office/drawing/2014/main" id="{0C8D3354-F416-4F76-A2F4-948955995D56}"/>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249" name="テキスト ボックス 248">
          <a:extLst>
            <a:ext uri="{FF2B5EF4-FFF2-40B4-BE49-F238E27FC236}">
              <a16:creationId xmlns:a16="http://schemas.microsoft.com/office/drawing/2014/main" id="{FD0A90D0-C205-4958-85E4-4719B38B1C59}"/>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250" name="テキスト ボックス 249">
          <a:extLst>
            <a:ext uri="{FF2B5EF4-FFF2-40B4-BE49-F238E27FC236}">
              <a16:creationId xmlns:a16="http://schemas.microsoft.com/office/drawing/2014/main" id="{5E7B0937-06CB-489B-B32C-8D38A2FA5F4D}"/>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251" name="テキスト ボックス 250">
          <a:extLst>
            <a:ext uri="{FF2B5EF4-FFF2-40B4-BE49-F238E27FC236}">
              <a16:creationId xmlns:a16="http://schemas.microsoft.com/office/drawing/2014/main" id="{C7F068D0-C3F6-43C6-A5E8-CA2049600109}"/>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252" name="テキスト ボックス 251">
          <a:extLst>
            <a:ext uri="{FF2B5EF4-FFF2-40B4-BE49-F238E27FC236}">
              <a16:creationId xmlns:a16="http://schemas.microsoft.com/office/drawing/2014/main" id="{FB7EAD19-488C-474C-9579-03CCF7C988BC}"/>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253" name="テキスト ボックス 252">
          <a:extLst>
            <a:ext uri="{FF2B5EF4-FFF2-40B4-BE49-F238E27FC236}">
              <a16:creationId xmlns:a16="http://schemas.microsoft.com/office/drawing/2014/main" id="{1DEBC6CA-AE34-4F59-9BE5-4012A5AA8BFE}"/>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254" name="テキスト ボックス 253">
          <a:extLst>
            <a:ext uri="{FF2B5EF4-FFF2-40B4-BE49-F238E27FC236}">
              <a16:creationId xmlns:a16="http://schemas.microsoft.com/office/drawing/2014/main" id="{CB84B222-245B-401A-860B-687FAC6CF816}"/>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255" name="テキスト ボックス 254">
          <a:extLst>
            <a:ext uri="{FF2B5EF4-FFF2-40B4-BE49-F238E27FC236}">
              <a16:creationId xmlns:a16="http://schemas.microsoft.com/office/drawing/2014/main" id="{165E0CFB-7FD8-46DB-994D-EDD9EBE04856}"/>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256" name="テキスト ボックス 255">
          <a:extLst>
            <a:ext uri="{FF2B5EF4-FFF2-40B4-BE49-F238E27FC236}">
              <a16:creationId xmlns:a16="http://schemas.microsoft.com/office/drawing/2014/main" id="{BA9A058A-4EF0-4F0C-A1EC-2D0E4431A22D}"/>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257" name="テキスト ボックス 256">
          <a:extLst>
            <a:ext uri="{FF2B5EF4-FFF2-40B4-BE49-F238E27FC236}">
              <a16:creationId xmlns:a16="http://schemas.microsoft.com/office/drawing/2014/main" id="{165CDA5D-CCB2-40EB-8BBC-4997D6A53F81}"/>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258" name="テキスト ボックス 257">
          <a:extLst>
            <a:ext uri="{FF2B5EF4-FFF2-40B4-BE49-F238E27FC236}">
              <a16:creationId xmlns:a16="http://schemas.microsoft.com/office/drawing/2014/main" id="{8BC6E24C-8538-4165-9DC2-0C3A38B59931}"/>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259" name="テキスト ボックス 258">
          <a:extLst>
            <a:ext uri="{FF2B5EF4-FFF2-40B4-BE49-F238E27FC236}">
              <a16:creationId xmlns:a16="http://schemas.microsoft.com/office/drawing/2014/main" id="{FF9116FD-3A70-4315-8796-E5AE9337565F}"/>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260" name="テキスト ボックス 259">
          <a:extLst>
            <a:ext uri="{FF2B5EF4-FFF2-40B4-BE49-F238E27FC236}">
              <a16:creationId xmlns:a16="http://schemas.microsoft.com/office/drawing/2014/main" id="{768A11A4-965A-4629-90F8-90C70AF683FB}"/>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261" name="テキスト ボックス 260">
          <a:extLst>
            <a:ext uri="{FF2B5EF4-FFF2-40B4-BE49-F238E27FC236}">
              <a16:creationId xmlns:a16="http://schemas.microsoft.com/office/drawing/2014/main" id="{849AAD13-E5AF-4206-92AE-5122FA580BC9}"/>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262" name="テキスト ボックス 261">
          <a:extLst>
            <a:ext uri="{FF2B5EF4-FFF2-40B4-BE49-F238E27FC236}">
              <a16:creationId xmlns:a16="http://schemas.microsoft.com/office/drawing/2014/main" id="{ED03E826-337F-4DA6-909C-0F3B4ECF4469}"/>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263" name="テキスト ボックス 262">
          <a:extLst>
            <a:ext uri="{FF2B5EF4-FFF2-40B4-BE49-F238E27FC236}">
              <a16:creationId xmlns:a16="http://schemas.microsoft.com/office/drawing/2014/main" id="{5F1856B0-EA6B-4E6C-804A-7C24BF2F9251}"/>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264" name="テキスト ボックス 263">
          <a:extLst>
            <a:ext uri="{FF2B5EF4-FFF2-40B4-BE49-F238E27FC236}">
              <a16:creationId xmlns:a16="http://schemas.microsoft.com/office/drawing/2014/main" id="{D83CCC2F-51EA-42E5-93B3-D51CBF8DA332}"/>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265" name="テキスト ボックス 264">
          <a:extLst>
            <a:ext uri="{FF2B5EF4-FFF2-40B4-BE49-F238E27FC236}">
              <a16:creationId xmlns:a16="http://schemas.microsoft.com/office/drawing/2014/main" id="{44A74519-93AA-4F80-8BF9-4C48C13C399C}"/>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266" name="テキスト ボックス 265">
          <a:extLst>
            <a:ext uri="{FF2B5EF4-FFF2-40B4-BE49-F238E27FC236}">
              <a16:creationId xmlns:a16="http://schemas.microsoft.com/office/drawing/2014/main" id="{1158D768-8042-4C5A-96D1-1577AB6CEF81}"/>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267" name="テキスト ボックス 266">
          <a:extLst>
            <a:ext uri="{FF2B5EF4-FFF2-40B4-BE49-F238E27FC236}">
              <a16:creationId xmlns:a16="http://schemas.microsoft.com/office/drawing/2014/main" id="{E9CF087D-F95D-4881-B15D-B46B4454486D}"/>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268" name="テキスト ボックス 267">
          <a:extLst>
            <a:ext uri="{FF2B5EF4-FFF2-40B4-BE49-F238E27FC236}">
              <a16:creationId xmlns:a16="http://schemas.microsoft.com/office/drawing/2014/main" id="{004FA857-8E46-4C09-BA3A-751DE0172BB9}"/>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269" name="テキスト ボックス 268">
          <a:extLst>
            <a:ext uri="{FF2B5EF4-FFF2-40B4-BE49-F238E27FC236}">
              <a16:creationId xmlns:a16="http://schemas.microsoft.com/office/drawing/2014/main" id="{C52B3161-8627-4003-B8F5-5C338EFD71E7}"/>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270" name="テキスト ボックス 269">
          <a:extLst>
            <a:ext uri="{FF2B5EF4-FFF2-40B4-BE49-F238E27FC236}">
              <a16:creationId xmlns:a16="http://schemas.microsoft.com/office/drawing/2014/main" id="{F1AD292B-C527-4F01-88D4-344FA095F848}"/>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271" name="テキスト ボックス 270">
          <a:extLst>
            <a:ext uri="{FF2B5EF4-FFF2-40B4-BE49-F238E27FC236}">
              <a16:creationId xmlns:a16="http://schemas.microsoft.com/office/drawing/2014/main" id="{C8C997B4-C142-4AB1-B5D6-51606709C8EA}"/>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272" name="テキスト ボックス 271">
          <a:extLst>
            <a:ext uri="{FF2B5EF4-FFF2-40B4-BE49-F238E27FC236}">
              <a16:creationId xmlns:a16="http://schemas.microsoft.com/office/drawing/2014/main" id="{C7F2FD75-4CB8-4443-B3BF-5C68CE96B1E2}"/>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273" name="テキスト ボックス 272">
          <a:extLst>
            <a:ext uri="{FF2B5EF4-FFF2-40B4-BE49-F238E27FC236}">
              <a16:creationId xmlns:a16="http://schemas.microsoft.com/office/drawing/2014/main" id="{7D8103B7-C8CC-4D64-9791-4549F8C5D4BB}"/>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274" name="テキスト ボックス 273">
          <a:extLst>
            <a:ext uri="{FF2B5EF4-FFF2-40B4-BE49-F238E27FC236}">
              <a16:creationId xmlns:a16="http://schemas.microsoft.com/office/drawing/2014/main" id="{359B8248-169E-47A2-8F38-3E4879E4D2F7}"/>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275" name="テキスト ボックス 274">
          <a:extLst>
            <a:ext uri="{FF2B5EF4-FFF2-40B4-BE49-F238E27FC236}">
              <a16:creationId xmlns:a16="http://schemas.microsoft.com/office/drawing/2014/main" id="{11EF680D-B6DA-4E07-A4DD-28707BCF536E}"/>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276" name="テキスト ボックス 275">
          <a:extLst>
            <a:ext uri="{FF2B5EF4-FFF2-40B4-BE49-F238E27FC236}">
              <a16:creationId xmlns:a16="http://schemas.microsoft.com/office/drawing/2014/main" id="{2E9939BB-77B0-437A-A1E7-F8BDBA22AD1C}"/>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277" name="テキスト ボックス 276">
          <a:extLst>
            <a:ext uri="{FF2B5EF4-FFF2-40B4-BE49-F238E27FC236}">
              <a16:creationId xmlns:a16="http://schemas.microsoft.com/office/drawing/2014/main" id="{2972C116-F322-4158-AAB0-73C4B3899D76}"/>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278" name="テキスト ボックス 277">
          <a:extLst>
            <a:ext uri="{FF2B5EF4-FFF2-40B4-BE49-F238E27FC236}">
              <a16:creationId xmlns:a16="http://schemas.microsoft.com/office/drawing/2014/main" id="{704356CA-18A6-4DE0-AAFD-2E5F87247427}"/>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279" name="テキスト ボックス 278">
          <a:extLst>
            <a:ext uri="{FF2B5EF4-FFF2-40B4-BE49-F238E27FC236}">
              <a16:creationId xmlns:a16="http://schemas.microsoft.com/office/drawing/2014/main" id="{7623A0B4-AC3A-4E45-9352-E28D907DE4C1}"/>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280" name="テキスト ボックス 279">
          <a:extLst>
            <a:ext uri="{FF2B5EF4-FFF2-40B4-BE49-F238E27FC236}">
              <a16:creationId xmlns:a16="http://schemas.microsoft.com/office/drawing/2014/main" id="{4F6A2587-6624-4756-B6BD-8AA711BAADB4}"/>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281" name="テキスト ボックス 280">
          <a:extLst>
            <a:ext uri="{FF2B5EF4-FFF2-40B4-BE49-F238E27FC236}">
              <a16:creationId xmlns:a16="http://schemas.microsoft.com/office/drawing/2014/main" id="{83464083-14E1-47EA-8853-59A1C9D46AF0}"/>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282" name="テキスト ボックス 281">
          <a:extLst>
            <a:ext uri="{FF2B5EF4-FFF2-40B4-BE49-F238E27FC236}">
              <a16:creationId xmlns:a16="http://schemas.microsoft.com/office/drawing/2014/main" id="{96EC781A-6033-4224-A298-B663B9D8B7BF}"/>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283" name="テキスト ボックス 282">
          <a:extLst>
            <a:ext uri="{FF2B5EF4-FFF2-40B4-BE49-F238E27FC236}">
              <a16:creationId xmlns:a16="http://schemas.microsoft.com/office/drawing/2014/main" id="{69712898-635B-4796-A1BC-5AC336641332}"/>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284" name="テキスト ボックス 283">
          <a:extLst>
            <a:ext uri="{FF2B5EF4-FFF2-40B4-BE49-F238E27FC236}">
              <a16:creationId xmlns:a16="http://schemas.microsoft.com/office/drawing/2014/main" id="{8607D456-FB34-42E3-96FF-C8DF7FE5F527}"/>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285" name="テキスト ボックス 284">
          <a:extLst>
            <a:ext uri="{FF2B5EF4-FFF2-40B4-BE49-F238E27FC236}">
              <a16:creationId xmlns:a16="http://schemas.microsoft.com/office/drawing/2014/main" id="{223A326F-BE1F-4708-AED4-E1C90266316E}"/>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286" name="テキスト ボックス 285">
          <a:extLst>
            <a:ext uri="{FF2B5EF4-FFF2-40B4-BE49-F238E27FC236}">
              <a16:creationId xmlns:a16="http://schemas.microsoft.com/office/drawing/2014/main" id="{70BA3045-1897-43CB-A371-8CA578AC7838}"/>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287" name="テキスト ボックス 286">
          <a:extLst>
            <a:ext uri="{FF2B5EF4-FFF2-40B4-BE49-F238E27FC236}">
              <a16:creationId xmlns:a16="http://schemas.microsoft.com/office/drawing/2014/main" id="{745BB511-E112-478D-BA03-6858E0CBE727}"/>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288" name="テキスト ボックス 287">
          <a:extLst>
            <a:ext uri="{FF2B5EF4-FFF2-40B4-BE49-F238E27FC236}">
              <a16:creationId xmlns:a16="http://schemas.microsoft.com/office/drawing/2014/main" id="{1BBDAB6A-A7CD-470F-B2A5-47A71244FA22}"/>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289" name="テキスト ボックス 288">
          <a:extLst>
            <a:ext uri="{FF2B5EF4-FFF2-40B4-BE49-F238E27FC236}">
              <a16:creationId xmlns:a16="http://schemas.microsoft.com/office/drawing/2014/main" id="{9C016CC5-C0CF-4CDB-A419-FBCC5AC015ED}"/>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290" name="テキスト ボックス 289">
          <a:extLst>
            <a:ext uri="{FF2B5EF4-FFF2-40B4-BE49-F238E27FC236}">
              <a16:creationId xmlns:a16="http://schemas.microsoft.com/office/drawing/2014/main" id="{341A36FB-CF5D-49BE-88D3-DC2564669439}"/>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291" name="テキスト ボックス 290">
          <a:extLst>
            <a:ext uri="{FF2B5EF4-FFF2-40B4-BE49-F238E27FC236}">
              <a16:creationId xmlns:a16="http://schemas.microsoft.com/office/drawing/2014/main" id="{934116CE-FB5C-4EA7-9DE1-6FE98BFF6C3F}"/>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292" name="テキスト ボックス 291">
          <a:extLst>
            <a:ext uri="{FF2B5EF4-FFF2-40B4-BE49-F238E27FC236}">
              <a16:creationId xmlns:a16="http://schemas.microsoft.com/office/drawing/2014/main" id="{B4E99355-1131-4B0F-95EC-EA11774E3D58}"/>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293" name="テキスト ボックス 292">
          <a:extLst>
            <a:ext uri="{FF2B5EF4-FFF2-40B4-BE49-F238E27FC236}">
              <a16:creationId xmlns:a16="http://schemas.microsoft.com/office/drawing/2014/main" id="{A947440E-2AA1-4C1E-A2BA-C927F1ED8ED4}"/>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294" name="テキスト ボックス 293">
          <a:extLst>
            <a:ext uri="{FF2B5EF4-FFF2-40B4-BE49-F238E27FC236}">
              <a16:creationId xmlns:a16="http://schemas.microsoft.com/office/drawing/2014/main" id="{80077E05-7DC6-42FB-B644-845F2D951D8B}"/>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295" name="テキスト ボックス 294">
          <a:extLst>
            <a:ext uri="{FF2B5EF4-FFF2-40B4-BE49-F238E27FC236}">
              <a16:creationId xmlns:a16="http://schemas.microsoft.com/office/drawing/2014/main" id="{DAAD1E1A-0377-49C3-999B-A52FD6365F99}"/>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296" name="テキスト ボックス 295">
          <a:extLst>
            <a:ext uri="{FF2B5EF4-FFF2-40B4-BE49-F238E27FC236}">
              <a16:creationId xmlns:a16="http://schemas.microsoft.com/office/drawing/2014/main" id="{F0B993CE-666A-406B-89C6-309C16BDEBE6}"/>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297" name="テキスト ボックス 296">
          <a:extLst>
            <a:ext uri="{FF2B5EF4-FFF2-40B4-BE49-F238E27FC236}">
              <a16:creationId xmlns:a16="http://schemas.microsoft.com/office/drawing/2014/main" id="{CCF0E628-67B2-4153-94A0-57C93445FC38}"/>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298" name="テキスト ボックス 297">
          <a:extLst>
            <a:ext uri="{FF2B5EF4-FFF2-40B4-BE49-F238E27FC236}">
              <a16:creationId xmlns:a16="http://schemas.microsoft.com/office/drawing/2014/main" id="{6DF04578-5640-45D1-A6B0-440CB0600368}"/>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299" name="テキスト ボックス 298">
          <a:extLst>
            <a:ext uri="{FF2B5EF4-FFF2-40B4-BE49-F238E27FC236}">
              <a16:creationId xmlns:a16="http://schemas.microsoft.com/office/drawing/2014/main" id="{065F77F3-9926-455D-B301-AB19E4DF45A6}"/>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300" name="テキスト ボックス 299">
          <a:extLst>
            <a:ext uri="{FF2B5EF4-FFF2-40B4-BE49-F238E27FC236}">
              <a16:creationId xmlns:a16="http://schemas.microsoft.com/office/drawing/2014/main" id="{3E838488-398B-4A4A-992B-72DA7DA290F3}"/>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301" name="テキスト ボックス 300">
          <a:extLst>
            <a:ext uri="{FF2B5EF4-FFF2-40B4-BE49-F238E27FC236}">
              <a16:creationId xmlns:a16="http://schemas.microsoft.com/office/drawing/2014/main" id="{985CE608-A264-49F6-97DA-05AFD41D03AF}"/>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302" name="テキスト ボックス 301">
          <a:extLst>
            <a:ext uri="{FF2B5EF4-FFF2-40B4-BE49-F238E27FC236}">
              <a16:creationId xmlns:a16="http://schemas.microsoft.com/office/drawing/2014/main" id="{121D3A84-84A2-42F9-9D2F-E083A08EE4F4}"/>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303" name="テキスト ボックス 302">
          <a:extLst>
            <a:ext uri="{FF2B5EF4-FFF2-40B4-BE49-F238E27FC236}">
              <a16:creationId xmlns:a16="http://schemas.microsoft.com/office/drawing/2014/main" id="{2F604956-025F-40B3-B264-B3105F396E18}"/>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304" name="テキスト ボックス 303">
          <a:extLst>
            <a:ext uri="{FF2B5EF4-FFF2-40B4-BE49-F238E27FC236}">
              <a16:creationId xmlns:a16="http://schemas.microsoft.com/office/drawing/2014/main" id="{94BBDD81-F804-425F-B4A8-9F669B16AF22}"/>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305" name="テキスト ボックス 304">
          <a:extLst>
            <a:ext uri="{FF2B5EF4-FFF2-40B4-BE49-F238E27FC236}">
              <a16:creationId xmlns:a16="http://schemas.microsoft.com/office/drawing/2014/main" id="{46A6C029-67C8-4DB4-AF48-17DEA21F19E9}"/>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306" name="テキスト ボックス 305">
          <a:extLst>
            <a:ext uri="{FF2B5EF4-FFF2-40B4-BE49-F238E27FC236}">
              <a16:creationId xmlns:a16="http://schemas.microsoft.com/office/drawing/2014/main" id="{740FFB12-5524-4DD6-8CD8-3A196285465C}"/>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307" name="テキスト ボックス 306">
          <a:extLst>
            <a:ext uri="{FF2B5EF4-FFF2-40B4-BE49-F238E27FC236}">
              <a16:creationId xmlns:a16="http://schemas.microsoft.com/office/drawing/2014/main" id="{34033A11-0414-4216-A90B-1F03A21E5B75}"/>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308" name="テキスト ボックス 307">
          <a:extLst>
            <a:ext uri="{FF2B5EF4-FFF2-40B4-BE49-F238E27FC236}">
              <a16:creationId xmlns:a16="http://schemas.microsoft.com/office/drawing/2014/main" id="{5CD055D7-FDD0-43EF-9479-506EA89447C7}"/>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309" name="テキスト ボックス 308">
          <a:extLst>
            <a:ext uri="{FF2B5EF4-FFF2-40B4-BE49-F238E27FC236}">
              <a16:creationId xmlns:a16="http://schemas.microsoft.com/office/drawing/2014/main" id="{FB8B2771-457E-4A78-8C20-2F80C41A67D4}"/>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310" name="テキスト ボックス 309">
          <a:extLst>
            <a:ext uri="{FF2B5EF4-FFF2-40B4-BE49-F238E27FC236}">
              <a16:creationId xmlns:a16="http://schemas.microsoft.com/office/drawing/2014/main" id="{EE8E4243-AD4C-4598-AD9B-32E81CB04E76}"/>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311" name="テキスト ボックス 310">
          <a:extLst>
            <a:ext uri="{FF2B5EF4-FFF2-40B4-BE49-F238E27FC236}">
              <a16:creationId xmlns:a16="http://schemas.microsoft.com/office/drawing/2014/main" id="{78D06754-FB80-4BBD-961C-233270F064D9}"/>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312" name="テキスト ボックス 311">
          <a:extLst>
            <a:ext uri="{FF2B5EF4-FFF2-40B4-BE49-F238E27FC236}">
              <a16:creationId xmlns:a16="http://schemas.microsoft.com/office/drawing/2014/main" id="{3CCC2D6F-CC89-4A5B-9C97-3197AB9853E9}"/>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313" name="テキスト ボックス 312">
          <a:extLst>
            <a:ext uri="{FF2B5EF4-FFF2-40B4-BE49-F238E27FC236}">
              <a16:creationId xmlns:a16="http://schemas.microsoft.com/office/drawing/2014/main" id="{228EC9BA-3A47-4D08-9C86-7BE5CCF0C26E}"/>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314" name="テキスト ボックス 313">
          <a:extLst>
            <a:ext uri="{FF2B5EF4-FFF2-40B4-BE49-F238E27FC236}">
              <a16:creationId xmlns:a16="http://schemas.microsoft.com/office/drawing/2014/main" id="{8CB14636-91FA-446E-B8F4-01993C5DC1CC}"/>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315" name="テキスト ボックス 314">
          <a:extLst>
            <a:ext uri="{FF2B5EF4-FFF2-40B4-BE49-F238E27FC236}">
              <a16:creationId xmlns:a16="http://schemas.microsoft.com/office/drawing/2014/main" id="{4477C1C4-EF21-452F-AF1A-0AC631DDB02B}"/>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316" name="テキスト ボックス 315">
          <a:extLst>
            <a:ext uri="{FF2B5EF4-FFF2-40B4-BE49-F238E27FC236}">
              <a16:creationId xmlns:a16="http://schemas.microsoft.com/office/drawing/2014/main" id="{047F44A7-9D31-4214-9A25-7BACA56A4773}"/>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317" name="テキスト ボックス 316">
          <a:extLst>
            <a:ext uri="{FF2B5EF4-FFF2-40B4-BE49-F238E27FC236}">
              <a16:creationId xmlns:a16="http://schemas.microsoft.com/office/drawing/2014/main" id="{E2ED0B61-3D8E-42D5-8BF1-BFCECE86C8D6}"/>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318" name="テキスト ボックス 317">
          <a:extLst>
            <a:ext uri="{FF2B5EF4-FFF2-40B4-BE49-F238E27FC236}">
              <a16:creationId xmlns:a16="http://schemas.microsoft.com/office/drawing/2014/main" id="{34F38C25-D5EE-47E8-BC7D-64105439D1FD}"/>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319" name="テキスト ボックス 318">
          <a:extLst>
            <a:ext uri="{FF2B5EF4-FFF2-40B4-BE49-F238E27FC236}">
              <a16:creationId xmlns:a16="http://schemas.microsoft.com/office/drawing/2014/main" id="{A65EACF1-5B03-432B-8E31-A835E00A4FA3}"/>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320" name="テキスト ボックス 319">
          <a:extLst>
            <a:ext uri="{FF2B5EF4-FFF2-40B4-BE49-F238E27FC236}">
              <a16:creationId xmlns:a16="http://schemas.microsoft.com/office/drawing/2014/main" id="{29D6E7A7-5532-48E8-940A-0A6C43C42E79}"/>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321" name="テキスト ボックス 320">
          <a:extLst>
            <a:ext uri="{FF2B5EF4-FFF2-40B4-BE49-F238E27FC236}">
              <a16:creationId xmlns:a16="http://schemas.microsoft.com/office/drawing/2014/main" id="{A2B2190B-6E59-4E4E-BAB2-7ED23DD2E51E}"/>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322" name="テキスト ボックス 321">
          <a:extLst>
            <a:ext uri="{FF2B5EF4-FFF2-40B4-BE49-F238E27FC236}">
              <a16:creationId xmlns:a16="http://schemas.microsoft.com/office/drawing/2014/main" id="{082E78DC-710F-4165-91E2-46DBA61BE3AC}"/>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323" name="テキスト ボックス 322">
          <a:extLst>
            <a:ext uri="{FF2B5EF4-FFF2-40B4-BE49-F238E27FC236}">
              <a16:creationId xmlns:a16="http://schemas.microsoft.com/office/drawing/2014/main" id="{4AC9AEF8-A56B-458B-B0A3-76F7FD0F520D}"/>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324" name="テキスト ボックス 323">
          <a:extLst>
            <a:ext uri="{FF2B5EF4-FFF2-40B4-BE49-F238E27FC236}">
              <a16:creationId xmlns:a16="http://schemas.microsoft.com/office/drawing/2014/main" id="{30B74757-397B-4AF5-85A4-932997E7C6D8}"/>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325" name="テキスト ボックス 324">
          <a:extLst>
            <a:ext uri="{FF2B5EF4-FFF2-40B4-BE49-F238E27FC236}">
              <a16:creationId xmlns:a16="http://schemas.microsoft.com/office/drawing/2014/main" id="{54DE0641-8647-4507-9524-508C9D484821}"/>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326" name="テキスト ボックス 325">
          <a:extLst>
            <a:ext uri="{FF2B5EF4-FFF2-40B4-BE49-F238E27FC236}">
              <a16:creationId xmlns:a16="http://schemas.microsoft.com/office/drawing/2014/main" id="{BDEB0D54-E922-4113-8F69-4976F241F48C}"/>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327" name="テキスト ボックス 326">
          <a:extLst>
            <a:ext uri="{FF2B5EF4-FFF2-40B4-BE49-F238E27FC236}">
              <a16:creationId xmlns:a16="http://schemas.microsoft.com/office/drawing/2014/main" id="{1F73F0CF-B621-4122-BB6D-3C4B2287FC57}"/>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328" name="テキスト ボックス 327">
          <a:extLst>
            <a:ext uri="{FF2B5EF4-FFF2-40B4-BE49-F238E27FC236}">
              <a16:creationId xmlns:a16="http://schemas.microsoft.com/office/drawing/2014/main" id="{E016DD8E-96DE-4C6F-BA93-DB9430457610}"/>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329" name="テキスト ボックス 328">
          <a:extLst>
            <a:ext uri="{FF2B5EF4-FFF2-40B4-BE49-F238E27FC236}">
              <a16:creationId xmlns:a16="http://schemas.microsoft.com/office/drawing/2014/main" id="{5F8D1786-67F1-4F2A-9F93-B9430FE7CC90}"/>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330" name="テキスト ボックス 329">
          <a:extLst>
            <a:ext uri="{FF2B5EF4-FFF2-40B4-BE49-F238E27FC236}">
              <a16:creationId xmlns:a16="http://schemas.microsoft.com/office/drawing/2014/main" id="{6B882EC5-27B5-4A96-9CCD-CA044B8054BF}"/>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331" name="テキスト ボックス 330">
          <a:extLst>
            <a:ext uri="{FF2B5EF4-FFF2-40B4-BE49-F238E27FC236}">
              <a16:creationId xmlns:a16="http://schemas.microsoft.com/office/drawing/2014/main" id="{16CC428B-38BC-4725-B260-08DA42A9795C}"/>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332" name="テキスト ボックス 331">
          <a:extLst>
            <a:ext uri="{FF2B5EF4-FFF2-40B4-BE49-F238E27FC236}">
              <a16:creationId xmlns:a16="http://schemas.microsoft.com/office/drawing/2014/main" id="{B073EE28-7629-4B3F-A20D-D0431953C6C6}"/>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333" name="テキスト ボックス 332">
          <a:extLst>
            <a:ext uri="{FF2B5EF4-FFF2-40B4-BE49-F238E27FC236}">
              <a16:creationId xmlns:a16="http://schemas.microsoft.com/office/drawing/2014/main" id="{732D28DD-0B7D-45EF-89CB-06722DE8A9E1}"/>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334" name="テキスト ボックス 333">
          <a:extLst>
            <a:ext uri="{FF2B5EF4-FFF2-40B4-BE49-F238E27FC236}">
              <a16:creationId xmlns:a16="http://schemas.microsoft.com/office/drawing/2014/main" id="{77BC2404-0FAB-4A67-BA68-870F85C165E1}"/>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335" name="テキスト ボックス 334">
          <a:extLst>
            <a:ext uri="{FF2B5EF4-FFF2-40B4-BE49-F238E27FC236}">
              <a16:creationId xmlns:a16="http://schemas.microsoft.com/office/drawing/2014/main" id="{FB65A07C-4B18-4EB8-BCDC-534DBE8EED51}"/>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336" name="テキスト ボックス 335">
          <a:extLst>
            <a:ext uri="{FF2B5EF4-FFF2-40B4-BE49-F238E27FC236}">
              <a16:creationId xmlns:a16="http://schemas.microsoft.com/office/drawing/2014/main" id="{1914BDB8-8EEE-47BB-A9A6-4D1CC4F1D5D6}"/>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337" name="テキスト ボックス 336">
          <a:extLst>
            <a:ext uri="{FF2B5EF4-FFF2-40B4-BE49-F238E27FC236}">
              <a16:creationId xmlns:a16="http://schemas.microsoft.com/office/drawing/2014/main" id="{832A8A7E-FDF2-43D3-9DCB-AB610F3A3093}"/>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338" name="テキスト ボックス 337">
          <a:extLst>
            <a:ext uri="{FF2B5EF4-FFF2-40B4-BE49-F238E27FC236}">
              <a16:creationId xmlns:a16="http://schemas.microsoft.com/office/drawing/2014/main" id="{B63874F0-511A-4419-9785-CBC60099BC71}"/>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339" name="テキスト ボックス 338">
          <a:extLst>
            <a:ext uri="{FF2B5EF4-FFF2-40B4-BE49-F238E27FC236}">
              <a16:creationId xmlns:a16="http://schemas.microsoft.com/office/drawing/2014/main" id="{1E256918-5916-4345-9F87-69267FF8BA91}"/>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340" name="テキスト ボックス 339">
          <a:extLst>
            <a:ext uri="{FF2B5EF4-FFF2-40B4-BE49-F238E27FC236}">
              <a16:creationId xmlns:a16="http://schemas.microsoft.com/office/drawing/2014/main" id="{79B1F09B-6AFE-498B-859F-4596178E4B77}"/>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341" name="テキスト ボックス 340">
          <a:extLst>
            <a:ext uri="{FF2B5EF4-FFF2-40B4-BE49-F238E27FC236}">
              <a16:creationId xmlns:a16="http://schemas.microsoft.com/office/drawing/2014/main" id="{B12103A1-CB45-402E-8C14-D72C6E5A6A38}"/>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342" name="テキスト ボックス 341">
          <a:extLst>
            <a:ext uri="{FF2B5EF4-FFF2-40B4-BE49-F238E27FC236}">
              <a16:creationId xmlns:a16="http://schemas.microsoft.com/office/drawing/2014/main" id="{792E5D2A-F3EB-41DF-8FA0-866001E635B2}"/>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343" name="テキスト ボックス 342">
          <a:extLst>
            <a:ext uri="{FF2B5EF4-FFF2-40B4-BE49-F238E27FC236}">
              <a16:creationId xmlns:a16="http://schemas.microsoft.com/office/drawing/2014/main" id="{58FA4589-8630-4638-9CFE-2B4AD5FBBC1C}"/>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344" name="テキスト ボックス 343">
          <a:extLst>
            <a:ext uri="{FF2B5EF4-FFF2-40B4-BE49-F238E27FC236}">
              <a16:creationId xmlns:a16="http://schemas.microsoft.com/office/drawing/2014/main" id="{EAE1FFFD-BCAF-4FCB-B4FD-99A9A1FE7BE6}"/>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345" name="テキスト ボックス 344">
          <a:extLst>
            <a:ext uri="{FF2B5EF4-FFF2-40B4-BE49-F238E27FC236}">
              <a16:creationId xmlns:a16="http://schemas.microsoft.com/office/drawing/2014/main" id="{A3DD3DA4-6B9E-4A77-9BF2-A500C0C177F8}"/>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346" name="テキスト ボックス 345">
          <a:extLst>
            <a:ext uri="{FF2B5EF4-FFF2-40B4-BE49-F238E27FC236}">
              <a16:creationId xmlns:a16="http://schemas.microsoft.com/office/drawing/2014/main" id="{06BA2615-A291-4AF6-B94D-54C1ADD6A625}"/>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347" name="テキスト ボックス 346">
          <a:extLst>
            <a:ext uri="{FF2B5EF4-FFF2-40B4-BE49-F238E27FC236}">
              <a16:creationId xmlns:a16="http://schemas.microsoft.com/office/drawing/2014/main" id="{3F8C1D51-72E3-40FF-AF20-2F7F5B12A1A0}"/>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348" name="テキスト ボックス 347">
          <a:extLst>
            <a:ext uri="{FF2B5EF4-FFF2-40B4-BE49-F238E27FC236}">
              <a16:creationId xmlns:a16="http://schemas.microsoft.com/office/drawing/2014/main" id="{C933B9D2-F68F-4A70-BC39-A0220869157C}"/>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349" name="テキスト ボックス 348">
          <a:extLst>
            <a:ext uri="{FF2B5EF4-FFF2-40B4-BE49-F238E27FC236}">
              <a16:creationId xmlns:a16="http://schemas.microsoft.com/office/drawing/2014/main" id="{D9D320C0-2927-4250-9200-25AF0FEB1C81}"/>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350" name="テキスト ボックス 349">
          <a:extLst>
            <a:ext uri="{FF2B5EF4-FFF2-40B4-BE49-F238E27FC236}">
              <a16:creationId xmlns:a16="http://schemas.microsoft.com/office/drawing/2014/main" id="{AAB1143B-60E0-410E-8335-3290316CB8C4}"/>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351" name="テキスト ボックス 350">
          <a:extLst>
            <a:ext uri="{FF2B5EF4-FFF2-40B4-BE49-F238E27FC236}">
              <a16:creationId xmlns:a16="http://schemas.microsoft.com/office/drawing/2014/main" id="{9F9B05DF-0BCE-4AD5-9CD6-0E3BC3D5BCC6}"/>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352" name="テキスト ボックス 351">
          <a:extLst>
            <a:ext uri="{FF2B5EF4-FFF2-40B4-BE49-F238E27FC236}">
              <a16:creationId xmlns:a16="http://schemas.microsoft.com/office/drawing/2014/main" id="{F78385A8-24DE-4A19-9DE3-CDD0454FADB0}"/>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353" name="テキスト ボックス 352">
          <a:extLst>
            <a:ext uri="{FF2B5EF4-FFF2-40B4-BE49-F238E27FC236}">
              <a16:creationId xmlns:a16="http://schemas.microsoft.com/office/drawing/2014/main" id="{29A502C6-C999-4050-A60B-AB277F40D447}"/>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354" name="テキスト ボックス 353">
          <a:extLst>
            <a:ext uri="{FF2B5EF4-FFF2-40B4-BE49-F238E27FC236}">
              <a16:creationId xmlns:a16="http://schemas.microsoft.com/office/drawing/2014/main" id="{2105FDE5-0418-4ED7-B902-036520A5E8E2}"/>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355" name="テキスト ボックス 354">
          <a:extLst>
            <a:ext uri="{FF2B5EF4-FFF2-40B4-BE49-F238E27FC236}">
              <a16:creationId xmlns:a16="http://schemas.microsoft.com/office/drawing/2014/main" id="{F531093A-4F07-42A3-8ADF-FABDF238349B}"/>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356" name="テキスト ボックス 355">
          <a:extLst>
            <a:ext uri="{FF2B5EF4-FFF2-40B4-BE49-F238E27FC236}">
              <a16:creationId xmlns:a16="http://schemas.microsoft.com/office/drawing/2014/main" id="{235ADAD4-5C19-4156-AAD9-059FC472F914}"/>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357" name="テキスト ボックス 356">
          <a:extLst>
            <a:ext uri="{FF2B5EF4-FFF2-40B4-BE49-F238E27FC236}">
              <a16:creationId xmlns:a16="http://schemas.microsoft.com/office/drawing/2014/main" id="{D8C1BCE1-24C8-4A7E-A6FB-FF993F77330D}"/>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358" name="テキスト ボックス 357">
          <a:extLst>
            <a:ext uri="{FF2B5EF4-FFF2-40B4-BE49-F238E27FC236}">
              <a16:creationId xmlns:a16="http://schemas.microsoft.com/office/drawing/2014/main" id="{F1A6EB62-BA31-47B9-9935-B4DBB22C197A}"/>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359" name="テキスト ボックス 358">
          <a:extLst>
            <a:ext uri="{FF2B5EF4-FFF2-40B4-BE49-F238E27FC236}">
              <a16:creationId xmlns:a16="http://schemas.microsoft.com/office/drawing/2014/main" id="{A6323CF2-9766-4440-AF17-33428EF89EA2}"/>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360" name="テキスト ボックス 359">
          <a:extLst>
            <a:ext uri="{FF2B5EF4-FFF2-40B4-BE49-F238E27FC236}">
              <a16:creationId xmlns:a16="http://schemas.microsoft.com/office/drawing/2014/main" id="{31BC14E1-003A-471A-B05A-CE7BB7CD2895}"/>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361" name="テキスト ボックス 360">
          <a:extLst>
            <a:ext uri="{FF2B5EF4-FFF2-40B4-BE49-F238E27FC236}">
              <a16:creationId xmlns:a16="http://schemas.microsoft.com/office/drawing/2014/main" id="{9149C7C9-A53E-4679-B210-C2C467293288}"/>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362" name="テキスト ボックス 361">
          <a:extLst>
            <a:ext uri="{FF2B5EF4-FFF2-40B4-BE49-F238E27FC236}">
              <a16:creationId xmlns:a16="http://schemas.microsoft.com/office/drawing/2014/main" id="{7FEA9EF6-DC41-4C39-BA22-36F1DDEACC2D}"/>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363" name="テキスト ボックス 362">
          <a:extLst>
            <a:ext uri="{FF2B5EF4-FFF2-40B4-BE49-F238E27FC236}">
              <a16:creationId xmlns:a16="http://schemas.microsoft.com/office/drawing/2014/main" id="{C4E3004C-6D49-44E7-873A-DF4C1ACCAA0F}"/>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364" name="テキスト ボックス 363">
          <a:extLst>
            <a:ext uri="{FF2B5EF4-FFF2-40B4-BE49-F238E27FC236}">
              <a16:creationId xmlns:a16="http://schemas.microsoft.com/office/drawing/2014/main" id="{F514C040-5CE8-4AAC-99F7-283945572C09}"/>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365" name="テキスト ボックス 364">
          <a:extLst>
            <a:ext uri="{FF2B5EF4-FFF2-40B4-BE49-F238E27FC236}">
              <a16:creationId xmlns:a16="http://schemas.microsoft.com/office/drawing/2014/main" id="{9B9178D3-F60B-4602-A348-18E0E8DB3819}"/>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366" name="テキスト ボックス 365">
          <a:extLst>
            <a:ext uri="{FF2B5EF4-FFF2-40B4-BE49-F238E27FC236}">
              <a16:creationId xmlns:a16="http://schemas.microsoft.com/office/drawing/2014/main" id="{33CB04C9-C7EA-48B3-917C-5D67B3378064}"/>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367" name="テキスト ボックス 366">
          <a:extLst>
            <a:ext uri="{FF2B5EF4-FFF2-40B4-BE49-F238E27FC236}">
              <a16:creationId xmlns:a16="http://schemas.microsoft.com/office/drawing/2014/main" id="{A13F9D6C-FF63-4284-B678-C23970E62724}"/>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368" name="テキスト ボックス 367">
          <a:extLst>
            <a:ext uri="{FF2B5EF4-FFF2-40B4-BE49-F238E27FC236}">
              <a16:creationId xmlns:a16="http://schemas.microsoft.com/office/drawing/2014/main" id="{BB1D685A-B3A1-49F8-B749-7551CBF47764}"/>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369" name="テキスト ボックス 368">
          <a:extLst>
            <a:ext uri="{FF2B5EF4-FFF2-40B4-BE49-F238E27FC236}">
              <a16:creationId xmlns:a16="http://schemas.microsoft.com/office/drawing/2014/main" id="{5D94F812-DAAE-4D4E-8F87-8DC398BD8F55}"/>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370" name="テキスト ボックス 369">
          <a:extLst>
            <a:ext uri="{FF2B5EF4-FFF2-40B4-BE49-F238E27FC236}">
              <a16:creationId xmlns:a16="http://schemas.microsoft.com/office/drawing/2014/main" id="{860E2D52-A015-4AFC-85FE-8CD06E167016}"/>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371" name="テキスト ボックス 370">
          <a:extLst>
            <a:ext uri="{FF2B5EF4-FFF2-40B4-BE49-F238E27FC236}">
              <a16:creationId xmlns:a16="http://schemas.microsoft.com/office/drawing/2014/main" id="{10A8497E-D83E-4B51-A518-9223B2D713AC}"/>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372" name="テキスト ボックス 371">
          <a:extLst>
            <a:ext uri="{FF2B5EF4-FFF2-40B4-BE49-F238E27FC236}">
              <a16:creationId xmlns:a16="http://schemas.microsoft.com/office/drawing/2014/main" id="{887A3F60-8FA0-42C0-BF60-BE443526820F}"/>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373" name="テキスト ボックス 372">
          <a:extLst>
            <a:ext uri="{FF2B5EF4-FFF2-40B4-BE49-F238E27FC236}">
              <a16:creationId xmlns:a16="http://schemas.microsoft.com/office/drawing/2014/main" id="{F973F11D-F2B3-4BA2-9312-3289D9FD84B6}"/>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374" name="テキスト ボックス 373">
          <a:extLst>
            <a:ext uri="{FF2B5EF4-FFF2-40B4-BE49-F238E27FC236}">
              <a16:creationId xmlns:a16="http://schemas.microsoft.com/office/drawing/2014/main" id="{F0C8C7DF-D6FC-417F-827E-E39595C0CA66}"/>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375" name="テキスト ボックス 374">
          <a:extLst>
            <a:ext uri="{FF2B5EF4-FFF2-40B4-BE49-F238E27FC236}">
              <a16:creationId xmlns:a16="http://schemas.microsoft.com/office/drawing/2014/main" id="{C671C004-30EA-444A-9401-9776BF01A79C}"/>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376" name="テキスト ボックス 375">
          <a:extLst>
            <a:ext uri="{FF2B5EF4-FFF2-40B4-BE49-F238E27FC236}">
              <a16:creationId xmlns:a16="http://schemas.microsoft.com/office/drawing/2014/main" id="{1EACDD6C-483D-4D2B-AB81-D5E888BB75E0}"/>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377" name="テキスト ボックス 376">
          <a:extLst>
            <a:ext uri="{FF2B5EF4-FFF2-40B4-BE49-F238E27FC236}">
              <a16:creationId xmlns:a16="http://schemas.microsoft.com/office/drawing/2014/main" id="{89A41D1E-3C54-4B67-8B93-A46EB44C8E22}"/>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378" name="テキスト ボックス 377">
          <a:extLst>
            <a:ext uri="{FF2B5EF4-FFF2-40B4-BE49-F238E27FC236}">
              <a16:creationId xmlns:a16="http://schemas.microsoft.com/office/drawing/2014/main" id="{A263C460-39A8-4066-9000-BD468746F6FC}"/>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379" name="テキスト ボックス 378">
          <a:extLst>
            <a:ext uri="{FF2B5EF4-FFF2-40B4-BE49-F238E27FC236}">
              <a16:creationId xmlns:a16="http://schemas.microsoft.com/office/drawing/2014/main" id="{7C8D8ABC-5541-4D77-A543-23B508311F72}"/>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380" name="テキスト ボックス 379">
          <a:extLst>
            <a:ext uri="{FF2B5EF4-FFF2-40B4-BE49-F238E27FC236}">
              <a16:creationId xmlns:a16="http://schemas.microsoft.com/office/drawing/2014/main" id="{EFCFFDA9-C722-4A15-8077-41225CB4D0DB}"/>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381" name="テキスト ボックス 380">
          <a:extLst>
            <a:ext uri="{FF2B5EF4-FFF2-40B4-BE49-F238E27FC236}">
              <a16:creationId xmlns:a16="http://schemas.microsoft.com/office/drawing/2014/main" id="{3BE39DA2-EDA5-41B1-B745-666E78B67A70}"/>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382" name="テキスト ボックス 381">
          <a:extLst>
            <a:ext uri="{FF2B5EF4-FFF2-40B4-BE49-F238E27FC236}">
              <a16:creationId xmlns:a16="http://schemas.microsoft.com/office/drawing/2014/main" id="{19BF7C89-8077-493C-923A-0A76CBAC9CB8}"/>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383" name="テキスト ボックス 382">
          <a:extLst>
            <a:ext uri="{FF2B5EF4-FFF2-40B4-BE49-F238E27FC236}">
              <a16:creationId xmlns:a16="http://schemas.microsoft.com/office/drawing/2014/main" id="{E379F028-ABAB-4946-B4E1-6A043FE7DC27}"/>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384" name="テキスト ボックス 383">
          <a:extLst>
            <a:ext uri="{FF2B5EF4-FFF2-40B4-BE49-F238E27FC236}">
              <a16:creationId xmlns:a16="http://schemas.microsoft.com/office/drawing/2014/main" id="{AA76E6C4-0BBC-4AEA-BA50-716C0FF78F98}"/>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385" name="テキスト ボックス 384">
          <a:extLst>
            <a:ext uri="{FF2B5EF4-FFF2-40B4-BE49-F238E27FC236}">
              <a16:creationId xmlns:a16="http://schemas.microsoft.com/office/drawing/2014/main" id="{9A1B0679-1171-4ADB-8211-27A24F425270}"/>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86" name="テキスト ボックス 385">
          <a:extLst>
            <a:ext uri="{FF2B5EF4-FFF2-40B4-BE49-F238E27FC236}">
              <a16:creationId xmlns:a16="http://schemas.microsoft.com/office/drawing/2014/main" id="{7B6D21B7-6C40-418B-8F25-FFC847E39315}"/>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87" name="テキスト ボックス 386">
          <a:extLst>
            <a:ext uri="{FF2B5EF4-FFF2-40B4-BE49-F238E27FC236}">
              <a16:creationId xmlns:a16="http://schemas.microsoft.com/office/drawing/2014/main" id="{C79C7B4B-DDA2-403A-A858-66E1ADE1C3C0}"/>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388" name="テキスト ボックス 387">
          <a:extLst>
            <a:ext uri="{FF2B5EF4-FFF2-40B4-BE49-F238E27FC236}">
              <a16:creationId xmlns:a16="http://schemas.microsoft.com/office/drawing/2014/main" id="{1A8EC772-357F-4CB9-BB3F-C84004317792}"/>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389" name="テキスト ボックス 388">
          <a:extLst>
            <a:ext uri="{FF2B5EF4-FFF2-40B4-BE49-F238E27FC236}">
              <a16:creationId xmlns:a16="http://schemas.microsoft.com/office/drawing/2014/main" id="{940E889B-D0DA-4849-9E6B-D86A1BD16F29}"/>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390" name="テキスト ボックス 389">
          <a:extLst>
            <a:ext uri="{FF2B5EF4-FFF2-40B4-BE49-F238E27FC236}">
              <a16:creationId xmlns:a16="http://schemas.microsoft.com/office/drawing/2014/main" id="{9B7B09D8-E48C-40BB-94EC-D7A2A5CC0E4D}"/>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391" name="テキスト ボックス 390">
          <a:extLst>
            <a:ext uri="{FF2B5EF4-FFF2-40B4-BE49-F238E27FC236}">
              <a16:creationId xmlns:a16="http://schemas.microsoft.com/office/drawing/2014/main" id="{D562EA02-6AAF-4F88-AC23-4FB3C1AAB19F}"/>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392" name="テキスト ボックス 391">
          <a:extLst>
            <a:ext uri="{FF2B5EF4-FFF2-40B4-BE49-F238E27FC236}">
              <a16:creationId xmlns:a16="http://schemas.microsoft.com/office/drawing/2014/main" id="{EB53ACDC-B538-4117-9429-1441FA208F2B}"/>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393" name="テキスト ボックス 392">
          <a:extLst>
            <a:ext uri="{FF2B5EF4-FFF2-40B4-BE49-F238E27FC236}">
              <a16:creationId xmlns:a16="http://schemas.microsoft.com/office/drawing/2014/main" id="{51117F36-D577-49F1-97EE-9D9DC3065AEC}"/>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394" name="テキスト ボックス 393">
          <a:extLst>
            <a:ext uri="{FF2B5EF4-FFF2-40B4-BE49-F238E27FC236}">
              <a16:creationId xmlns:a16="http://schemas.microsoft.com/office/drawing/2014/main" id="{4B9C779A-E4E5-4964-875E-7733F03C5A9F}"/>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395" name="テキスト ボックス 394">
          <a:extLst>
            <a:ext uri="{FF2B5EF4-FFF2-40B4-BE49-F238E27FC236}">
              <a16:creationId xmlns:a16="http://schemas.microsoft.com/office/drawing/2014/main" id="{CBBED2E6-578E-4A31-B3C8-16A56EE755E2}"/>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396" name="テキスト ボックス 395">
          <a:extLst>
            <a:ext uri="{FF2B5EF4-FFF2-40B4-BE49-F238E27FC236}">
              <a16:creationId xmlns:a16="http://schemas.microsoft.com/office/drawing/2014/main" id="{95E5DB06-C49D-48DA-8439-76753F8740C3}"/>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397" name="テキスト ボックス 396">
          <a:extLst>
            <a:ext uri="{FF2B5EF4-FFF2-40B4-BE49-F238E27FC236}">
              <a16:creationId xmlns:a16="http://schemas.microsoft.com/office/drawing/2014/main" id="{0752EC49-134A-4E07-A8FE-6CA84F124C19}"/>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398" name="テキスト ボックス 397">
          <a:extLst>
            <a:ext uri="{FF2B5EF4-FFF2-40B4-BE49-F238E27FC236}">
              <a16:creationId xmlns:a16="http://schemas.microsoft.com/office/drawing/2014/main" id="{D183C6DD-6EB2-42D4-8276-AAEDEBAC751C}"/>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399" name="テキスト ボックス 398">
          <a:extLst>
            <a:ext uri="{FF2B5EF4-FFF2-40B4-BE49-F238E27FC236}">
              <a16:creationId xmlns:a16="http://schemas.microsoft.com/office/drawing/2014/main" id="{C8EE580E-B000-4038-9168-343E13185542}"/>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400" name="テキスト ボックス 399">
          <a:extLst>
            <a:ext uri="{FF2B5EF4-FFF2-40B4-BE49-F238E27FC236}">
              <a16:creationId xmlns:a16="http://schemas.microsoft.com/office/drawing/2014/main" id="{0627E3E8-AA17-4621-A549-5BC8ADAB096F}"/>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401" name="テキスト ボックス 400">
          <a:extLst>
            <a:ext uri="{FF2B5EF4-FFF2-40B4-BE49-F238E27FC236}">
              <a16:creationId xmlns:a16="http://schemas.microsoft.com/office/drawing/2014/main" id="{4A63AA7A-BBB9-4B46-9490-7A49B99F14C5}"/>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402" name="テキスト ボックス 401">
          <a:extLst>
            <a:ext uri="{FF2B5EF4-FFF2-40B4-BE49-F238E27FC236}">
              <a16:creationId xmlns:a16="http://schemas.microsoft.com/office/drawing/2014/main" id="{CBA71843-C04E-4191-9082-62F330A7CB1C}"/>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403" name="テキスト ボックス 402">
          <a:extLst>
            <a:ext uri="{FF2B5EF4-FFF2-40B4-BE49-F238E27FC236}">
              <a16:creationId xmlns:a16="http://schemas.microsoft.com/office/drawing/2014/main" id="{B2702946-9682-4AFF-AC8E-A52694E8C31E}"/>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404" name="テキスト ボックス 403">
          <a:extLst>
            <a:ext uri="{FF2B5EF4-FFF2-40B4-BE49-F238E27FC236}">
              <a16:creationId xmlns:a16="http://schemas.microsoft.com/office/drawing/2014/main" id="{27B037B8-6BFF-4179-9ED1-A43AFBF3262D}"/>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405" name="テキスト ボックス 404">
          <a:extLst>
            <a:ext uri="{FF2B5EF4-FFF2-40B4-BE49-F238E27FC236}">
              <a16:creationId xmlns:a16="http://schemas.microsoft.com/office/drawing/2014/main" id="{0F271F65-3FDC-4215-AF29-BBE6D4F6DC6A}"/>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406" name="テキスト ボックス 405">
          <a:extLst>
            <a:ext uri="{FF2B5EF4-FFF2-40B4-BE49-F238E27FC236}">
              <a16:creationId xmlns:a16="http://schemas.microsoft.com/office/drawing/2014/main" id="{1BF77876-67F4-4D6F-B6A0-E3F284106EC4}"/>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407" name="テキスト ボックス 406">
          <a:extLst>
            <a:ext uri="{FF2B5EF4-FFF2-40B4-BE49-F238E27FC236}">
              <a16:creationId xmlns:a16="http://schemas.microsoft.com/office/drawing/2014/main" id="{83F1FEBD-B567-4DEE-909E-10FCACEB33DC}"/>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408" name="テキスト ボックス 407">
          <a:extLst>
            <a:ext uri="{FF2B5EF4-FFF2-40B4-BE49-F238E27FC236}">
              <a16:creationId xmlns:a16="http://schemas.microsoft.com/office/drawing/2014/main" id="{3E1533DF-46B6-461C-AB53-25A5B66E3022}"/>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409" name="テキスト ボックス 408">
          <a:extLst>
            <a:ext uri="{FF2B5EF4-FFF2-40B4-BE49-F238E27FC236}">
              <a16:creationId xmlns:a16="http://schemas.microsoft.com/office/drawing/2014/main" id="{75AF99A4-C85F-4291-B5CA-C4951E9BBE1B}"/>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410" name="テキスト ボックス 409">
          <a:extLst>
            <a:ext uri="{FF2B5EF4-FFF2-40B4-BE49-F238E27FC236}">
              <a16:creationId xmlns:a16="http://schemas.microsoft.com/office/drawing/2014/main" id="{4A410132-AD77-4E1A-9D33-B32D30F74E66}"/>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411" name="テキスト ボックス 410">
          <a:extLst>
            <a:ext uri="{FF2B5EF4-FFF2-40B4-BE49-F238E27FC236}">
              <a16:creationId xmlns:a16="http://schemas.microsoft.com/office/drawing/2014/main" id="{E6837453-6D5C-4414-A0C6-FBD0B9A37EA9}"/>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412" name="テキスト ボックス 411">
          <a:extLst>
            <a:ext uri="{FF2B5EF4-FFF2-40B4-BE49-F238E27FC236}">
              <a16:creationId xmlns:a16="http://schemas.microsoft.com/office/drawing/2014/main" id="{4198BE84-2941-429F-B6DC-8BEE854B68F3}"/>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413" name="テキスト ボックス 412">
          <a:extLst>
            <a:ext uri="{FF2B5EF4-FFF2-40B4-BE49-F238E27FC236}">
              <a16:creationId xmlns:a16="http://schemas.microsoft.com/office/drawing/2014/main" id="{C964ED11-3519-40D7-8CF8-E45865AEE007}"/>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414" name="テキスト ボックス 413">
          <a:extLst>
            <a:ext uri="{FF2B5EF4-FFF2-40B4-BE49-F238E27FC236}">
              <a16:creationId xmlns:a16="http://schemas.microsoft.com/office/drawing/2014/main" id="{63668034-C086-4F9B-AC73-760154F556EC}"/>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415" name="テキスト ボックス 414">
          <a:extLst>
            <a:ext uri="{FF2B5EF4-FFF2-40B4-BE49-F238E27FC236}">
              <a16:creationId xmlns:a16="http://schemas.microsoft.com/office/drawing/2014/main" id="{F14DF0D8-0571-4EE7-88A9-412420A90EC6}"/>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416" name="テキスト ボックス 415">
          <a:extLst>
            <a:ext uri="{FF2B5EF4-FFF2-40B4-BE49-F238E27FC236}">
              <a16:creationId xmlns:a16="http://schemas.microsoft.com/office/drawing/2014/main" id="{30C65B8D-34B5-407A-A498-8BF5E3F75A81}"/>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417" name="テキスト ボックス 416">
          <a:extLst>
            <a:ext uri="{FF2B5EF4-FFF2-40B4-BE49-F238E27FC236}">
              <a16:creationId xmlns:a16="http://schemas.microsoft.com/office/drawing/2014/main" id="{65056038-0959-49D7-BCAC-4B5A5D63A0BE}"/>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418" name="テキスト ボックス 417">
          <a:extLst>
            <a:ext uri="{FF2B5EF4-FFF2-40B4-BE49-F238E27FC236}">
              <a16:creationId xmlns:a16="http://schemas.microsoft.com/office/drawing/2014/main" id="{9085E04A-3E03-49E4-A004-267A95892F5E}"/>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419" name="テキスト ボックス 418">
          <a:extLst>
            <a:ext uri="{FF2B5EF4-FFF2-40B4-BE49-F238E27FC236}">
              <a16:creationId xmlns:a16="http://schemas.microsoft.com/office/drawing/2014/main" id="{5E07AC7E-EA16-48A5-8358-EF51BD2DC610}"/>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420" name="テキスト ボックス 419">
          <a:extLst>
            <a:ext uri="{FF2B5EF4-FFF2-40B4-BE49-F238E27FC236}">
              <a16:creationId xmlns:a16="http://schemas.microsoft.com/office/drawing/2014/main" id="{91ADE958-B5F4-42E2-949A-E8427126CE2D}"/>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421" name="テキスト ボックス 420">
          <a:extLst>
            <a:ext uri="{FF2B5EF4-FFF2-40B4-BE49-F238E27FC236}">
              <a16:creationId xmlns:a16="http://schemas.microsoft.com/office/drawing/2014/main" id="{D7A3931B-2385-4CE2-9B8C-4E0A0BCECFBE}"/>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422" name="テキスト ボックス 421">
          <a:extLst>
            <a:ext uri="{FF2B5EF4-FFF2-40B4-BE49-F238E27FC236}">
              <a16:creationId xmlns:a16="http://schemas.microsoft.com/office/drawing/2014/main" id="{FCFD8A8D-A9C6-4C8F-BC7C-5D3B067E224D}"/>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423" name="テキスト ボックス 422">
          <a:extLst>
            <a:ext uri="{FF2B5EF4-FFF2-40B4-BE49-F238E27FC236}">
              <a16:creationId xmlns:a16="http://schemas.microsoft.com/office/drawing/2014/main" id="{16F495D8-D3DE-4C78-8E7D-3F10AAFC776D}"/>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24" name="テキスト ボックス 423">
          <a:extLst>
            <a:ext uri="{FF2B5EF4-FFF2-40B4-BE49-F238E27FC236}">
              <a16:creationId xmlns:a16="http://schemas.microsoft.com/office/drawing/2014/main" id="{A7B4ED3B-5461-42BF-80B9-2F188E1BB226}"/>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25" name="テキスト ボックス 424">
          <a:extLst>
            <a:ext uri="{FF2B5EF4-FFF2-40B4-BE49-F238E27FC236}">
              <a16:creationId xmlns:a16="http://schemas.microsoft.com/office/drawing/2014/main" id="{78FE9B37-FB22-4D87-82A8-A035CD2F814C}"/>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6" name="テキスト ボックス 425">
          <a:extLst>
            <a:ext uri="{FF2B5EF4-FFF2-40B4-BE49-F238E27FC236}">
              <a16:creationId xmlns:a16="http://schemas.microsoft.com/office/drawing/2014/main" id="{A6F96B0E-9541-4815-922A-E265773BD42A}"/>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7" name="テキスト ボックス 426">
          <a:extLst>
            <a:ext uri="{FF2B5EF4-FFF2-40B4-BE49-F238E27FC236}">
              <a16:creationId xmlns:a16="http://schemas.microsoft.com/office/drawing/2014/main" id="{B64DF62D-463C-4815-A46A-93DA27BE9988}"/>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28" name="テキスト ボックス 427">
          <a:extLst>
            <a:ext uri="{FF2B5EF4-FFF2-40B4-BE49-F238E27FC236}">
              <a16:creationId xmlns:a16="http://schemas.microsoft.com/office/drawing/2014/main" id="{DDC8FCA5-519C-4F60-BFFA-351D2E80D616}"/>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29" name="テキスト ボックス 428">
          <a:extLst>
            <a:ext uri="{FF2B5EF4-FFF2-40B4-BE49-F238E27FC236}">
              <a16:creationId xmlns:a16="http://schemas.microsoft.com/office/drawing/2014/main" id="{0E1E3657-D35F-4A81-AF51-0F03DDC7BA14}"/>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30" name="テキスト ボックス 429">
          <a:extLst>
            <a:ext uri="{FF2B5EF4-FFF2-40B4-BE49-F238E27FC236}">
              <a16:creationId xmlns:a16="http://schemas.microsoft.com/office/drawing/2014/main" id="{555E00B3-B90D-4FDA-A372-EED3443DDC94}"/>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31" name="テキスト ボックス 430">
          <a:extLst>
            <a:ext uri="{FF2B5EF4-FFF2-40B4-BE49-F238E27FC236}">
              <a16:creationId xmlns:a16="http://schemas.microsoft.com/office/drawing/2014/main" id="{F9FEFE79-2E58-4022-97E8-B36639B9FA9F}"/>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32" name="テキスト ボックス 431">
          <a:extLst>
            <a:ext uri="{FF2B5EF4-FFF2-40B4-BE49-F238E27FC236}">
              <a16:creationId xmlns:a16="http://schemas.microsoft.com/office/drawing/2014/main" id="{E1D6C13F-F974-420E-BD78-705097308E3F}"/>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33" name="テキスト ボックス 432">
          <a:extLst>
            <a:ext uri="{FF2B5EF4-FFF2-40B4-BE49-F238E27FC236}">
              <a16:creationId xmlns:a16="http://schemas.microsoft.com/office/drawing/2014/main" id="{7C4A52D2-054A-4E80-A239-878F53779B35}"/>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434" name="テキスト ボックス 433">
          <a:extLst>
            <a:ext uri="{FF2B5EF4-FFF2-40B4-BE49-F238E27FC236}">
              <a16:creationId xmlns:a16="http://schemas.microsoft.com/office/drawing/2014/main" id="{87DF83C3-4404-4B06-A865-C71479A0F862}"/>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435" name="テキスト ボックス 434">
          <a:extLst>
            <a:ext uri="{FF2B5EF4-FFF2-40B4-BE49-F238E27FC236}">
              <a16:creationId xmlns:a16="http://schemas.microsoft.com/office/drawing/2014/main" id="{E83AC83E-0E3E-4BC2-B64E-53A76D3A77D9}"/>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436" name="テキスト ボックス 435">
          <a:extLst>
            <a:ext uri="{FF2B5EF4-FFF2-40B4-BE49-F238E27FC236}">
              <a16:creationId xmlns:a16="http://schemas.microsoft.com/office/drawing/2014/main" id="{B8A78B75-202C-4198-8CEB-3EE8B8338EFE}"/>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437" name="テキスト ボックス 436">
          <a:extLst>
            <a:ext uri="{FF2B5EF4-FFF2-40B4-BE49-F238E27FC236}">
              <a16:creationId xmlns:a16="http://schemas.microsoft.com/office/drawing/2014/main" id="{DD8D74FA-5693-4435-859C-20A75E88D18E}"/>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438" name="テキスト ボックス 437">
          <a:extLst>
            <a:ext uri="{FF2B5EF4-FFF2-40B4-BE49-F238E27FC236}">
              <a16:creationId xmlns:a16="http://schemas.microsoft.com/office/drawing/2014/main" id="{5024CA47-B2D1-45AE-B81C-9FD5C2D3F15D}"/>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439" name="テキスト ボックス 438">
          <a:extLst>
            <a:ext uri="{FF2B5EF4-FFF2-40B4-BE49-F238E27FC236}">
              <a16:creationId xmlns:a16="http://schemas.microsoft.com/office/drawing/2014/main" id="{3CC0B94A-62CD-4E07-81A3-49C3EE60A729}"/>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440" name="テキスト ボックス 439">
          <a:extLst>
            <a:ext uri="{FF2B5EF4-FFF2-40B4-BE49-F238E27FC236}">
              <a16:creationId xmlns:a16="http://schemas.microsoft.com/office/drawing/2014/main" id="{53411214-AB32-4A36-A667-67023227316B}"/>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441" name="テキスト ボックス 440">
          <a:extLst>
            <a:ext uri="{FF2B5EF4-FFF2-40B4-BE49-F238E27FC236}">
              <a16:creationId xmlns:a16="http://schemas.microsoft.com/office/drawing/2014/main" id="{92348F95-EB17-4259-933F-5500185DCE35}"/>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442" name="テキスト ボックス 441">
          <a:extLst>
            <a:ext uri="{FF2B5EF4-FFF2-40B4-BE49-F238E27FC236}">
              <a16:creationId xmlns:a16="http://schemas.microsoft.com/office/drawing/2014/main" id="{A1B052B0-B326-4558-BD93-EA351BD357B2}"/>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443" name="テキスト ボックス 442">
          <a:extLst>
            <a:ext uri="{FF2B5EF4-FFF2-40B4-BE49-F238E27FC236}">
              <a16:creationId xmlns:a16="http://schemas.microsoft.com/office/drawing/2014/main" id="{EA218C27-C463-4C9D-8ABD-762D5140E958}"/>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444" name="テキスト ボックス 443">
          <a:extLst>
            <a:ext uri="{FF2B5EF4-FFF2-40B4-BE49-F238E27FC236}">
              <a16:creationId xmlns:a16="http://schemas.microsoft.com/office/drawing/2014/main" id="{37807CD4-3BE8-4CF9-B58C-211CBED6340F}"/>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445" name="テキスト ボックス 444">
          <a:extLst>
            <a:ext uri="{FF2B5EF4-FFF2-40B4-BE49-F238E27FC236}">
              <a16:creationId xmlns:a16="http://schemas.microsoft.com/office/drawing/2014/main" id="{394E180C-0475-491E-8A90-8BACAB7F527E}"/>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446" name="テキスト ボックス 445">
          <a:extLst>
            <a:ext uri="{FF2B5EF4-FFF2-40B4-BE49-F238E27FC236}">
              <a16:creationId xmlns:a16="http://schemas.microsoft.com/office/drawing/2014/main" id="{0F3CCF6D-B0C8-41F9-B29F-7457AFB2CD4F}"/>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447" name="テキスト ボックス 446">
          <a:extLst>
            <a:ext uri="{FF2B5EF4-FFF2-40B4-BE49-F238E27FC236}">
              <a16:creationId xmlns:a16="http://schemas.microsoft.com/office/drawing/2014/main" id="{DD98C9E3-E53A-426A-AA69-9E2C1F650ADC}"/>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448" name="テキスト ボックス 447">
          <a:extLst>
            <a:ext uri="{FF2B5EF4-FFF2-40B4-BE49-F238E27FC236}">
              <a16:creationId xmlns:a16="http://schemas.microsoft.com/office/drawing/2014/main" id="{9713F97A-0ED5-4FE5-A3F0-BA12545E5890}"/>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449" name="テキスト ボックス 448">
          <a:extLst>
            <a:ext uri="{FF2B5EF4-FFF2-40B4-BE49-F238E27FC236}">
              <a16:creationId xmlns:a16="http://schemas.microsoft.com/office/drawing/2014/main" id="{C212CA99-FA31-4CB7-B729-D6D9F82DB823}"/>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450" name="テキスト ボックス 449">
          <a:extLst>
            <a:ext uri="{FF2B5EF4-FFF2-40B4-BE49-F238E27FC236}">
              <a16:creationId xmlns:a16="http://schemas.microsoft.com/office/drawing/2014/main" id="{47576667-1E18-4AB8-997C-00F14C5977B6}"/>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451" name="テキスト ボックス 450">
          <a:extLst>
            <a:ext uri="{FF2B5EF4-FFF2-40B4-BE49-F238E27FC236}">
              <a16:creationId xmlns:a16="http://schemas.microsoft.com/office/drawing/2014/main" id="{200127BD-52B5-4305-A1F4-F306F64098FF}"/>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452" name="テキスト ボックス 451">
          <a:extLst>
            <a:ext uri="{FF2B5EF4-FFF2-40B4-BE49-F238E27FC236}">
              <a16:creationId xmlns:a16="http://schemas.microsoft.com/office/drawing/2014/main" id="{87F0B9E0-D2A5-4D6B-B476-737843F11384}"/>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453" name="テキスト ボックス 452">
          <a:extLst>
            <a:ext uri="{FF2B5EF4-FFF2-40B4-BE49-F238E27FC236}">
              <a16:creationId xmlns:a16="http://schemas.microsoft.com/office/drawing/2014/main" id="{2D161063-ACFB-4B3D-84EF-9CC7B6919E3C}"/>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454" name="テキスト ボックス 453">
          <a:extLst>
            <a:ext uri="{FF2B5EF4-FFF2-40B4-BE49-F238E27FC236}">
              <a16:creationId xmlns:a16="http://schemas.microsoft.com/office/drawing/2014/main" id="{B1FEBA3F-7C4C-441B-9EDA-0D1327BD1BC5}"/>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455" name="テキスト ボックス 454">
          <a:extLst>
            <a:ext uri="{FF2B5EF4-FFF2-40B4-BE49-F238E27FC236}">
              <a16:creationId xmlns:a16="http://schemas.microsoft.com/office/drawing/2014/main" id="{23A169A8-306F-40E2-AE4A-080CFBD6914C}"/>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456" name="テキスト ボックス 455">
          <a:extLst>
            <a:ext uri="{FF2B5EF4-FFF2-40B4-BE49-F238E27FC236}">
              <a16:creationId xmlns:a16="http://schemas.microsoft.com/office/drawing/2014/main" id="{51C728CC-6209-4445-A12D-14240D99D1D3}"/>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457" name="テキスト ボックス 456">
          <a:extLst>
            <a:ext uri="{FF2B5EF4-FFF2-40B4-BE49-F238E27FC236}">
              <a16:creationId xmlns:a16="http://schemas.microsoft.com/office/drawing/2014/main" id="{860A6714-7A26-4294-B531-E733A1AD8761}"/>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458" name="テキスト ボックス 457">
          <a:extLst>
            <a:ext uri="{FF2B5EF4-FFF2-40B4-BE49-F238E27FC236}">
              <a16:creationId xmlns:a16="http://schemas.microsoft.com/office/drawing/2014/main" id="{790F792F-8791-462B-B354-F7E64185D702}"/>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459" name="テキスト ボックス 458">
          <a:extLst>
            <a:ext uri="{FF2B5EF4-FFF2-40B4-BE49-F238E27FC236}">
              <a16:creationId xmlns:a16="http://schemas.microsoft.com/office/drawing/2014/main" id="{DBFE9905-D821-4E85-9325-7C0424D8D521}"/>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460" name="テキスト ボックス 459">
          <a:extLst>
            <a:ext uri="{FF2B5EF4-FFF2-40B4-BE49-F238E27FC236}">
              <a16:creationId xmlns:a16="http://schemas.microsoft.com/office/drawing/2014/main" id="{1B4A190E-CF22-4271-BBD5-1A0B5F93E6B4}"/>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461" name="テキスト ボックス 460">
          <a:extLst>
            <a:ext uri="{FF2B5EF4-FFF2-40B4-BE49-F238E27FC236}">
              <a16:creationId xmlns:a16="http://schemas.microsoft.com/office/drawing/2014/main" id="{0FFF2789-0386-4574-9914-B3F4DAE5089F}"/>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462" name="テキスト ボックス 461">
          <a:extLst>
            <a:ext uri="{FF2B5EF4-FFF2-40B4-BE49-F238E27FC236}">
              <a16:creationId xmlns:a16="http://schemas.microsoft.com/office/drawing/2014/main" id="{D250E8A4-A441-44DA-A885-425B3CB5DE04}"/>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463" name="テキスト ボックス 462">
          <a:extLst>
            <a:ext uri="{FF2B5EF4-FFF2-40B4-BE49-F238E27FC236}">
              <a16:creationId xmlns:a16="http://schemas.microsoft.com/office/drawing/2014/main" id="{933374B6-BF9D-4111-85EF-563796B3F918}"/>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464" name="テキスト ボックス 463">
          <a:extLst>
            <a:ext uri="{FF2B5EF4-FFF2-40B4-BE49-F238E27FC236}">
              <a16:creationId xmlns:a16="http://schemas.microsoft.com/office/drawing/2014/main" id="{30A93337-B1A7-45E8-BB07-C044BE03D4F9}"/>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465" name="テキスト ボックス 464">
          <a:extLst>
            <a:ext uri="{FF2B5EF4-FFF2-40B4-BE49-F238E27FC236}">
              <a16:creationId xmlns:a16="http://schemas.microsoft.com/office/drawing/2014/main" id="{A935AD40-37EB-42E2-A38C-4549AD373DC7}"/>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466" name="テキスト ボックス 465">
          <a:extLst>
            <a:ext uri="{FF2B5EF4-FFF2-40B4-BE49-F238E27FC236}">
              <a16:creationId xmlns:a16="http://schemas.microsoft.com/office/drawing/2014/main" id="{09D384D4-0D77-4655-8450-DD9DF0E7650F}"/>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467" name="テキスト ボックス 466">
          <a:extLst>
            <a:ext uri="{FF2B5EF4-FFF2-40B4-BE49-F238E27FC236}">
              <a16:creationId xmlns:a16="http://schemas.microsoft.com/office/drawing/2014/main" id="{97F38D6F-330B-4D95-9783-1332BBDBC7C7}"/>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468" name="テキスト ボックス 467">
          <a:extLst>
            <a:ext uri="{FF2B5EF4-FFF2-40B4-BE49-F238E27FC236}">
              <a16:creationId xmlns:a16="http://schemas.microsoft.com/office/drawing/2014/main" id="{E88F72B7-D429-41DC-8E92-4067A2D77BF3}"/>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469" name="テキスト ボックス 468">
          <a:extLst>
            <a:ext uri="{FF2B5EF4-FFF2-40B4-BE49-F238E27FC236}">
              <a16:creationId xmlns:a16="http://schemas.microsoft.com/office/drawing/2014/main" id="{B2838AFD-D87B-43F9-B3C6-E8DDC9CB79A4}"/>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470" name="テキスト ボックス 469">
          <a:extLst>
            <a:ext uri="{FF2B5EF4-FFF2-40B4-BE49-F238E27FC236}">
              <a16:creationId xmlns:a16="http://schemas.microsoft.com/office/drawing/2014/main" id="{F0488070-B8BF-48BF-A61B-A21AAC5F5D45}"/>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471" name="テキスト ボックス 470">
          <a:extLst>
            <a:ext uri="{FF2B5EF4-FFF2-40B4-BE49-F238E27FC236}">
              <a16:creationId xmlns:a16="http://schemas.microsoft.com/office/drawing/2014/main" id="{FB6E9F47-7043-480F-8EA6-056FC635594B}"/>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472" name="テキスト ボックス 471">
          <a:extLst>
            <a:ext uri="{FF2B5EF4-FFF2-40B4-BE49-F238E27FC236}">
              <a16:creationId xmlns:a16="http://schemas.microsoft.com/office/drawing/2014/main" id="{BC68133F-D47F-4563-8C82-A3BE68CE44CA}"/>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473" name="テキスト ボックス 472">
          <a:extLst>
            <a:ext uri="{FF2B5EF4-FFF2-40B4-BE49-F238E27FC236}">
              <a16:creationId xmlns:a16="http://schemas.microsoft.com/office/drawing/2014/main" id="{9D6225AC-4ED1-402F-B3F6-B9EECB4EC713}"/>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474" name="テキスト ボックス 473">
          <a:extLst>
            <a:ext uri="{FF2B5EF4-FFF2-40B4-BE49-F238E27FC236}">
              <a16:creationId xmlns:a16="http://schemas.microsoft.com/office/drawing/2014/main" id="{4E5697D4-550A-446F-9CDA-57AC380FA90F}"/>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475" name="テキスト ボックス 474">
          <a:extLst>
            <a:ext uri="{FF2B5EF4-FFF2-40B4-BE49-F238E27FC236}">
              <a16:creationId xmlns:a16="http://schemas.microsoft.com/office/drawing/2014/main" id="{31CF41AD-70D3-4EF5-BF59-1C8EF1BCB5EF}"/>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476" name="テキスト ボックス 475">
          <a:extLst>
            <a:ext uri="{FF2B5EF4-FFF2-40B4-BE49-F238E27FC236}">
              <a16:creationId xmlns:a16="http://schemas.microsoft.com/office/drawing/2014/main" id="{CC8FC422-D53E-4CE4-9A6C-89BEA5E97041}"/>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477" name="テキスト ボックス 476">
          <a:extLst>
            <a:ext uri="{FF2B5EF4-FFF2-40B4-BE49-F238E27FC236}">
              <a16:creationId xmlns:a16="http://schemas.microsoft.com/office/drawing/2014/main" id="{D409DAB5-8B06-464C-8C32-B038715215FD}"/>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478" name="テキスト ボックス 477">
          <a:extLst>
            <a:ext uri="{FF2B5EF4-FFF2-40B4-BE49-F238E27FC236}">
              <a16:creationId xmlns:a16="http://schemas.microsoft.com/office/drawing/2014/main" id="{9CDF9757-D8E6-43C2-9ABE-4E72760F323C}"/>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479" name="テキスト ボックス 478">
          <a:extLst>
            <a:ext uri="{FF2B5EF4-FFF2-40B4-BE49-F238E27FC236}">
              <a16:creationId xmlns:a16="http://schemas.microsoft.com/office/drawing/2014/main" id="{1F4238CF-6E0B-45AC-A51D-237369DE8AAC}"/>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480" name="テキスト ボックス 479">
          <a:extLst>
            <a:ext uri="{FF2B5EF4-FFF2-40B4-BE49-F238E27FC236}">
              <a16:creationId xmlns:a16="http://schemas.microsoft.com/office/drawing/2014/main" id="{011B9E66-3C69-401C-B3C3-9ABAC0519BD2}"/>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481" name="テキスト ボックス 480">
          <a:extLst>
            <a:ext uri="{FF2B5EF4-FFF2-40B4-BE49-F238E27FC236}">
              <a16:creationId xmlns:a16="http://schemas.microsoft.com/office/drawing/2014/main" id="{559A1F4F-FEFA-4534-A174-855059A3AEF8}"/>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482" name="テキスト ボックス 481">
          <a:extLst>
            <a:ext uri="{FF2B5EF4-FFF2-40B4-BE49-F238E27FC236}">
              <a16:creationId xmlns:a16="http://schemas.microsoft.com/office/drawing/2014/main" id="{4610AC59-A2BA-45B6-A927-52352B8803C4}"/>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483" name="テキスト ボックス 482">
          <a:extLst>
            <a:ext uri="{FF2B5EF4-FFF2-40B4-BE49-F238E27FC236}">
              <a16:creationId xmlns:a16="http://schemas.microsoft.com/office/drawing/2014/main" id="{0CF6175D-F2A1-420B-8B7F-4929E6F99A21}"/>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484" name="テキスト ボックス 483">
          <a:extLst>
            <a:ext uri="{FF2B5EF4-FFF2-40B4-BE49-F238E27FC236}">
              <a16:creationId xmlns:a16="http://schemas.microsoft.com/office/drawing/2014/main" id="{F1E5B471-A830-4563-999E-2087819391D3}"/>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485" name="テキスト ボックス 484">
          <a:extLst>
            <a:ext uri="{FF2B5EF4-FFF2-40B4-BE49-F238E27FC236}">
              <a16:creationId xmlns:a16="http://schemas.microsoft.com/office/drawing/2014/main" id="{23DC5BDB-0384-4997-A751-E8533D7F16D9}"/>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486" name="テキスト ボックス 485">
          <a:extLst>
            <a:ext uri="{FF2B5EF4-FFF2-40B4-BE49-F238E27FC236}">
              <a16:creationId xmlns:a16="http://schemas.microsoft.com/office/drawing/2014/main" id="{1E41D945-C678-462C-A8E6-F84B149C13A6}"/>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487" name="テキスト ボックス 486">
          <a:extLst>
            <a:ext uri="{FF2B5EF4-FFF2-40B4-BE49-F238E27FC236}">
              <a16:creationId xmlns:a16="http://schemas.microsoft.com/office/drawing/2014/main" id="{DB359679-1645-486A-897D-A098400C36D2}"/>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488" name="テキスト ボックス 487">
          <a:extLst>
            <a:ext uri="{FF2B5EF4-FFF2-40B4-BE49-F238E27FC236}">
              <a16:creationId xmlns:a16="http://schemas.microsoft.com/office/drawing/2014/main" id="{156341A0-0FC0-4A5C-8E2F-2CE3797C7993}"/>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489" name="テキスト ボックス 488">
          <a:extLst>
            <a:ext uri="{FF2B5EF4-FFF2-40B4-BE49-F238E27FC236}">
              <a16:creationId xmlns:a16="http://schemas.microsoft.com/office/drawing/2014/main" id="{5805F53E-0706-40A2-8045-EC7FC835ABF7}"/>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490" name="テキスト ボックス 489">
          <a:extLst>
            <a:ext uri="{FF2B5EF4-FFF2-40B4-BE49-F238E27FC236}">
              <a16:creationId xmlns:a16="http://schemas.microsoft.com/office/drawing/2014/main" id="{9A1EA005-CCF0-4E4A-997F-871DA96E0779}"/>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491" name="テキスト ボックス 490">
          <a:extLst>
            <a:ext uri="{FF2B5EF4-FFF2-40B4-BE49-F238E27FC236}">
              <a16:creationId xmlns:a16="http://schemas.microsoft.com/office/drawing/2014/main" id="{41F4DF1F-CC39-497C-8D2C-E312CBC4E3E8}"/>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492" name="テキスト ボックス 491">
          <a:extLst>
            <a:ext uri="{FF2B5EF4-FFF2-40B4-BE49-F238E27FC236}">
              <a16:creationId xmlns:a16="http://schemas.microsoft.com/office/drawing/2014/main" id="{9E53F7D8-3F2E-4687-81EA-EA15747B6A74}"/>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493" name="テキスト ボックス 492">
          <a:extLst>
            <a:ext uri="{FF2B5EF4-FFF2-40B4-BE49-F238E27FC236}">
              <a16:creationId xmlns:a16="http://schemas.microsoft.com/office/drawing/2014/main" id="{3DDB676D-7C76-46AC-BC54-81CC30C60AC4}"/>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494" name="テキスト ボックス 493">
          <a:extLst>
            <a:ext uri="{FF2B5EF4-FFF2-40B4-BE49-F238E27FC236}">
              <a16:creationId xmlns:a16="http://schemas.microsoft.com/office/drawing/2014/main" id="{1375049B-8600-4F96-959B-370EC31F66A4}"/>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495" name="テキスト ボックス 494">
          <a:extLst>
            <a:ext uri="{FF2B5EF4-FFF2-40B4-BE49-F238E27FC236}">
              <a16:creationId xmlns:a16="http://schemas.microsoft.com/office/drawing/2014/main" id="{E3B82CC5-7BAE-489B-8B4F-B9FF78E15EB5}"/>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496" name="テキスト ボックス 495">
          <a:extLst>
            <a:ext uri="{FF2B5EF4-FFF2-40B4-BE49-F238E27FC236}">
              <a16:creationId xmlns:a16="http://schemas.microsoft.com/office/drawing/2014/main" id="{A1DC224B-94E7-474A-AEA0-4EB411F0F80C}"/>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497" name="テキスト ボックス 496">
          <a:extLst>
            <a:ext uri="{FF2B5EF4-FFF2-40B4-BE49-F238E27FC236}">
              <a16:creationId xmlns:a16="http://schemas.microsoft.com/office/drawing/2014/main" id="{CA26C36B-5D8B-4936-974A-B1AD09E6FF46}"/>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498" name="テキスト ボックス 497">
          <a:extLst>
            <a:ext uri="{FF2B5EF4-FFF2-40B4-BE49-F238E27FC236}">
              <a16:creationId xmlns:a16="http://schemas.microsoft.com/office/drawing/2014/main" id="{CD645D2B-BD2E-47E6-A5CA-C219D8A4D294}"/>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499" name="テキスト ボックス 498">
          <a:extLst>
            <a:ext uri="{FF2B5EF4-FFF2-40B4-BE49-F238E27FC236}">
              <a16:creationId xmlns:a16="http://schemas.microsoft.com/office/drawing/2014/main" id="{F30BD880-F3D8-4915-B96C-F6CE261F02F7}"/>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500" name="テキスト ボックス 499">
          <a:extLst>
            <a:ext uri="{FF2B5EF4-FFF2-40B4-BE49-F238E27FC236}">
              <a16:creationId xmlns:a16="http://schemas.microsoft.com/office/drawing/2014/main" id="{BED3F48D-6B26-4A8D-BA9C-ECBDA42BCA19}"/>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501" name="テキスト ボックス 500">
          <a:extLst>
            <a:ext uri="{FF2B5EF4-FFF2-40B4-BE49-F238E27FC236}">
              <a16:creationId xmlns:a16="http://schemas.microsoft.com/office/drawing/2014/main" id="{CE0C65B1-83D3-499C-B930-F6326DF16FDD}"/>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502" name="テキスト ボックス 501">
          <a:extLst>
            <a:ext uri="{FF2B5EF4-FFF2-40B4-BE49-F238E27FC236}">
              <a16:creationId xmlns:a16="http://schemas.microsoft.com/office/drawing/2014/main" id="{97AA23B4-8D53-4970-BF8B-DE684879B87A}"/>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503" name="テキスト ボックス 502">
          <a:extLst>
            <a:ext uri="{FF2B5EF4-FFF2-40B4-BE49-F238E27FC236}">
              <a16:creationId xmlns:a16="http://schemas.microsoft.com/office/drawing/2014/main" id="{9AE16EB6-F91E-4C4A-ABBD-33128AA396E3}"/>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504" name="テキスト ボックス 503">
          <a:extLst>
            <a:ext uri="{FF2B5EF4-FFF2-40B4-BE49-F238E27FC236}">
              <a16:creationId xmlns:a16="http://schemas.microsoft.com/office/drawing/2014/main" id="{F4843AB6-5404-42AA-9716-1322A614D5B7}"/>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505" name="テキスト ボックス 504">
          <a:extLst>
            <a:ext uri="{FF2B5EF4-FFF2-40B4-BE49-F238E27FC236}">
              <a16:creationId xmlns:a16="http://schemas.microsoft.com/office/drawing/2014/main" id="{ABF8BA0F-9EE0-4FCB-95CA-8260DF97A37E}"/>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506" name="テキスト ボックス 505">
          <a:extLst>
            <a:ext uri="{FF2B5EF4-FFF2-40B4-BE49-F238E27FC236}">
              <a16:creationId xmlns:a16="http://schemas.microsoft.com/office/drawing/2014/main" id="{457CF6C5-F6BB-4789-8025-02FF63B9C44D}"/>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507" name="テキスト ボックス 506">
          <a:extLst>
            <a:ext uri="{FF2B5EF4-FFF2-40B4-BE49-F238E27FC236}">
              <a16:creationId xmlns:a16="http://schemas.microsoft.com/office/drawing/2014/main" id="{0622A430-5B4D-4C87-A854-7AEAFF993F8C}"/>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508" name="テキスト ボックス 507">
          <a:extLst>
            <a:ext uri="{FF2B5EF4-FFF2-40B4-BE49-F238E27FC236}">
              <a16:creationId xmlns:a16="http://schemas.microsoft.com/office/drawing/2014/main" id="{6FCBAE8B-62C3-4E3F-8309-BA3BFE19B368}"/>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509" name="テキスト ボックス 508">
          <a:extLst>
            <a:ext uri="{FF2B5EF4-FFF2-40B4-BE49-F238E27FC236}">
              <a16:creationId xmlns:a16="http://schemas.microsoft.com/office/drawing/2014/main" id="{453E2CC4-0247-496C-8EDB-AAC12548F102}"/>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510" name="テキスト ボックス 509">
          <a:extLst>
            <a:ext uri="{FF2B5EF4-FFF2-40B4-BE49-F238E27FC236}">
              <a16:creationId xmlns:a16="http://schemas.microsoft.com/office/drawing/2014/main" id="{8A9EF57E-D194-4ED1-9A5C-9BA62AFA5F3C}"/>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511" name="テキスト ボックス 510">
          <a:extLst>
            <a:ext uri="{FF2B5EF4-FFF2-40B4-BE49-F238E27FC236}">
              <a16:creationId xmlns:a16="http://schemas.microsoft.com/office/drawing/2014/main" id="{C91EB016-2B94-4A2D-ABCE-9CCE92D4DDDA}"/>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512" name="テキスト ボックス 511">
          <a:extLst>
            <a:ext uri="{FF2B5EF4-FFF2-40B4-BE49-F238E27FC236}">
              <a16:creationId xmlns:a16="http://schemas.microsoft.com/office/drawing/2014/main" id="{0CC73808-3979-49A1-83FB-663742C4C956}"/>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513" name="テキスト ボックス 512">
          <a:extLst>
            <a:ext uri="{FF2B5EF4-FFF2-40B4-BE49-F238E27FC236}">
              <a16:creationId xmlns:a16="http://schemas.microsoft.com/office/drawing/2014/main" id="{69A27D75-A596-4AC4-8685-B863BA10B90A}"/>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514" name="テキスト ボックス 513">
          <a:extLst>
            <a:ext uri="{FF2B5EF4-FFF2-40B4-BE49-F238E27FC236}">
              <a16:creationId xmlns:a16="http://schemas.microsoft.com/office/drawing/2014/main" id="{F4053826-9A57-40DD-9E62-392769E9B57B}"/>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515" name="テキスト ボックス 514">
          <a:extLst>
            <a:ext uri="{FF2B5EF4-FFF2-40B4-BE49-F238E27FC236}">
              <a16:creationId xmlns:a16="http://schemas.microsoft.com/office/drawing/2014/main" id="{2BE9BD88-BABE-4EC1-A0E4-7DD20031C32A}"/>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516" name="テキスト ボックス 515">
          <a:extLst>
            <a:ext uri="{FF2B5EF4-FFF2-40B4-BE49-F238E27FC236}">
              <a16:creationId xmlns:a16="http://schemas.microsoft.com/office/drawing/2014/main" id="{513993A3-1416-41F1-87CC-367D3999781B}"/>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517" name="テキスト ボックス 516">
          <a:extLst>
            <a:ext uri="{FF2B5EF4-FFF2-40B4-BE49-F238E27FC236}">
              <a16:creationId xmlns:a16="http://schemas.microsoft.com/office/drawing/2014/main" id="{3DEDF132-5D61-46AD-84A3-D88072D844E4}"/>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518" name="テキスト ボックス 517">
          <a:extLst>
            <a:ext uri="{FF2B5EF4-FFF2-40B4-BE49-F238E27FC236}">
              <a16:creationId xmlns:a16="http://schemas.microsoft.com/office/drawing/2014/main" id="{B986CB6E-BE39-4B1E-ACEC-AEEB0BECABB2}"/>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519" name="テキスト ボックス 518">
          <a:extLst>
            <a:ext uri="{FF2B5EF4-FFF2-40B4-BE49-F238E27FC236}">
              <a16:creationId xmlns:a16="http://schemas.microsoft.com/office/drawing/2014/main" id="{6CF503B0-07F0-417B-B5CA-5DEC8147D87C}"/>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520" name="テキスト ボックス 519">
          <a:extLst>
            <a:ext uri="{FF2B5EF4-FFF2-40B4-BE49-F238E27FC236}">
              <a16:creationId xmlns:a16="http://schemas.microsoft.com/office/drawing/2014/main" id="{01CF4EA5-C44F-40B7-A178-A48FFF97EB27}"/>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521" name="テキスト ボックス 520">
          <a:extLst>
            <a:ext uri="{FF2B5EF4-FFF2-40B4-BE49-F238E27FC236}">
              <a16:creationId xmlns:a16="http://schemas.microsoft.com/office/drawing/2014/main" id="{4A6D697B-8E02-40DF-BCD9-A0C2A547D13B}"/>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522" name="テキスト ボックス 521">
          <a:extLst>
            <a:ext uri="{FF2B5EF4-FFF2-40B4-BE49-F238E27FC236}">
              <a16:creationId xmlns:a16="http://schemas.microsoft.com/office/drawing/2014/main" id="{726A3CD0-F6AA-42DF-9574-576E27C04940}"/>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523" name="テキスト ボックス 522">
          <a:extLst>
            <a:ext uri="{FF2B5EF4-FFF2-40B4-BE49-F238E27FC236}">
              <a16:creationId xmlns:a16="http://schemas.microsoft.com/office/drawing/2014/main" id="{612D14CC-F3D9-4460-B799-B14C5C5D3967}"/>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524" name="テキスト ボックス 523">
          <a:extLst>
            <a:ext uri="{FF2B5EF4-FFF2-40B4-BE49-F238E27FC236}">
              <a16:creationId xmlns:a16="http://schemas.microsoft.com/office/drawing/2014/main" id="{F26FEF7F-BA27-4762-84C5-475D44B4F4B3}"/>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525" name="テキスト ボックス 524">
          <a:extLst>
            <a:ext uri="{FF2B5EF4-FFF2-40B4-BE49-F238E27FC236}">
              <a16:creationId xmlns:a16="http://schemas.microsoft.com/office/drawing/2014/main" id="{F32EFC33-1FFD-4117-9997-0B84E4BEE07C}"/>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526" name="テキスト ボックス 525">
          <a:extLst>
            <a:ext uri="{FF2B5EF4-FFF2-40B4-BE49-F238E27FC236}">
              <a16:creationId xmlns:a16="http://schemas.microsoft.com/office/drawing/2014/main" id="{CFF1D804-A440-4C00-92FB-0BBCF1E1F4CF}"/>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527" name="テキスト ボックス 526">
          <a:extLst>
            <a:ext uri="{FF2B5EF4-FFF2-40B4-BE49-F238E27FC236}">
              <a16:creationId xmlns:a16="http://schemas.microsoft.com/office/drawing/2014/main" id="{38F3A85D-64E8-4A1E-B725-E3791B1363A5}"/>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528" name="テキスト ボックス 527">
          <a:extLst>
            <a:ext uri="{FF2B5EF4-FFF2-40B4-BE49-F238E27FC236}">
              <a16:creationId xmlns:a16="http://schemas.microsoft.com/office/drawing/2014/main" id="{D5FF6616-5A12-4A09-B298-F0D4BAC1CE14}"/>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529" name="テキスト ボックス 528">
          <a:extLst>
            <a:ext uri="{FF2B5EF4-FFF2-40B4-BE49-F238E27FC236}">
              <a16:creationId xmlns:a16="http://schemas.microsoft.com/office/drawing/2014/main" id="{1C20883A-93DA-40DF-8C73-0AB505E76D2F}"/>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530" name="テキスト ボックス 529">
          <a:extLst>
            <a:ext uri="{FF2B5EF4-FFF2-40B4-BE49-F238E27FC236}">
              <a16:creationId xmlns:a16="http://schemas.microsoft.com/office/drawing/2014/main" id="{598DCF58-5B6F-4671-A840-E634D9B3BFC6}"/>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531" name="テキスト ボックス 530">
          <a:extLst>
            <a:ext uri="{FF2B5EF4-FFF2-40B4-BE49-F238E27FC236}">
              <a16:creationId xmlns:a16="http://schemas.microsoft.com/office/drawing/2014/main" id="{0C481D2C-F34F-413D-BE18-085023602D09}"/>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532" name="テキスト ボックス 531">
          <a:extLst>
            <a:ext uri="{FF2B5EF4-FFF2-40B4-BE49-F238E27FC236}">
              <a16:creationId xmlns:a16="http://schemas.microsoft.com/office/drawing/2014/main" id="{B3B5D161-3015-422B-9C6F-A4E847E5062C}"/>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533" name="テキスト ボックス 532">
          <a:extLst>
            <a:ext uri="{FF2B5EF4-FFF2-40B4-BE49-F238E27FC236}">
              <a16:creationId xmlns:a16="http://schemas.microsoft.com/office/drawing/2014/main" id="{4CCA42B6-29D0-40FF-B151-E2C522EB21E3}"/>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534" name="テキスト ボックス 533">
          <a:extLst>
            <a:ext uri="{FF2B5EF4-FFF2-40B4-BE49-F238E27FC236}">
              <a16:creationId xmlns:a16="http://schemas.microsoft.com/office/drawing/2014/main" id="{95D3C885-0DEE-40B3-9481-896B593316DF}"/>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535" name="テキスト ボックス 534">
          <a:extLst>
            <a:ext uri="{FF2B5EF4-FFF2-40B4-BE49-F238E27FC236}">
              <a16:creationId xmlns:a16="http://schemas.microsoft.com/office/drawing/2014/main" id="{5F001C8F-EB9D-42BB-AED5-4852A117A3EB}"/>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536" name="テキスト ボックス 535">
          <a:extLst>
            <a:ext uri="{FF2B5EF4-FFF2-40B4-BE49-F238E27FC236}">
              <a16:creationId xmlns:a16="http://schemas.microsoft.com/office/drawing/2014/main" id="{E7BAB400-1572-4391-BC73-ABB42219FDC7}"/>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537" name="テキスト ボックス 536">
          <a:extLst>
            <a:ext uri="{FF2B5EF4-FFF2-40B4-BE49-F238E27FC236}">
              <a16:creationId xmlns:a16="http://schemas.microsoft.com/office/drawing/2014/main" id="{D7B55B3F-28BB-4399-8554-BE57720E8F39}"/>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538" name="テキスト ボックス 537">
          <a:extLst>
            <a:ext uri="{FF2B5EF4-FFF2-40B4-BE49-F238E27FC236}">
              <a16:creationId xmlns:a16="http://schemas.microsoft.com/office/drawing/2014/main" id="{47AC95D1-B084-4EFA-8406-E39334C27B56}"/>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539" name="テキスト ボックス 538">
          <a:extLst>
            <a:ext uri="{FF2B5EF4-FFF2-40B4-BE49-F238E27FC236}">
              <a16:creationId xmlns:a16="http://schemas.microsoft.com/office/drawing/2014/main" id="{73764E04-024A-4F63-95D0-674DE719E736}"/>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540" name="テキスト ボックス 539">
          <a:extLst>
            <a:ext uri="{FF2B5EF4-FFF2-40B4-BE49-F238E27FC236}">
              <a16:creationId xmlns:a16="http://schemas.microsoft.com/office/drawing/2014/main" id="{EE421997-E1CC-4B38-968A-2B22DE56A188}"/>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541" name="テキスト ボックス 540">
          <a:extLst>
            <a:ext uri="{FF2B5EF4-FFF2-40B4-BE49-F238E27FC236}">
              <a16:creationId xmlns:a16="http://schemas.microsoft.com/office/drawing/2014/main" id="{98F68BC9-FAFD-40C4-AE6C-A52F75F02A08}"/>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542" name="テキスト ボックス 541">
          <a:extLst>
            <a:ext uri="{FF2B5EF4-FFF2-40B4-BE49-F238E27FC236}">
              <a16:creationId xmlns:a16="http://schemas.microsoft.com/office/drawing/2014/main" id="{67CEC7E3-AB71-43CF-BDFA-0ED58CC8C2C6}"/>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543" name="テキスト ボックス 542">
          <a:extLst>
            <a:ext uri="{FF2B5EF4-FFF2-40B4-BE49-F238E27FC236}">
              <a16:creationId xmlns:a16="http://schemas.microsoft.com/office/drawing/2014/main" id="{07F97758-CFE7-4940-AE8D-465A3D46F16A}"/>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544" name="テキスト ボックス 543">
          <a:extLst>
            <a:ext uri="{FF2B5EF4-FFF2-40B4-BE49-F238E27FC236}">
              <a16:creationId xmlns:a16="http://schemas.microsoft.com/office/drawing/2014/main" id="{FDBAC6EF-1628-413F-89D7-BA216A684A3D}"/>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545" name="テキスト ボックス 544">
          <a:extLst>
            <a:ext uri="{FF2B5EF4-FFF2-40B4-BE49-F238E27FC236}">
              <a16:creationId xmlns:a16="http://schemas.microsoft.com/office/drawing/2014/main" id="{831E5C30-C9FA-4854-85CB-288DA6DE844A}"/>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546" name="テキスト ボックス 545">
          <a:extLst>
            <a:ext uri="{FF2B5EF4-FFF2-40B4-BE49-F238E27FC236}">
              <a16:creationId xmlns:a16="http://schemas.microsoft.com/office/drawing/2014/main" id="{E1336316-DAA1-43F4-8A64-A109B4AA9A45}"/>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547" name="テキスト ボックス 546">
          <a:extLst>
            <a:ext uri="{FF2B5EF4-FFF2-40B4-BE49-F238E27FC236}">
              <a16:creationId xmlns:a16="http://schemas.microsoft.com/office/drawing/2014/main" id="{8F94300C-A2B2-4B1B-B8E0-815D71C4D8C2}"/>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548" name="テキスト ボックス 547">
          <a:extLst>
            <a:ext uri="{FF2B5EF4-FFF2-40B4-BE49-F238E27FC236}">
              <a16:creationId xmlns:a16="http://schemas.microsoft.com/office/drawing/2014/main" id="{93BBB8A2-F166-475A-BD72-AD5666081313}"/>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549" name="テキスト ボックス 548">
          <a:extLst>
            <a:ext uri="{FF2B5EF4-FFF2-40B4-BE49-F238E27FC236}">
              <a16:creationId xmlns:a16="http://schemas.microsoft.com/office/drawing/2014/main" id="{92C80070-A50C-4DD1-80E4-72C0F664ABA8}"/>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550" name="テキスト ボックス 549">
          <a:extLst>
            <a:ext uri="{FF2B5EF4-FFF2-40B4-BE49-F238E27FC236}">
              <a16:creationId xmlns:a16="http://schemas.microsoft.com/office/drawing/2014/main" id="{70668CE3-5DE9-4EB7-BEBF-C72BC6AC8A59}"/>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551" name="テキスト ボックス 550">
          <a:extLst>
            <a:ext uri="{FF2B5EF4-FFF2-40B4-BE49-F238E27FC236}">
              <a16:creationId xmlns:a16="http://schemas.microsoft.com/office/drawing/2014/main" id="{C8160839-E72C-4D66-8A64-82521BE83E34}"/>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552" name="テキスト ボックス 551">
          <a:extLst>
            <a:ext uri="{FF2B5EF4-FFF2-40B4-BE49-F238E27FC236}">
              <a16:creationId xmlns:a16="http://schemas.microsoft.com/office/drawing/2014/main" id="{3CF8DCB3-4804-436D-BD4B-C5060E770F64}"/>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553" name="テキスト ボックス 552">
          <a:extLst>
            <a:ext uri="{FF2B5EF4-FFF2-40B4-BE49-F238E27FC236}">
              <a16:creationId xmlns:a16="http://schemas.microsoft.com/office/drawing/2014/main" id="{2B84B645-F8B8-4747-8584-F65864EDE054}"/>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554" name="テキスト ボックス 553">
          <a:extLst>
            <a:ext uri="{FF2B5EF4-FFF2-40B4-BE49-F238E27FC236}">
              <a16:creationId xmlns:a16="http://schemas.microsoft.com/office/drawing/2014/main" id="{177AEBBE-333A-4E9F-A7EE-107FA2B2373B}"/>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555" name="テキスト ボックス 554">
          <a:extLst>
            <a:ext uri="{FF2B5EF4-FFF2-40B4-BE49-F238E27FC236}">
              <a16:creationId xmlns:a16="http://schemas.microsoft.com/office/drawing/2014/main" id="{6A3D2C5F-A901-4AA5-A545-3FF3FCE4FEA2}"/>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556" name="テキスト ボックス 555">
          <a:extLst>
            <a:ext uri="{FF2B5EF4-FFF2-40B4-BE49-F238E27FC236}">
              <a16:creationId xmlns:a16="http://schemas.microsoft.com/office/drawing/2014/main" id="{03BC32DE-39AB-42FB-A4F2-3573B51423F9}"/>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557" name="テキスト ボックス 556">
          <a:extLst>
            <a:ext uri="{FF2B5EF4-FFF2-40B4-BE49-F238E27FC236}">
              <a16:creationId xmlns:a16="http://schemas.microsoft.com/office/drawing/2014/main" id="{8F74822B-D28A-4D98-B2F6-02F02B81BADA}"/>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558" name="テキスト ボックス 557">
          <a:extLst>
            <a:ext uri="{FF2B5EF4-FFF2-40B4-BE49-F238E27FC236}">
              <a16:creationId xmlns:a16="http://schemas.microsoft.com/office/drawing/2014/main" id="{EDEADB45-8F75-4B8A-BC37-FFA65747884D}"/>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559" name="テキスト ボックス 558">
          <a:extLst>
            <a:ext uri="{FF2B5EF4-FFF2-40B4-BE49-F238E27FC236}">
              <a16:creationId xmlns:a16="http://schemas.microsoft.com/office/drawing/2014/main" id="{DE8EAA7E-356D-470A-9262-9F4B0382ED1F}"/>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560" name="テキスト ボックス 559">
          <a:extLst>
            <a:ext uri="{FF2B5EF4-FFF2-40B4-BE49-F238E27FC236}">
              <a16:creationId xmlns:a16="http://schemas.microsoft.com/office/drawing/2014/main" id="{12B692C9-8441-433D-81D0-01AF0CF741E8}"/>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561" name="テキスト ボックス 560">
          <a:extLst>
            <a:ext uri="{FF2B5EF4-FFF2-40B4-BE49-F238E27FC236}">
              <a16:creationId xmlns:a16="http://schemas.microsoft.com/office/drawing/2014/main" id="{4AE9C457-2491-411F-A30B-6E7216719CA5}"/>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562" name="テキスト ボックス 561">
          <a:extLst>
            <a:ext uri="{FF2B5EF4-FFF2-40B4-BE49-F238E27FC236}">
              <a16:creationId xmlns:a16="http://schemas.microsoft.com/office/drawing/2014/main" id="{C3A9CB0E-6950-4D81-A792-6D8142C1B475}"/>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563" name="テキスト ボックス 562">
          <a:extLst>
            <a:ext uri="{FF2B5EF4-FFF2-40B4-BE49-F238E27FC236}">
              <a16:creationId xmlns:a16="http://schemas.microsoft.com/office/drawing/2014/main" id="{C5D7A619-1FCE-4616-82C8-0D31ACA5F95A}"/>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564" name="テキスト ボックス 563">
          <a:extLst>
            <a:ext uri="{FF2B5EF4-FFF2-40B4-BE49-F238E27FC236}">
              <a16:creationId xmlns:a16="http://schemas.microsoft.com/office/drawing/2014/main" id="{FEFD2AC1-AE45-46C6-90A6-78AF3ED3B231}"/>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565" name="テキスト ボックス 564">
          <a:extLst>
            <a:ext uri="{FF2B5EF4-FFF2-40B4-BE49-F238E27FC236}">
              <a16:creationId xmlns:a16="http://schemas.microsoft.com/office/drawing/2014/main" id="{EA90232C-D583-4313-82B9-E48634D20E50}"/>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566" name="テキスト ボックス 565">
          <a:extLst>
            <a:ext uri="{FF2B5EF4-FFF2-40B4-BE49-F238E27FC236}">
              <a16:creationId xmlns:a16="http://schemas.microsoft.com/office/drawing/2014/main" id="{6F590809-C89E-491B-9DDE-C4BE84AB3CDC}"/>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567" name="テキスト ボックス 566">
          <a:extLst>
            <a:ext uri="{FF2B5EF4-FFF2-40B4-BE49-F238E27FC236}">
              <a16:creationId xmlns:a16="http://schemas.microsoft.com/office/drawing/2014/main" id="{8DA86676-334A-460F-B560-DB20B04AA25B}"/>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568" name="テキスト ボックス 567">
          <a:extLst>
            <a:ext uri="{FF2B5EF4-FFF2-40B4-BE49-F238E27FC236}">
              <a16:creationId xmlns:a16="http://schemas.microsoft.com/office/drawing/2014/main" id="{D1B1A493-CCB5-4D35-9702-82E44DDB0CC9}"/>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569" name="テキスト ボックス 568">
          <a:extLst>
            <a:ext uri="{FF2B5EF4-FFF2-40B4-BE49-F238E27FC236}">
              <a16:creationId xmlns:a16="http://schemas.microsoft.com/office/drawing/2014/main" id="{3959EAF8-329C-40B4-958D-0DB1317BD147}"/>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570" name="テキスト ボックス 569">
          <a:extLst>
            <a:ext uri="{FF2B5EF4-FFF2-40B4-BE49-F238E27FC236}">
              <a16:creationId xmlns:a16="http://schemas.microsoft.com/office/drawing/2014/main" id="{124EDFBC-2C64-46DC-AF70-2F78894A11A1}"/>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571" name="テキスト ボックス 570">
          <a:extLst>
            <a:ext uri="{FF2B5EF4-FFF2-40B4-BE49-F238E27FC236}">
              <a16:creationId xmlns:a16="http://schemas.microsoft.com/office/drawing/2014/main" id="{9AD9C5F5-07FA-46F1-BC46-DF4C2F11961D}"/>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572" name="テキスト ボックス 571">
          <a:extLst>
            <a:ext uri="{FF2B5EF4-FFF2-40B4-BE49-F238E27FC236}">
              <a16:creationId xmlns:a16="http://schemas.microsoft.com/office/drawing/2014/main" id="{2C86A0FB-8FCE-4F61-ACE1-579F5C2B4855}"/>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573" name="テキスト ボックス 572">
          <a:extLst>
            <a:ext uri="{FF2B5EF4-FFF2-40B4-BE49-F238E27FC236}">
              <a16:creationId xmlns:a16="http://schemas.microsoft.com/office/drawing/2014/main" id="{B6833900-E754-4485-A2C0-BBE5E6DE890F}"/>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574" name="テキスト ボックス 573">
          <a:extLst>
            <a:ext uri="{FF2B5EF4-FFF2-40B4-BE49-F238E27FC236}">
              <a16:creationId xmlns:a16="http://schemas.microsoft.com/office/drawing/2014/main" id="{B3DD34E1-9608-425B-AE23-1E4E43B7AE52}"/>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575" name="テキスト ボックス 574">
          <a:extLst>
            <a:ext uri="{FF2B5EF4-FFF2-40B4-BE49-F238E27FC236}">
              <a16:creationId xmlns:a16="http://schemas.microsoft.com/office/drawing/2014/main" id="{6C2BEE2A-84EB-43C5-915B-A98836E8F3E7}"/>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576" name="テキスト ボックス 575">
          <a:extLst>
            <a:ext uri="{FF2B5EF4-FFF2-40B4-BE49-F238E27FC236}">
              <a16:creationId xmlns:a16="http://schemas.microsoft.com/office/drawing/2014/main" id="{5B765260-B3D5-4256-821C-9D1A6ED3A64C}"/>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577" name="テキスト ボックス 576">
          <a:extLst>
            <a:ext uri="{FF2B5EF4-FFF2-40B4-BE49-F238E27FC236}">
              <a16:creationId xmlns:a16="http://schemas.microsoft.com/office/drawing/2014/main" id="{1DE34B8F-9E66-4680-843E-E31DFD0BBA97}"/>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578" name="テキスト ボックス 577">
          <a:extLst>
            <a:ext uri="{FF2B5EF4-FFF2-40B4-BE49-F238E27FC236}">
              <a16:creationId xmlns:a16="http://schemas.microsoft.com/office/drawing/2014/main" id="{E32A5444-99B4-441B-B26C-14564B5864F1}"/>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579" name="テキスト ボックス 578">
          <a:extLst>
            <a:ext uri="{FF2B5EF4-FFF2-40B4-BE49-F238E27FC236}">
              <a16:creationId xmlns:a16="http://schemas.microsoft.com/office/drawing/2014/main" id="{FEB818CA-0FDC-4539-8519-9586B41B19DD}"/>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580" name="テキスト ボックス 579">
          <a:extLst>
            <a:ext uri="{FF2B5EF4-FFF2-40B4-BE49-F238E27FC236}">
              <a16:creationId xmlns:a16="http://schemas.microsoft.com/office/drawing/2014/main" id="{886F5077-B206-42A6-9DF2-7B1D8EAE5E6F}"/>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581" name="テキスト ボックス 580">
          <a:extLst>
            <a:ext uri="{FF2B5EF4-FFF2-40B4-BE49-F238E27FC236}">
              <a16:creationId xmlns:a16="http://schemas.microsoft.com/office/drawing/2014/main" id="{06232373-F525-4A84-86AB-1670ECCF9437}"/>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582" name="テキスト ボックス 581">
          <a:extLst>
            <a:ext uri="{FF2B5EF4-FFF2-40B4-BE49-F238E27FC236}">
              <a16:creationId xmlns:a16="http://schemas.microsoft.com/office/drawing/2014/main" id="{8014A5BA-40A4-4378-86F6-33C46AFD56B6}"/>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583" name="テキスト ボックス 582">
          <a:extLst>
            <a:ext uri="{FF2B5EF4-FFF2-40B4-BE49-F238E27FC236}">
              <a16:creationId xmlns:a16="http://schemas.microsoft.com/office/drawing/2014/main" id="{121D5784-FDA2-42C0-A149-1F10708EDC94}"/>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584" name="テキスト ボックス 583">
          <a:extLst>
            <a:ext uri="{FF2B5EF4-FFF2-40B4-BE49-F238E27FC236}">
              <a16:creationId xmlns:a16="http://schemas.microsoft.com/office/drawing/2014/main" id="{DE3B1236-449B-4697-AC94-A9434D47AE7E}"/>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585" name="テキスト ボックス 584">
          <a:extLst>
            <a:ext uri="{FF2B5EF4-FFF2-40B4-BE49-F238E27FC236}">
              <a16:creationId xmlns:a16="http://schemas.microsoft.com/office/drawing/2014/main" id="{4922E657-554E-4127-956C-ABEA21AC43D8}"/>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586" name="テキスト ボックス 585">
          <a:extLst>
            <a:ext uri="{FF2B5EF4-FFF2-40B4-BE49-F238E27FC236}">
              <a16:creationId xmlns:a16="http://schemas.microsoft.com/office/drawing/2014/main" id="{89FE718B-E173-4B19-B99B-59AA74AF438D}"/>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587" name="テキスト ボックス 586">
          <a:extLst>
            <a:ext uri="{FF2B5EF4-FFF2-40B4-BE49-F238E27FC236}">
              <a16:creationId xmlns:a16="http://schemas.microsoft.com/office/drawing/2014/main" id="{6F46571E-562E-40C6-85BB-8C95C6ABB250}"/>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588" name="テキスト ボックス 587">
          <a:extLst>
            <a:ext uri="{FF2B5EF4-FFF2-40B4-BE49-F238E27FC236}">
              <a16:creationId xmlns:a16="http://schemas.microsoft.com/office/drawing/2014/main" id="{1A100C66-5316-4076-9668-AF3D2C96A43B}"/>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589" name="テキスト ボックス 588">
          <a:extLst>
            <a:ext uri="{FF2B5EF4-FFF2-40B4-BE49-F238E27FC236}">
              <a16:creationId xmlns:a16="http://schemas.microsoft.com/office/drawing/2014/main" id="{21651BC8-D08A-493D-B36C-4A738DF11EFD}"/>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590" name="テキスト ボックス 589">
          <a:extLst>
            <a:ext uri="{FF2B5EF4-FFF2-40B4-BE49-F238E27FC236}">
              <a16:creationId xmlns:a16="http://schemas.microsoft.com/office/drawing/2014/main" id="{B146D034-61BD-4BD9-B672-4203CE95EB57}"/>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591" name="テキスト ボックス 590">
          <a:extLst>
            <a:ext uri="{FF2B5EF4-FFF2-40B4-BE49-F238E27FC236}">
              <a16:creationId xmlns:a16="http://schemas.microsoft.com/office/drawing/2014/main" id="{B90A33E5-459B-4703-9594-805261F10972}"/>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592" name="テキスト ボックス 591">
          <a:extLst>
            <a:ext uri="{FF2B5EF4-FFF2-40B4-BE49-F238E27FC236}">
              <a16:creationId xmlns:a16="http://schemas.microsoft.com/office/drawing/2014/main" id="{009223C7-1E4A-4A47-A370-F0BF66BB0207}"/>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593" name="テキスト ボックス 592">
          <a:extLst>
            <a:ext uri="{FF2B5EF4-FFF2-40B4-BE49-F238E27FC236}">
              <a16:creationId xmlns:a16="http://schemas.microsoft.com/office/drawing/2014/main" id="{DC0A400D-567B-40CC-BBEB-51D83ABD1D0D}"/>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594" name="テキスト ボックス 593">
          <a:extLst>
            <a:ext uri="{FF2B5EF4-FFF2-40B4-BE49-F238E27FC236}">
              <a16:creationId xmlns:a16="http://schemas.microsoft.com/office/drawing/2014/main" id="{4A1CAD52-70A7-4DA8-9EE7-8C8F21F74957}"/>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595" name="テキスト ボックス 594">
          <a:extLst>
            <a:ext uri="{FF2B5EF4-FFF2-40B4-BE49-F238E27FC236}">
              <a16:creationId xmlns:a16="http://schemas.microsoft.com/office/drawing/2014/main" id="{1FC22886-3193-4FCD-8940-8ABDB90978D7}"/>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596" name="テキスト ボックス 595">
          <a:extLst>
            <a:ext uri="{FF2B5EF4-FFF2-40B4-BE49-F238E27FC236}">
              <a16:creationId xmlns:a16="http://schemas.microsoft.com/office/drawing/2014/main" id="{52A9E608-CE0C-455B-B835-9E9D84F909C1}"/>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597" name="テキスト ボックス 596">
          <a:extLst>
            <a:ext uri="{FF2B5EF4-FFF2-40B4-BE49-F238E27FC236}">
              <a16:creationId xmlns:a16="http://schemas.microsoft.com/office/drawing/2014/main" id="{433FED17-B569-4DBE-996F-176B47493BF9}"/>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598" name="テキスト ボックス 597">
          <a:extLst>
            <a:ext uri="{FF2B5EF4-FFF2-40B4-BE49-F238E27FC236}">
              <a16:creationId xmlns:a16="http://schemas.microsoft.com/office/drawing/2014/main" id="{CE7885F6-4DF1-4A96-AE3F-A72475AD41F9}"/>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599" name="テキスト ボックス 598">
          <a:extLst>
            <a:ext uri="{FF2B5EF4-FFF2-40B4-BE49-F238E27FC236}">
              <a16:creationId xmlns:a16="http://schemas.microsoft.com/office/drawing/2014/main" id="{CF1F3E06-6A8F-4B98-928C-47C8DF209255}"/>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600" name="テキスト ボックス 599">
          <a:extLst>
            <a:ext uri="{FF2B5EF4-FFF2-40B4-BE49-F238E27FC236}">
              <a16:creationId xmlns:a16="http://schemas.microsoft.com/office/drawing/2014/main" id="{56D7297C-1FB9-4B8B-A108-C5D1EDCA5ADB}"/>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601" name="テキスト ボックス 600">
          <a:extLst>
            <a:ext uri="{FF2B5EF4-FFF2-40B4-BE49-F238E27FC236}">
              <a16:creationId xmlns:a16="http://schemas.microsoft.com/office/drawing/2014/main" id="{4247B272-6910-41A7-9E0C-4282ECF2BFB2}"/>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602" name="テキスト ボックス 601">
          <a:extLst>
            <a:ext uri="{FF2B5EF4-FFF2-40B4-BE49-F238E27FC236}">
              <a16:creationId xmlns:a16="http://schemas.microsoft.com/office/drawing/2014/main" id="{003EDE31-A2E3-4C0A-A070-FCB1B7A8D698}"/>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603" name="テキスト ボックス 602">
          <a:extLst>
            <a:ext uri="{FF2B5EF4-FFF2-40B4-BE49-F238E27FC236}">
              <a16:creationId xmlns:a16="http://schemas.microsoft.com/office/drawing/2014/main" id="{8BE76422-C70A-4E25-B33C-3D8310D2DB85}"/>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604" name="テキスト ボックス 603">
          <a:extLst>
            <a:ext uri="{FF2B5EF4-FFF2-40B4-BE49-F238E27FC236}">
              <a16:creationId xmlns:a16="http://schemas.microsoft.com/office/drawing/2014/main" id="{33011DF7-19F4-4C90-9933-B4F40220FB46}"/>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605" name="テキスト ボックス 604">
          <a:extLst>
            <a:ext uri="{FF2B5EF4-FFF2-40B4-BE49-F238E27FC236}">
              <a16:creationId xmlns:a16="http://schemas.microsoft.com/office/drawing/2014/main" id="{D07AE986-5CF5-4848-8780-7788240AFC67}"/>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606" name="テキスト ボックス 605">
          <a:extLst>
            <a:ext uri="{FF2B5EF4-FFF2-40B4-BE49-F238E27FC236}">
              <a16:creationId xmlns:a16="http://schemas.microsoft.com/office/drawing/2014/main" id="{D1ADC6D5-BF96-4177-AE4F-BF8FA75F48D3}"/>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607" name="テキスト ボックス 606">
          <a:extLst>
            <a:ext uri="{FF2B5EF4-FFF2-40B4-BE49-F238E27FC236}">
              <a16:creationId xmlns:a16="http://schemas.microsoft.com/office/drawing/2014/main" id="{E611F040-A9AF-41DA-AE9C-9E0C8A5CC973}"/>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608" name="テキスト ボックス 607">
          <a:extLst>
            <a:ext uri="{FF2B5EF4-FFF2-40B4-BE49-F238E27FC236}">
              <a16:creationId xmlns:a16="http://schemas.microsoft.com/office/drawing/2014/main" id="{99CD5DB9-4081-4094-A4B9-CBA575B11633}"/>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609" name="テキスト ボックス 608">
          <a:extLst>
            <a:ext uri="{FF2B5EF4-FFF2-40B4-BE49-F238E27FC236}">
              <a16:creationId xmlns:a16="http://schemas.microsoft.com/office/drawing/2014/main" id="{08451678-BEB8-4B83-9721-8B53D50889A6}"/>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610" name="テキスト ボックス 609">
          <a:extLst>
            <a:ext uri="{FF2B5EF4-FFF2-40B4-BE49-F238E27FC236}">
              <a16:creationId xmlns:a16="http://schemas.microsoft.com/office/drawing/2014/main" id="{1D12B018-23C6-4AAF-AE78-3716226B5A3A}"/>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611" name="テキスト ボックス 610">
          <a:extLst>
            <a:ext uri="{FF2B5EF4-FFF2-40B4-BE49-F238E27FC236}">
              <a16:creationId xmlns:a16="http://schemas.microsoft.com/office/drawing/2014/main" id="{9A19AAD5-515F-4F1B-BF94-55BA0F195E7E}"/>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612" name="テキスト ボックス 611">
          <a:extLst>
            <a:ext uri="{FF2B5EF4-FFF2-40B4-BE49-F238E27FC236}">
              <a16:creationId xmlns:a16="http://schemas.microsoft.com/office/drawing/2014/main" id="{9EFED178-B30B-4486-9AE2-DCFC3AE13178}"/>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613" name="テキスト ボックス 612">
          <a:extLst>
            <a:ext uri="{FF2B5EF4-FFF2-40B4-BE49-F238E27FC236}">
              <a16:creationId xmlns:a16="http://schemas.microsoft.com/office/drawing/2014/main" id="{6FFF3693-0A01-44B5-8DCD-6D7A0696B973}"/>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614" name="テキスト ボックス 613">
          <a:extLst>
            <a:ext uri="{FF2B5EF4-FFF2-40B4-BE49-F238E27FC236}">
              <a16:creationId xmlns:a16="http://schemas.microsoft.com/office/drawing/2014/main" id="{97AAF78C-D55C-4BD7-BE2D-BCF1B1FE7E37}"/>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615" name="テキスト ボックス 614">
          <a:extLst>
            <a:ext uri="{FF2B5EF4-FFF2-40B4-BE49-F238E27FC236}">
              <a16:creationId xmlns:a16="http://schemas.microsoft.com/office/drawing/2014/main" id="{055AA39E-AE68-49AC-9AB8-AFA4D9E8A73C}"/>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616" name="テキスト ボックス 615">
          <a:extLst>
            <a:ext uri="{FF2B5EF4-FFF2-40B4-BE49-F238E27FC236}">
              <a16:creationId xmlns:a16="http://schemas.microsoft.com/office/drawing/2014/main" id="{008079C4-D7D5-4E36-8D9C-DB3B689CEC9A}"/>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617" name="テキスト ボックス 616">
          <a:extLst>
            <a:ext uri="{FF2B5EF4-FFF2-40B4-BE49-F238E27FC236}">
              <a16:creationId xmlns:a16="http://schemas.microsoft.com/office/drawing/2014/main" id="{D91FF08C-6F28-42E8-BE91-81A07063D5F7}"/>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618" name="テキスト ボックス 617">
          <a:extLst>
            <a:ext uri="{FF2B5EF4-FFF2-40B4-BE49-F238E27FC236}">
              <a16:creationId xmlns:a16="http://schemas.microsoft.com/office/drawing/2014/main" id="{5C34D09C-6221-485B-8F48-14A6E1939920}"/>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619" name="テキスト ボックス 618">
          <a:extLst>
            <a:ext uri="{FF2B5EF4-FFF2-40B4-BE49-F238E27FC236}">
              <a16:creationId xmlns:a16="http://schemas.microsoft.com/office/drawing/2014/main" id="{9626C5F4-802A-4265-9084-641B01C6EE31}"/>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620" name="テキスト ボックス 619">
          <a:extLst>
            <a:ext uri="{FF2B5EF4-FFF2-40B4-BE49-F238E27FC236}">
              <a16:creationId xmlns:a16="http://schemas.microsoft.com/office/drawing/2014/main" id="{08CC59FC-A82B-4D1B-8C84-FF66650061C3}"/>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621" name="テキスト ボックス 620">
          <a:extLst>
            <a:ext uri="{FF2B5EF4-FFF2-40B4-BE49-F238E27FC236}">
              <a16:creationId xmlns:a16="http://schemas.microsoft.com/office/drawing/2014/main" id="{7FA10F54-4DFC-428A-B846-20EA8FA2BA43}"/>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622" name="テキスト ボックス 621">
          <a:extLst>
            <a:ext uri="{FF2B5EF4-FFF2-40B4-BE49-F238E27FC236}">
              <a16:creationId xmlns:a16="http://schemas.microsoft.com/office/drawing/2014/main" id="{7390ACDF-B7A5-46DB-8451-06B9EE1C3D37}"/>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623" name="テキスト ボックス 622">
          <a:extLst>
            <a:ext uri="{FF2B5EF4-FFF2-40B4-BE49-F238E27FC236}">
              <a16:creationId xmlns:a16="http://schemas.microsoft.com/office/drawing/2014/main" id="{C2010601-25DA-472D-86A6-F74F9D03A990}"/>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624" name="テキスト ボックス 623">
          <a:extLst>
            <a:ext uri="{FF2B5EF4-FFF2-40B4-BE49-F238E27FC236}">
              <a16:creationId xmlns:a16="http://schemas.microsoft.com/office/drawing/2014/main" id="{EE016B2D-36FD-45A4-9A2E-430B60251C18}"/>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625" name="テキスト ボックス 624">
          <a:extLst>
            <a:ext uri="{FF2B5EF4-FFF2-40B4-BE49-F238E27FC236}">
              <a16:creationId xmlns:a16="http://schemas.microsoft.com/office/drawing/2014/main" id="{90700E54-9881-4F8E-A88C-460A20C9DB67}"/>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626" name="テキスト ボックス 625">
          <a:extLst>
            <a:ext uri="{FF2B5EF4-FFF2-40B4-BE49-F238E27FC236}">
              <a16:creationId xmlns:a16="http://schemas.microsoft.com/office/drawing/2014/main" id="{22B496BF-14C3-4FFD-9D06-D34A864FD401}"/>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627" name="テキスト ボックス 626">
          <a:extLst>
            <a:ext uri="{FF2B5EF4-FFF2-40B4-BE49-F238E27FC236}">
              <a16:creationId xmlns:a16="http://schemas.microsoft.com/office/drawing/2014/main" id="{74BC4FB3-3479-4507-B43A-06F219CEFAB3}"/>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628" name="テキスト ボックス 627">
          <a:extLst>
            <a:ext uri="{FF2B5EF4-FFF2-40B4-BE49-F238E27FC236}">
              <a16:creationId xmlns:a16="http://schemas.microsoft.com/office/drawing/2014/main" id="{0E248F29-FDE9-4C66-9301-304E295521C9}"/>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629" name="テキスト ボックス 628">
          <a:extLst>
            <a:ext uri="{FF2B5EF4-FFF2-40B4-BE49-F238E27FC236}">
              <a16:creationId xmlns:a16="http://schemas.microsoft.com/office/drawing/2014/main" id="{0AE04030-199B-4A28-81E0-F463D394EAE8}"/>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630" name="テキスト ボックス 629">
          <a:extLst>
            <a:ext uri="{FF2B5EF4-FFF2-40B4-BE49-F238E27FC236}">
              <a16:creationId xmlns:a16="http://schemas.microsoft.com/office/drawing/2014/main" id="{82B63841-3CC6-484D-AE32-F04BDBDF02E5}"/>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631" name="テキスト ボックス 630">
          <a:extLst>
            <a:ext uri="{FF2B5EF4-FFF2-40B4-BE49-F238E27FC236}">
              <a16:creationId xmlns:a16="http://schemas.microsoft.com/office/drawing/2014/main" id="{FC03E1F7-F1F7-41B2-B523-5FB88268FC67}"/>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632" name="テキスト ボックス 631">
          <a:extLst>
            <a:ext uri="{FF2B5EF4-FFF2-40B4-BE49-F238E27FC236}">
              <a16:creationId xmlns:a16="http://schemas.microsoft.com/office/drawing/2014/main" id="{529A70A1-A5F8-4906-9B4C-D4258CB54553}"/>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633" name="テキスト ボックス 632">
          <a:extLst>
            <a:ext uri="{FF2B5EF4-FFF2-40B4-BE49-F238E27FC236}">
              <a16:creationId xmlns:a16="http://schemas.microsoft.com/office/drawing/2014/main" id="{2CCD6BDC-9783-4D9B-BCD5-436B6B25332E}"/>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634" name="テキスト ボックス 633">
          <a:extLst>
            <a:ext uri="{FF2B5EF4-FFF2-40B4-BE49-F238E27FC236}">
              <a16:creationId xmlns:a16="http://schemas.microsoft.com/office/drawing/2014/main" id="{BBCFF05F-AEF5-46D8-9C8D-F83BF3ACBA56}"/>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635" name="テキスト ボックス 634">
          <a:extLst>
            <a:ext uri="{FF2B5EF4-FFF2-40B4-BE49-F238E27FC236}">
              <a16:creationId xmlns:a16="http://schemas.microsoft.com/office/drawing/2014/main" id="{B0DDCBA5-0266-4433-B1DB-788D687A923B}"/>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636" name="テキスト ボックス 635">
          <a:extLst>
            <a:ext uri="{FF2B5EF4-FFF2-40B4-BE49-F238E27FC236}">
              <a16:creationId xmlns:a16="http://schemas.microsoft.com/office/drawing/2014/main" id="{6A33E3C2-ACE6-4E0B-AAEE-22628B760A7E}"/>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637" name="テキスト ボックス 636">
          <a:extLst>
            <a:ext uri="{FF2B5EF4-FFF2-40B4-BE49-F238E27FC236}">
              <a16:creationId xmlns:a16="http://schemas.microsoft.com/office/drawing/2014/main" id="{411E311E-B3C9-42C3-8C3B-31910C015A7F}"/>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638" name="テキスト ボックス 637">
          <a:extLst>
            <a:ext uri="{FF2B5EF4-FFF2-40B4-BE49-F238E27FC236}">
              <a16:creationId xmlns:a16="http://schemas.microsoft.com/office/drawing/2014/main" id="{DB2C47D0-151D-452C-934C-4891A971F648}"/>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639" name="テキスト ボックス 638">
          <a:extLst>
            <a:ext uri="{FF2B5EF4-FFF2-40B4-BE49-F238E27FC236}">
              <a16:creationId xmlns:a16="http://schemas.microsoft.com/office/drawing/2014/main" id="{48873F84-172C-4420-AFFB-226FD3FB7E7D}"/>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640" name="テキスト ボックス 639">
          <a:extLst>
            <a:ext uri="{FF2B5EF4-FFF2-40B4-BE49-F238E27FC236}">
              <a16:creationId xmlns:a16="http://schemas.microsoft.com/office/drawing/2014/main" id="{F0AB864A-BCF9-48E2-B02B-CBE36D5466D1}"/>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641" name="テキスト ボックス 640">
          <a:extLst>
            <a:ext uri="{FF2B5EF4-FFF2-40B4-BE49-F238E27FC236}">
              <a16:creationId xmlns:a16="http://schemas.microsoft.com/office/drawing/2014/main" id="{899FE113-7B2B-452A-8D5B-2E752364EBE9}"/>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642" name="テキスト ボックス 641">
          <a:extLst>
            <a:ext uri="{FF2B5EF4-FFF2-40B4-BE49-F238E27FC236}">
              <a16:creationId xmlns:a16="http://schemas.microsoft.com/office/drawing/2014/main" id="{A7463CE4-0350-4E70-B5FE-7B43E44FE3D0}"/>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643" name="テキスト ボックス 642">
          <a:extLst>
            <a:ext uri="{FF2B5EF4-FFF2-40B4-BE49-F238E27FC236}">
              <a16:creationId xmlns:a16="http://schemas.microsoft.com/office/drawing/2014/main" id="{72614D8D-48EB-4659-AA43-2F0CE825CA98}"/>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644" name="テキスト ボックス 643">
          <a:extLst>
            <a:ext uri="{FF2B5EF4-FFF2-40B4-BE49-F238E27FC236}">
              <a16:creationId xmlns:a16="http://schemas.microsoft.com/office/drawing/2014/main" id="{EB1C3115-748F-4754-BF77-E8B1514F9966}"/>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645" name="テキスト ボックス 644">
          <a:extLst>
            <a:ext uri="{FF2B5EF4-FFF2-40B4-BE49-F238E27FC236}">
              <a16:creationId xmlns:a16="http://schemas.microsoft.com/office/drawing/2014/main" id="{1CA7611E-C90A-40DD-B235-2DF3BB4F74CD}"/>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646" name="テキスト ボックス 645">
          <a:extLst>
            <a:ext uri="{FF2B5EF4-FFF2-40B4-BE49-F238E27FC236}">
              <a16:creationId xmlns:a16="http://schemas.microsoft.com/office/drawing/2014/main" id="{F3BA7FF3-73BC-4FA2-A87D-ED8F10ECBA9A}"/>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647" name="テキスト ボックス 646">
          <a:extLst>
            <a:ext uri="{FF2B5EF4-FFF2-40B4-BE49-F238E27FC236}">
              <a16:creationId xmlns:a16="http://schemas.microsoft.com/office/drawing/2014/main" id="{0CCF207E-FD82-418F-844F-B448D9644428}"/>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648" name="テキスト ボックス 647">
          <a:extLst>
            <a:ext uri="{FF2B5EF4-FFF2-40B4-BE49-F238E27FC236}">
              <a16:creationId xmlns:a16="http://schemas.microsoft.com/office/drawing/2014/main" id="{8ABC589A-5B89-4A4D-9D58-6C65480F1C1E}"/>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649" name="テキスト ボックス 648">
          <a:extLst>
            <a:ext uri="{FF2B5EF4-FFF2-40B4-BE49-F238E27FC236}">
              <a16:creationId xmlns:a16="http://schemas.microsoft.com/office/drawing/2014/main" id="{61873248-1247-431C-A3ED-7608DDD0E709}"/>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650" name="テキスト ボックス 649">
          <a:extLst>
            <a:ext uri="{FF2B5EF4-FFF2-40B4-BE49-F238E27FC236}">
              <a16:creationId xmlns:a16="http://schemas.microsoft.com/office/drawing/2014/main" id="{45580A6F-35F2-4C34-9349-E18523D965D6}"/>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651" name="テキスト ボックス 650">
          <a:extLst>
            <a:ext uri="{FF2B5EF4-FFF2-40B4-BE49-F238E27FC236}">
              <a16:creationId xmlns:a16="http://schemas.microsoft.com/office/drawing/2014/main" id="{A8B06107-8FAB-40C7-94CA-45DEE424577D}"/>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652" name="テキスト ボックス 651">
          <a:extLst>
            <a:ext uri="{FF2B5EF4-FFF2-40B4-BE49-F238E27FC236}">
              <a16:creationId xmlns:a16="http://schemas.microsoft.com/office/drawing/2014/main" id="{EECE14BF-36B0-45A7-AE5A-DE9DB0F2281C}"/>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653" name="テキスト ボックス 652">
          <a:extLst>
            <a:ext uri="{FF2B5EF4-FFF2-40B4-BE49-F238E27FC236}">
              <a16:creationId xmlns:a16="http://schemas.microsoft.com/office/drawing/2014/main" id="{DAD7EB88-B658-49FA-A489-F8D4B1A28D9F}"/>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654" name="テキスト ボックス 653">
          <a:extLst>
            <a:ext uri="{FF2B5EF4-FFF2-40B4-BE49-F238E27FC236}">
              <a16:creationId xmlns:a16="http://schemas.microsoft.com/office/drawing/2014/main" id="{3C33ED27-5897-4C28-B227-345232CB2420}"/>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655" name="テキスト ボックス 654">
          <a:extLst>
            <a:ext uri="{FF2B5EF4-FFF2-40B4-BE49-F238E27FC236}">
              <a16:creationId xmlns:a16="http://schemas.microsoft.com/office/drawing/2014/main" id="{A0EDB4A4-6891-448F-BFA3-8F266150B76E}"/>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656" name="テキスト ボックス 655">
          <a:extLst>
            <a:ext uri="{FF2B5EF4-FFF2-40B4-BE49-F238E27FC236}">
              <a16:creationId xmlns:a16="http://schemas.microsoft.com/office/drawing/2014/main" id="{604B0ACC-A086-4F22-ABB9-978822D2FA07}"/>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657" name="テキスト ボックス 656">
          <a:extLst>
            <a:ext uri="{FF2B5EF4-FFF2-40B4-BE49-F238E27FC236}">
              <a16:creationId xmlns:a16="http://schemas.microsoft.com/office/drawing/2014/main" id="{F573E108-8775-44AB-8546-9E1905A79DFD}"/>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658" name="テキスト ボックス 657">
          <a:extLst>
            <a:ext uri="{FF2B5EF4-FFF2-40B4-BE49-F238E27FC236}">
              <a16:creationId xmlns:a16="http://schemas.microsoft.com/office/drawing/2014/main" id="{E2211116-CABD-4075-959C-C2BAE20EC304}"/>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659" name="テキスト ボックス 658">
          <a:extLst>
            <a:ext uri="{FF2B5EF4-FFF2-40B4-BE49-F238E27FC236}">
              <a16:creationId xmlns:a16="http://schemas.microsoft.com/office/drawing/2014/main" id="{AA1F5762-917E-4788-A804-E87877CF29CE}"/>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660" name="テキスト ボックス 659">
          <a:extLst>
            <a:ext uri="{FF2B5EF4-FFF2-40B4-BE49-F238E27FC236}">
              <a16:creationId xmlns:a16="http://schemas.microsoft.com/office/drawing/2014/main" id="{85114841-8E89-4291-95E1-F030A7981F44}"/>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661" name="テキスト ボックス 660">
          <a:extLst>
            <a:ext uri="{FF2B5EF4-FFF2-40B4-BE49-F238E27FC236}">
              <a16:creationId xmlns:a16="http://schemas.microsoft.com/office/drawing/2014/main" id="{21320AEF-22F6-4C3D-99E9-4A31360C5B2D}"/>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662" name="テキスト ボックス 661">
          <a:extLst>
            <a:ext uri="{FF2B5EF4-FFF2-40B4-BE49-F238E27FC236}">
              <a16:creationId xmlns:a16="http://schemas.microsoft.com/office/drawing/2014/main" id="{7051170A-6F7E-4650-BD97-B27D9A03FBC6}"/>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663" name="テキスト ボックス 662">
          <a:extLst>
            <a:ext uri="{FF2B5EF4-FFF2-40B4-BE49-F238E27FC236}">
              <a16:creationId xmlns:a16="http://schemas.microsoft.com/office/drawing/2014/main" id="{21B40F36-F353-497B-A06E-30D8488AD2F7}"/>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664" name="テキスト ボックス 663">
          <a:extLst>
            <a:ext uri="{FF2B5EF4-FFF2-40B4-BE49-F238E27FC236}">
              <a16:creationId xmlns:a16="http://schemas.microsoft.com/office/drawing/2014/main" id="{0AA226CD-73EA-4C26-A876-EC6D1E1D83D2}"/>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665" name="テキスト ボックス 664">
          <a:extLst>
            <a:ext uri="{FF2B5EF4-FFF2-40B4-BE49-F238E27FC236}">
              <a16:creationId xmlns:a16="http://schemas.microsoft.com/office/drawing/2014/main" id="{5A9CA80F-17B7-4830-A65E-EE592AD973B7}"/>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666" name="テキスト ボックス 665">
          <a:extLst>
            <a:ext uri="{FF2B5EF4-FFF2-40B4-BE49-F238E27FC236}">
              <a16:creationId xmlns:a16="http://schemas.microsoft.com/office/drawing/2014/main" id="{C5D731C2-B0B6-4AA2-BAF9-B69F66A77710}"/>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667" name="テキスト ボックス 666">
          <a:extLst>
            <a:ext uri="{FF2B5EF4-FFF2-40B4-BE49-F238E27FC236}">
              <a16:creationId xmlns:a16="http://schemas.microsoft.com/office/drawing/2014/main" id="{F8AF2099-C13D-4E27-B322-00962ECCF2FD}"/>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668" name="テキスト ボックス 667">
          <a:extLst>
            <a:ext uri="{FF2B5EF4-FFF2-40B4-BE49-F238E27FC236}">
              <a16:creationId xmlns:a16="http://schemas.microsoft.com/office/drawing/2014/main" id="{C6B7C5BD-26A4-4FE4-923A-09B232CA0550}"/>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669" name="テキスト ボックス 668">
          <a:extLst>
            <a:ext uri="{FF2B5EF4-FFF2-40B4-BE49-F238E27FC236}">
              <a16:creationId xmlns:a16="http://schemas.microsoft.com/office/drawing/2014/main" id="{940A02BF-59C2-475E-B75A-B548CFD757CC}"/>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670" name="テキスト ボックス 669">
          <a:extLst>
            <a:ext uri="{FF2B5EF4-FFF2-40B4-BE49-F238E27FC236}">
              <a16:creationId xmlns:a16="http://schemas.microsoft.com/office/drawing/2014/main" id="{3D610C59-3757-40D3-A221-562B6550786D}"/>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671" name="テキスト ボックス 670">
          <a:extLst>
            <a:ext uri="{FF2B5EF4-FFF2-40B4-BE49-F238E27FC236}">
              <a16:creationId xmlns:a16="http://schemas.microsoft.com/office/drawing/2014/main" id="{C4811761-6710-4474-8833-80A259D64CA3}"/>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672" name="テキスト ボックス 671">
          <a:extLst>
            <a:ext uri="{FF2B5EF4-FFF2-40B4-BE49-F238E27FC236}">
              <a16:creationId xmlns:a16="http://schemas.microsoft.com/office/drawing/2014/main" id="{78ED5998-664A-4329-8FEC-64E5DC546DF0}"/>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673" name="テキスト ボックス 672">
          <a:extLst>
            <a:ext uri="{FF2B5EF4-FFF2-40B4-BE49-F238E27FC236}">
              <a16:creationId xmlns:a16="http://schemas.microsoft.com/office/drawing/2014/main" id="{E6802947-3BE8-43A5-92FA-53BD271C511A}"/>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674" name="テキスト ボックス 673">
          <a:extLst>
            <a:ext uri="{FF2B5EF4-FFF2-40B4-BE49-F238E27FC236}">
              <a16:creationId xmlns:a16="http://schemas.microsoft.com/office/drawing/2014/main" id="{8532BE6E-3EB2-4458-AACA-C3E73719D534}"/>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675" name="テキスト ボックス 674">
          <a:extLst>
            <a:ext uri="{FF2B5EF4-FFF2-40B4-BE49-F238E27FC236}">
              <a16:creationId xmlns:a16="http://schemas.microsoft.com/office/drawing/2014/main" id="{6919EBA3-C16A-4CBA-9747-9A89CC852E45}"/>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676" name="テキスト ボックス 675">
          <a:extLst>
            <a:ext uri="{FF2B5EF4-FFF2-40B4-BE49-F238E27FC236}">
              <a16:creationId xmlns:a16="http://schemas.microsoft.com/office/drawing/2014/main" id="{C98AFA4A-932E-404A-ABA0-3C2A32D24ED7}"/>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677" name="テキスト ボックス 676">
          <a:extLst>
            <a:ext uri="{FF2B5EF4-FFF2-40B4-BE49-F238E27FC236}">
              <a16:creationId xmlns:a16="http://schemas.microsoft.com/office/drawing/2014/main" id="{54D823F4-9E4B-4B1C-8A2F-79024A673409}"/>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678" name="テキスト ボックス 677">
          <a:extLst>
            <a:ext uri="{FF2B5EF4-FFF2-40B4-BE49-F238E27FC236}">
              <a16:creationId xmlns:a16="http://schemas.microsoft.com/office/drawing/2014/main" id="{94101772-3F36-479D-8BB5-C863124B7B96}"/>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679" name="テキスト ボックス 678">
          <a:extLst>
            <a:ext uri="{FF2B5EF4-FFF2-40B4-BE49-F238E27FC236}">
              <a16:creationId xmlns:a16="http://schemas.microsoft.com/office/drawing/2014/main" id="{D78E0120-33B2-4049-95EF-77539C29DF20}"/>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680" name="テキスト ボックス 679">
          <a:extLst>
            <a:ext uri="{FF2B5EF4-FFF2-40B4-BE49-F238E27FC236}">
              <a16:creationId xmlns:a16="http://schemas.microsoft.com/office/drawing/2014/main" id="{4BA94E01-765E-454E-8267-D9886FEE17A0}"/>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681" name="テキスト ボックス 680">
          <a:extLst>
            <a:ext uri="{FF2B5EF4-FFF2-40B4-BE49-F238E27FC236}">
              <a16:creationId xmlns:a16="http://schemas.microsoft.com/office/drawing/2014/main" id="{37609B67-4F81-41D8-AA30-8B8D99D124AE}"/>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682" name="テキスト ボックス 681">
          <a:extLst>
            <a:ext uri="{FF2B5EF4-FFF2-40B4-BE49-F238E27FC236}">
              <a16:creationId xmlns:a16="http://schemas.microsoft.com/office/drawing/2014/main" id="{9A5D549C-3F54-4F55-BD54-1DB191CED29B}"/>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683" name="テキスト ボックス 682">
          <a:extLst>
            <a:ext uri="{FF2B5EF4-FFF2-40B4-BE49-F238E27FC236}">
              <a16:creationId xmlns:a16="http://schemas.microsoft.com/office/drawing/2014/main" id="{5FCB3C56-B167-4250-B122-87E38EE81432}"/>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684" name="テキスト ボックス 683">
          <a:extLst>
            <a:ext uri="{FF2B5EF4-FFF2-40B4-BE49-F238E27FC236}">
              <a16:creationId xmlns:a16="http://schemas.microsoft.com/office/drawing/2014/main" id="{91D28DA0-3799-408F-8F89-5CCC79BCF5B3}"/>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685" name="テキスト ボックス 684">
          <a:extLst>
            <a:ext uri="{FF2B5EF4-FFF2-40B4-BE49-F238E27FC236}">
              <a16:creationId xmlns:a16="http://schemas.microsoft.com/office/drawing/2014/main" id="{EB443FB0-670D-4D6F-84FA-C92F262C5A62}"/>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686" name="テキスト ボックス 685">
          <a:extLst>
            <a:ext uri="{FF2B5EF4-FFF2-40B4-BE49-F238E27FC236}">
              <a16:creationId xmlns:a16="http://schemas.microsoft.com/office/drawing/2014/main" id="{094BD1A2-E0D2-42AD-9015-A8DC12DC44A3}"/>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687" name="テキスト ボックス 686">
          <a:extLst>
            <a:ext uri="{FF2B5EF4-FFF2-40B4-BE49-F238E27FC236}">
              <a16:creationId xmlns:a16="http://schemas.microsoft.com/office/drawing/2014/main" id="{55D25C37-D7A9-4F74-8F34-CCD089DD4A34}"/>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688" name="テキスト ボックス 687">
          <a:extLst>
            <a:ext uri="{FF2B5EF4-FFF2-40B4-BE49-F238E27FC236}">
              <a16:creationId xmlns:a16="http://schemas.microsoft.com/office/drawing/2014/main" id="{550449B3-D932-40B8-A6B7-4DB68BF18F5F}"/>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689" name="テキスト ボックス 688">
          <a:extLst>
            <a:ext uri="{FF2B5EF4-FFF2-40B4-BE49-F238E27FC236}">
              <a16:creationId xmlns:a16="http://schemas.microsoft.com/office/drawing/2014/main" id="{049DDE4B-0CE2-485D-813B-6DA665C3B1F2}"/>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690" name="テキスト ボックス 689">
          <a:extLst>
            <a:ext uri="{FF2B5EF4-FFF2-40B4-BE49-F238E27FC236}">
              <a16:creationId xmlns:a16="http://schemas.microsoft.com/office/drawing/2014/main" id="{E7905064-9875-4632-9593-ED8F077CE966}"/>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691" name="テキスト ボックス 690">
          <a:extLst>
            <a:ext uri="{FF2B5EF4-FFF2-40B4-BE49-F238E27FC236}">
              <a16:creationId xmlns:a16="http://schemas.microsoft.com/office/drawing/2014/main" id="{93BEA7BB-8D74-4AB8-B31A-B9CA360F3167}"/>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692" name="テキスト ボックス 691">
          <a:extLst>
            <a:ext uri="{FF2B5EF4-FFF2-40B4-BE49-F238E27FC236}">
              <a16:creationId xmlns:a16="http://schemas.microsoft.com/office/drawing/2014/main" id="{1F875BF4-7B3C-49A2-9F61-94BD8D19354E}"/>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693" name="テキスト ボックス 692">
          <a:extLst>
            <a:ext uri="{FF2B5EF4-FFF2-40B4-BE49-F238E27FC236}">
              <a16:creationId xmlns:a16="http://schemas.microsoft.com/office/drawing/2014/main" id="{34D97B36-FB73-4782-A319-7F46B8C5C404}"/>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694" name="テキスト ボックス 693">
          <a:extLst>
            <a:ext uri="{FF2B5EF4-FFF2-40B4-BE49-F238E27FC236}">
              <a16:creationId xmlns:a16="http://schemas.microsoft.com/office/drawing/2014/main" id="{51BBE5FD-BD0C-4B40-A513-7E5A2CC17B56}"/>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695" name="テキスト ボックス 694">
          <a:extLst>
            <a:ext uri="{FF2B5EF4-FFF2-40B4-BE49-F238E27FC236}">
              <a16:creationId xmlns:a16="http://schemas.microsoft.com/office/drawing/2014/main" id="{C9716BE8-F9D5-4B2F-8C01-C272A92FB46C}"/>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696" name="テキスト ボックス 695">
          <a:extLst>
            <a:ext uri="{FF2B5EF4-FFF2-40B4-BE49-F238E27FC236}">
              <a16:creationId xmlns:a16="http://schemas.microsoft.com/office/drawing/2014/main" id="{AD7C59D0-7BA9-4F00-9BC4-F66DE591E060}"/>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697" name="テキスト ボックス 696">
          <a:extLst>
            <a:ext uri="{FF2B5EF4-FFF2-40B4-BE49-F238E27FC236}">
              <a16:creationId xmlns:a16="http://schemas.microsoft.com/office/drawing/2014/main" id="{02F6DBF7-280E-454B-BAD5-876C335928E3}"/>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698" name="テキスト ボックス 697">
          <a:extLst>
            <a:ext uri="{FF2B5EF4-FFF2-40B4-BE49-F238E27FC236}">
              <a16:creationId xmlns:a16="http://schemas.microsoft.com/office/drawing/2014/main" id="{0587BF63-337A-4A33-AC06-9BC9750BBDDD}"/>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699" name="テキスト ボックス 698">
          <a:extLst>
            <a:ext uri="{FF2B5EF4-FFF2-40B4-BE49-F238E27FC236}">
              <a16:creationId xmlns:a16="http://schemas.microsoft.com/office/drawing/2014/main" id="{BBBC6431-378D-45AE-B6F8-4389800A128E}"/>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700" name="テキスト ボックス 699">
          <a:extLst>
            <a:ext uri="{FF2B5EF4-FFF2-40B4-BE49-F238E27FC236}">
              <a16:creationId xmlns:a16="http://schemas.microsoft.com/office/drawing/2014/main" id="{E492AB29-98CE-452E-9B75-A2D277A6E765}"/>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701" name="テキスト ボックス 700">
          <a:extLst>
            <a:ext uri="{FF2B5EF4-FFF2-40B4-BE49-F238E27FC236}">
              <a16:creationId xmlns:a16="http://schemas.microsoft.com/office/drawing/2014/main" id="{20964358-1D50-4585-A536-60ADEE5F6867}"/>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702" name="テキスト ボックス 701">
          <a:extLst>
            <a:ext uri="{FF2B5EF4-FFF2-40B4-BE49-F238E27FC236}">
              <a16:creationId xmlns:a16="http://schemas.microsoft.com/office/drawing/2014/main" id="{457DFC2C-C30A-465C-949C-7D264812B6B8}"/>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703" name="テキスト ボックス 702">
          <a:extLst>
            <a:ext uri="{FF2B5EF4-FFF2-40B4-BE49-F238E27FC236}">
              <a16:creationId xmlns:a16="http://schemas.microsoft.com/office/drawing/2014/main" id="{34B998E1-EAD1-455E-A3B2-3F0D74DA0F60}"/>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704" name="テキスト ボックス 703">
          <a:extLst>
            <a:ext uri="{FF2B5EF4-FFF2-40B4-BE49-F238E27FC236}">
              <a16:creationId xmlns:a16="http://schemas.microsoft.com/office/drawing/2014/main" id="{10923FFE-17AB-41D8-A909-5C30FBD01E16}"/>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705" name="テキスト ボックス 704">
          <a:extLst>
            <a:ext uri="{FF2B5EF4-FFF2-40B4-BE49-F238E27FC236}">
              <a16:creationId xmlns:a16="http://schemas.microsoft.com/office/drawing/2014/main" id="{62A75785-D023-4A2F-AE4E-41A04663D479}"/>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706" name="テキスト ボックス 705">
          <a:extLst>
            <a:ext uri="{FF2B5EF4-FFF2-40B4-BE49-F238E27FC236}">
              <a16:creationId xmlns:a16="http://schemas.microsoft.com/office/drawing/2014/main" id="{4BE754C3-BCFA-4688-BEB2-BE37609F05C7}"/>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707" name="テキスト ボックス 706">
          <a:extLst>
            <a:ext uri="{FF2B5EF4-FFF2-40B4-BE49-F238E27FC236}">
              <a16:creationId xmlns:a16="http://schemas.microsoft.com/office/drawing/2014/main" id="{52A8BE42-4E3E-43B2-9779-2F8F86468F68}"/>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708" name="テキスト ボックス 707">
          <a:extLst>
            <a:ext uri="{FF2B5EF4-FFF2-40B4-BE49-F238E27FC236}">
              <a16:creationId xmlns:a16="http://schemas.microsoft.com/office/drawing/2014/main" id="{67D49F99-E11F-43E6-86DE-28EAD0232321}"/>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709" name="テキスト ボックス 708">
          <a:extLst>
            <a:ext uri="{FF2B5EF4-FFF2-40B4-BE49-F238E27FC236}">
              <a16:creationId xmlns:a16="http://schemas.microsoft.com/office/drawing/2014/main" id="{67DE3AFE-C367-4824-83F7-87F9060E6DA4}"/>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710" name="テキスト ボックス 709">
          <a:extLst>
            <a:ext uri="{FF2B5EF4-FFF2-40B4-BE49-F238E27FC236}">
              <a16:creationId xmlns:a16="http://schemas.microsoft.com/office/drawing/2014/main" id="{AEC0FBAF-929B-42CF-96E8-A0CA7A30CC86}"/>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711" name="テキスト ボックス 710">
          <a:extLst>
            <a:ext uri="{FF2B5EF4-FFF2-40B4-BE49-F238E27FC236}">
              <a16:creationId xmlns:a16="http://schemas.microsoft.com/office/drawing/2014/main" id="{FBB1E27B-E2B5-4ADF-A01B-F788F7527221}"/>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712" name="テキスト ボックス 711">
          <a:extLst>
            <a:ext uri="{FF2B5EF4-FFF2-40B4-BE49-F238E27FC236}">
              <a16:creationId xmlns:a16="http://schemas.microsoft.com/office/drawing/2014/main" id="{125C61BE-5387-45E6-B809-E87DC97438C9}"/>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713" name="テキスト ボックス 712">
          <a:extLst>
            <a:ext uri="{FF2B5EF4-FFF2-40B4-BE49-F238E27FC236}">
              <a16:creationId xmlns:a16="http://schemas.microsoft.com/office/drawing/2014/main" id="{6243569C-FF37-47C8-BF8F-A3D83C7A86A4}"/>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714" name="テキスト ボックス 713">
          <a:extLst>
            <a:ext uri="{FF2B5EF4-FFF2-40B4-BE49-F238E27FC236}">
              <a16:creationId xmlns:a16="http://schemas.microsoft.com/office/drawing/2014/main" id="{CA4B999F-18FD-4C72-A98E-3675ADAA932C}"/>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715" name="テキスト ボックス 714">
          <a:extLst>
            <a:ext uri="{FF2B5EF4-FFF2-40B4-BE49-F238E27FC236}">
              <a16:creationId xmlns:a16="http://schemas.microsoft.com/office/drawing/2014/main" id="{79B3E193-B0A2-4420-8550-8CFBA3A67D14}"/>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716" name="テキスト ボックス 715">
          <a:extLst>
            <a:ext uri="{FF2B5EF4-FFF2-40B4-BE49-F238E27FC236}">
              <a16:creationId xmlns:a16="http://schemas.microsoft.com/office/drawing/2014/main" id="{0B8C0F92-77CD-4712-BF85-C57D0ED8A6D3}"/>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717" name="テキスト ボックス 716">
          <a:extLst>
            <a:ext uri="{FF2B5EF4-FFF2-40B4-BE49-F238E27FC236}">
              <a16:creationId xmlns:a16="http://schemas.microsoft.com/office/drawing/2014/main" id="{EBFE5EE8-EF0F-4AA3-8995-B75AB87879AE}"/>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718" name="テキスト ボックス 717">
          <a:extLst>
            <a:ext uri="{FF2B5EF4-FFF2-40B4-BE49-F238E27FC236}">
              <a16:creationId xmlns:a16="http://schemas.microsoft.com/office/drawing/2014/main" id="{59EAEEBA-E37F-4596-A7F7-1067C455A204}"/>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719" name="テキスト ボックス 718">
          <a:extLst>
            <a:ext uri="{FF2B5EF4-FFF2-40B4-BE49-F238E27FC236}">
              <a16:creationId xmlns:a16="http://schemas.microsoft.com/office/drawing/2014/main" id="{276D665E-230D-43E5-9826-D51D9A4FA897}"/>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720" name="テキスト ボックス 719">
          <a:extLst>
            <a:ext uri="{FF2B5EF4-FFF2-40B4-BE49-F238E27FC236}">
              <a16:creationId xmlns:a16="http://schemas.microsoft.com/office/drawing/2014/main" id="{6B816F82-0498-4946-B541-ECF94CDA14BA}"/>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721" name="テキスト ボックス 720">
          <a:extLst>
            <a:ext uri="{FF2B5EF4-FFF2-40B4-BE49-F238E27FC236}">
              <a16:creationId xmlns:a16="http://schemas.microsoft.com/office/drawing/2014/main" id="{5CFAB3C7-6A79-406D-BB47-EBB25B3B5065}"/>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722" name="テキスト ボックス 721">
          <a:extLst>
            <a:ext uri="{FF2B5EF4-FFF2-40B4-BE49-F238E27FC236}">
              <a16:creationId xmlns:a16="http://schemas.microsoft.com/office/drawing/2014/main" id="{FC342C9C-E8C8-4275-86C6-AC1D95BB2A0B}"/>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723" name="テキスト ボックス 722">
          <a:extLst>
            <a:ext uri="{FF2B5EF4-FFF2-40B4-BE49-F238E27FC236}">
              <a16:creationId xmlns:a16="http://schemas.microsoft.com/office/drawing/2014/main" id="{91D08B55-61FA-43AB-B9BC-B4762AC70DEB}"/>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724" name="テキスト ボックス 723">
          <a:extLst>
            <a:ext uri="{FF2B5EF4-FFF2-40B4-BE49-F238E27FC236}">
              <a16:creationId xmlns:a16="http://schemas.microsoft.com/office/drawing/2014/main" id="{2860DD2B-C5C6-4BB0-8941-101CFAA981CD}"/>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725" name="テキスト ボックス 724">
          <a:extLst>
            <a:ext uri="{FF2B5EF4-FFF2-40B4-BE49-F238E27FC236}">
              <a16:creationId xmlns:a16="http://schemas.microsoft.com/office/drawing/2014/main" id="{F5C183A0-1CB9-442F-A48E-F4B97E570C83}"/>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726" name="テキスト ボックス 725">
          <a:extLst>
            <a:ext uri="{FF2B5EF4-FFF2-40B4-BE49-F238E27FC236}">
              <a16:creationId xmlns:a16="http://schemas.microsoft.com/office/drawing/2014/main" id="{B9A398A0-85B0-4614-BBE5-73CBCCF8FC19}"/>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727" name="テキスト ボックス 726">
          <a:extLst>
            <a:ext uri="{FF2B5EF4-FFF2-40B4-BE49-F238E27FC236}">
              <a16:creationId xmlns:a16="http://schemas.microsoft.com/office/drawing/2014/main" id="{E5DB2378-047C-4E46-BBEE-55CE27A33A5F}"/>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728" name="テキスト ボックス 727">
          <a:extLst>
            <a:ext uri="{FF2B5EF4-FFF2-40B4-BE49-F238E27FC236}">
              <a16:creationId xmlns:a16="http://schemas.microsoft.com/office/drawing/2014/main" id="{C22647EA-954A-4FE4-8FDC-AA0FC7871944}"/>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729" name="テキスト ボックス 728">
          <a:extLst>
            <a:ext uri="{FF2B5EF4-FFF2-40B4-BE49-F238E27FC236}">
              <a16:creationId xmlns:a16="http://schemas.microsoft.com/office/drawing/2014/main" id="{66BBD707-42A2-4814-8228-9F933AF38011}"/>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730" name="テキスト ボックス 729">
          <a:extLst>
            <a:ext uri="{FF2B5EF4-FFF2-40B4-BE49-F238E27FC236}">
              <a16:creationId xmlns:a16="http://schemas.microsoft.com/office/drawing/2014/main" id="{C5F73564-20EF-4BC4-864A-91D02A520F1A}"/>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731" name="テキスト ボックス 730">
          <a:extLst>
            <a:ext uri="{FF2B5EF4-FFF2-40B4-BE49-F238E27FC236}">
              <a16:creationId xmlns:a16="http://schemas.microsoft.com/office/drawing/2014/main" id="{D7F2A15C-3DBF-4AEB-9C8C-7F207C1D4B4B}"/>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732" name="テキスト ボックス 731">
          <a:extLst>
            <a:ext uri="{FF2B5EF4-FFF2-40B4-BE49-F238E27FC236}">
              <a16:creationId xmlns:a16="http://schemas.microsoft.com/office/drawing/2014/main" id="{99F487D8-61F4-4835-A271-DA7050506612}"/>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733" name="テキスト ボックス 732">
          <a:extLst>
            <a:ext uri="{FF2B5EF4-FFF2-40B4-BE49-F238E27FC236}">
              <a16:creationId xmlns:a16="http://schemas.microsoft.com/office/drawing/2014/main" id="{2930FCB4-5A0E-44BC-ACDA-5964EEC5D83D}"/>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734" name="テキスト ボックス 733">
          <a:extLst>
            <a:ext uri="{FF2B5EF4-FFF2-40B4-BE49-F238E27FC236}">
              <a16:creationId xmlns:a16="http://schemas.microsoft.com/office/drawing/2014/main" id="{563EBB47-E551-482A-BAD0-FB7D3E6D4F4C}"/>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735" name="テキスト ボックス 734">
          <a:extLst>
            <a:ext uri="{FF2B5EF4-FFF2-40B4-BE49-F238E27FC236}">
              <a16:creationId xmlns:a16="http://schemas.microsoft.com/office/drawing/2014/main" id="{FC8C1513-A1F3-4D19-8191-575FED353F44}"/>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736" name="テキスト ボックス 735">
          <a:extLst>
            <a:ext uri="{FF2B5EF4-FFF2-40B4-BE49-F238E27FC236}">
              <a16:creationId xmlns:a16="http://schemas.microsoft.com/office/drawing/2014/main" id="{7FAEC715-1962-4057-9699-7D306DA9EFDE}"/>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737" name="テキスト ボックス 736">
          <a:extLst>
            <a:ext uri="{FF2B5EF4-FFF2-40B4-BE49-F238E27FC236}">
              <a16:creationId xmlns:a16="http://schemas.microsoft.com/office/drawing/2014/main" id="{E40F8926-1F02-4EA6-8865-C2A4B5D36534}"/>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738" name="テキスト ボックス 737">
          <a:extLst>
            <a:ext uri="{FF2B5EF4-FFF2-40B4-BE49-F238E27FC236}">
              <a16:creationId xmlns:a16="http://schemas.microsoft.com/office/drawing/2014/main" id="{7D2E5CB0-3224-42F1-B787-427E72A15D8F}"/>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739" name="テキスト ボックス 738">
          <a:extLst>
            <a:ext uri="{FF2B5EF4-FFF2-40B4-BE49-F238E27FC236}">
              <a16:creationId xmlns:a16="http://schemas.microsoft.com/office/drawing/2014/main" id="{984A07C9-3768-40D6-A488-C69240255B0A}"/>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740" name="テキスト ボックス 739">
          <a:extLst>
            <a:ext uri="{FF2B5EF4-FFF2-40B4-BE49-F238E27FC236}">
              <a16:creationId xmlns:a16="http://schemas.microsoft.com/office/drawing/2014/main" id="{6817D2B5-C048-4A16-8375-0C75B5187BC7}"/>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741" name="テキスト ボックス 740">
          <a:extLst>
            <a:ext uri="{FF2B5EF4-FFF2-40B4-BE49-F238E27FC236}">
              <a16:creationId xmlns:a16="http://schemas.microsoft.com/office/drawing/2014/main" id="{D63A21C5-AA6E-4074-BDD2-3D94F0103F4F}"/>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742" name="テキスト ボックス 741">
          <a:extLst>
            <a:ext uri="{FF2B5EF4-FFF2-40B4-BE49-F238E27FC236}">
              <a16:creationId xmlns:a16="http://schemas.microsoft.com/office/drawing/2014/main" id="{12D1E1FC-57FC-476C-B682-4E071A05ED54}"/>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743" name="テキスト ボックス 742">
          <a:extLst>
            <a:ext uri="{FF2B5EF4-FFF2-40B4-BE49-F238E27FC236}">
              <a16:creationId xmlns:a16="http://schemas.microsoft.com/office/drawing/2014/main" id="{1090B5D8-320E-4D42-8A86-C126EA1E8A94}"/>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744" name="テキスト ボックス 743">
          <a:extLst>
            <a:ext uri="{FF2B5EF4-FFF2-40B4-BE49-F238E27FC236}">
              <a16:creationId xmlns:a16="http://schemas.microsoft.com/office/drawing/2014/main" id="{F09C1FD5-0FB8-4837-83F1-B496D7A4DB95}"/>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745" name="テキスト ボックス 744">
          <a:extLst>
            <a:ext uri="{FF2B5EF4-FFF2-40B4-BE49-F238E27FC236}">
              <a16:creationId xmlns:a16="http://schemas.microsoft.com/office/drawing/2014/main" id="{3BEC6F52-0A2E-4017-916C-1DDE82C9AC62}"/>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746" name="テキスト ボックス 745">
          <a:extLst>
            <a:ext uri="{FF2B5EF4-FFF2-40B4-BE49-F238E27FC236}">
              <a16:creationId xmlns:a16="http://schemas.microsoft.com/office/drawing/2014/main" id="{E4FE08F2-1C43-4AE9-961A-0CB2BA1403E8}"/>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747" name="テキスト ボックス 746">
          <a:extLst>
            <a:ext uri="{FF2B5EF4-FFF2-40B4-BE49-F238E27FC236}">
              <a16:creationId xmlns:a16="http://schemas.microsoft.com/office/drawing/2014/main" id="{17B6C9AF-8E9A-43FF-B5DC-9DA068983F5D}"/>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748" name="テキスト ボックス 747">
          <a:extLst>
            <a:ext uri="{FF2B5EF4-FFF2-40B4-BE49-F238E27FC236}">
              <a16:creationId xmlns:a16="http://schemas.microsoft.com/office/drawing/2014/main" id="{09782D1A-AB27-42FF-9935-BF5D5DFAC57A}"/>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749" name="テキスト ボックス 748">
          <a:extLst>
            <a:ext uri="{FF2B5EF4-FFF2-40B4-BE49-F238E27FC236}">
              <a16:creationId xmlns:a16="http://schemas.microsoft.com/office/drawing/2014/main" id="{0616537B-8662-406E-B7D4-38B4D286E28A}"/>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750" name="テキスト ボックス 749">
          <a:extLst>
            <a:ext uri="{FF2B5EF4-FFF2-40B4-BE49-F238E27FC236}">
              <a16:creationId xmlns:a16="http://schemas.microsoft.com/office/drawing/2014/main" id="{1A81F007-4F07-4ACF-9AF8-97DF4EF040FD}"/>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751" name="テキスト ボックス 750">
          <a:extLst>
            <a:ext uri="{FF2B5EF4-FFF2-40B4-BE49-F238E27FC236}">
              <a16:creationId xmlns:a16="http://schemas.microsoft.com/office/drawing/2014/main" id="{851DCD69-DB05-4E98-9AC0-EF64364C56D6}"/>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752" name="テキスト ボックス 751">
          <a:extLst>
            <a:ext uri="{FF2B5EF4-FFF2-40B4-BE49-F238E27FC236}">
              <a16:creationId xmlns:a16="http://schemas.microsoft.com/office/drawing/2014/main" id="{D757707D-DF97-45E8-B131-D90C4C85E083}"/>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753" name="テキスト ボックス 752">
          <a:extLst>
            <a:ext uri="{FF2B5EF4-FFF2-40B4-BE49-F238E27FC236}">
              <a16:creationId xmlns:a16="http://schemas.microsoft.com/office/drawing/2014/main" id="{F33F7DDE-FE49-46CA-9C40-84528C7D210B}"/>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754" name="テキスト ボックス 753">
          <a:extLst>
            <a:ext uri="{FF2B5EF4-FFF2-40B4-BE49-F238E27FC236}">
              <a16:creationId xmlns:a16="http://schemas.microsoft.com/office/drawing/2014/main" id="{10F738BC-C8D3-4674-85C0-F38B31E07E97}"/>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755" name="テキスト ボックス 754">
          <a:extLst>
            <a:ext uri="{FF2B5EF4-FFF2-40B4-BE49-F238E27FC236}">
              <a16:creationId xmlns:a16="http://schemas.microsoft.com/office/drawing/2014/main" id="{E7111AEA-5204-4B43-8865-B7CE1560CB85}"/>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756" name="テキスト ボックス 755">
          <a:extLst>
            <a:ext uri="{FF2B5EF4-FFF2-40B4-BE49-F238E27FC236}">
              <a16:creationId xmlns:a16="http://schemas.microsoft.com/office/drawing/2014/main" id="{A7714ED8-EFB4-4C2D-9009-DD14C746DCE7}"/>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757" name="テキスト ボックス 756">
          <a:extLst>
            <a:ext uri="{FF2B5EF4-FFF2-40B4-BE49-F238E27FC236}">
              <a16:creationId xmlns:a16="http://schemas.microsoft.com/office/drawing/2014/main" id="{D567B605-E378-49D7-B71C-40D41E2875AC}"/>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758" name="テキスト ボックス 757">
          <a:extLst>
            <a:ext uri="{FF2B5EF4-FFF2-40B4-BE49-F238E27FC236}">
              <a16:creationId xmlns:a16="http://schemas.microsoft.com/office/drawing/2014/main" id="{11BB1078-E442-4848-94BD-71E6435BB65B}"/>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759" name="テキスト ボックス 758">
          <a:extLst>
            <a:ext uri="{FF2B5EF4-FFF2-40B4-BE49-F238E27FC236}">
              <a16:creationId xmlns:a16="http://schemas.microsoft.com/office/drawing/2014/main" id="{FAFB0EB1-645D-46A4-8A18-5DCC57D049F2}"/>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760" name="テキスト ボックス 759">
          <a:extLst>
            <a:ext uri="{FF2B5EF4-FFF2-40B4-BE49-F238E27FC236}">
              <a16:creationId xmlns:a16="http://schemas.microsoft.com/office/drawing/2014/main" id="{CFFAACA2-C829-4366-956A-EB6F0A9A3BA9}"/>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761" name="テキスト ボックス 760">
          <a:extLst>
            <a:ext uri="{FF2B5EF4-FFF2-40B4-BE49-F238E27FC236}">
              <a16:creationId xmlns:a16="http://schemas.microsoft.com/office/drawing/2014/main" id="{3648DEF4-90A1-41D1-9AB8-A36CD7624C0D}"/>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762" name="テキスト ボックス 761">
          <a:extLst>
            <a:ext uri="{FF2B5EF4-FFF2-40B4-BE49-F238E27FC236}">
              <a16:creationId xmlns:a16="http://schemas.microsoft.com/office/drawing/2014/main" id="{0775E1E1-22C6-4832-B032-9A7C881DE5D0}"/>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763" name="テキスト ボックス 762">
          <a:extLst>
            <a:ext uri="{FF2B5EF4-FFF2-40B4-BE49-F238E27FC236}">
              <a16:creationId xmlns:a16="http://schemas.microsoft.com/office/drawing/2014/main" id="{002200CE-5004-498F-A2BD-4BEAAC44558D}"/>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764" name="テキスト ボックス 763">
          <a:extLst>
            <a:ext uri="{FF2B5EF4-FFF2-40B4-BE49-F238E27FC236}">
              <a16:creationId xmlns:a16="http://schemas.microsoft.com/office/drawing/2014/main" id="{1A338376-E1FB-43BB-8E1F-B9AF3521F600}"/>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765" name="テキスト ボックス 764">
          <a:extLst>
            <a:ext uri="{FF2B5EF4-FFF2-40B4-BE49-F238E27FC236}">
              <a16:creationId xmlns:a16="http://schemas.microsoft.com/office/drawing/2014/main" id="{64A8EFAD-8A7F-4087-A908-BB0FC91FD336}"/>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766" name="テキスト ボックス 765">
          <a:extLst>
            <a:ext uri="{FF2B5EF4-FFF2-40B4-BE49-F238E27FC236}">
              <a16:creationId xmlns:a16="http://schemas.microsoft.com/office/drawing/2014/main" id="{15475A1E-6BC1-4F4C-BBD4-EBA36D776F6E}"/>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767" name="テキスト ボックス 766">
          <a:extLst>
            <a:ext uri="{FF2B5EF4-FFF2-40B4-BE49-F238E27FC236}">
              <a16:creationId xmlns:a16="http://schemas.microsoft.com/office/drawing/2014/main" id="{F1013468-86EB-48D8-B3F2-7D4990CD3719}"/>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768" name="テキスト ボックス 767">
          <a:extLst>
            <a:ext uri="{FF2B5EF4-FFF2-40B4-BE49-F238E27FC236}">
              <a16:creationId xmlns:a16="http://schemas.microsoft.com/office/drawing/2014/main" id="{66280699-4CB8-4365-BB66-D4C805EF49C8}"/>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769" name="テキスト ボックス 768">
          <a:extLst>
            <a:ext uri="{FF2B5EF4-FFF2-40B4-BE49-F238E27FC236}">
              <a16:creationId xmlns:a16="http://schemas.microsoft.com/office/drawing/2014/main" id="{CB6AD4CC-B38A-488B-9CDB-5709E0750BDA}"/>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12510;&#12452;&#12489;&#12521;&#12452;&#12502;\OneDrive&#12424;&#12426;\inspiron\&#20303;&#23429;&#12509;&#12452;&#12531;&#12488;\&#9733;&#20303;&#23429;&#30465;&#12456;&#12493;&#12461;&#12515;&#12531;&#12506;&#12540;&#12531;2024\&#23550;&#35937;&#35069;&#21697;&#12522;&#12473;&#12488;\&#12522;&#12473;&#12488;&#20316;&#25104;&#12484;&#12540;&#12523;&#65288;&#12489;&#12450;&#65289;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rv01\027-ITIS-doc\01_&#38283;&#30330;doc\0947&#20303;&#23429;&#12456;&#12467;&#12509;&#12452;&#12531;&#12488;&#24615;&#33021;&#35388;&#26126;&#26360;&#30330;&#34892;&#12471;&#12473;&#12486;&#12512;\07&#36939;&#29992;\03&#12473;&#12509;&#12483;&#12488;&#36939;&#29992;\100401_&#12510;&#12473;&#12479;&#12513;&#12531;&#12486;\&#21942;&#26989;S_&#12456;&#12467;&#12509;&#12452;&#12531;&#12488;&#12510;&#12473;&#12479;&#30331;&#37682;&#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lixilgroup-my.sharepoint.com/personal/tomoyuki_otoshi_lixil_com/Documents/inspiron/&#20303;&#23429;&#12509;&#12452;&#12531;&#12488;/&#9733;&#26032;&#31379;&#12522;&#12501;&#12457;&#12540;&#12512;/&#23550;&#35937;&#35069;&#21697;&#29305;&#23450;&#12484;&#12540;&#12523;/&#9733;&#20316;&#25104;&#20013;/&#20316;&#25104;&#2001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lixilgroup-my.sharepoint.com/personal/tomoyuki_otoshi_lixil_com/Documents/inspiron/&#20303;&#23429;&#12509;&#12452;&#12531;&#12488;/&#9733;&#22411;&#30058;&#12487;&#12540;&#12479;&#12505;&#12540;&#12473;/&#23550;&#35937;&#35069;&#21697;&#12522;&#12473;&#12488;/&#20869;&#313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コピペ"/>
      <sheetName val="旧リスト"/>
      <sheetName val="削除型番"/>
      <sheetName val="製品"/>
      <sheetName val="計算用"/>
      <sheetName val="型番ミス"/>
      <sheetName val="窓型番登録（マスタ）"/>
      <sheetName val="空シート"/>
      <sheetName val="AppSheet"/>
      <sheetName val="お知らせ"/>
      <sheetName val="依頼書"/>
      <sheetName val="窓口マスタ"/>
      <sheetName val="製品型番から直接入力"/>
      <sheetName val="LIXIL対象製品リスト"/>
      <sheetName val="補助額を調べる"/>
      <sheetName val="メールマスタ"/>
      <sheetName val="システム用"/>
      <sheetName val="CSV用中間"/>
      <sheetName val="ガラス中央部の熱貫流率"/>
      <sheetName val="改訂履歴_玄関ドア・引戸（木造）"/>
      <sheetName val="改訂履歴_玄関ドア・引戸（特定客先向け）"/>
      <sheetName val="改訂履歴_テラス・勝手口（木造）"/>
      <sheetName val="改訂履歴_玄関ドア・引戸（非木造）"/>
      <sheetName val="トップ"/>
      <sheetName val="断熱等（PDF用）"/>
      <sheetName val="断熱等+防犯（PDF用）"/>
      <sheetName val="防犯（PDF用）"/>
      <sheetName val="防音（PDF用）"/>
      <sheetName val="使い方"/>
      <sheetName val="使い方原紙"/>
      <sheetName val="旧トップ"/>
      <sheetName val="名前定義"/>
      <sheetName val="名前定義 (予備)"/>
      <sheetName val="製品名修正"/>
      <sheetName val="注釈"/>
      <sheetName val="熱貫流率Uw"/>
      <sheetName val="開閉形式記号"/>
      <sheetName val="開閉形式"/>
      <sheetName val="ビル営業所コード"/>
      <sheetName val="サイズ"/>
      <sheetName val="ガラス仕様並び替え"/>
      <sheetName val="枠加算寸法"/>
      <sheetName val="材質"/>
      <sheetName val="戸の材質"/>
      <sheetName val="材質 (テラス・勝手口)"/>
      <sheetName val="防音型式認定"/>
      <sheetName val="補助額"/>
      <sheetName val="こどもエコグレード"/>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窓型番登録"/>
      <sheetName val="ガラス型番登録"/>
      <sheetName val="ガラスマスタ登録"/>
      <sheetName val="ガラス製品マスタ登録"/>
      <sheetName val="開閉形式マスタ登録"/>
      <sheetName val="商品シリーズマスタ登録"/>
      <sheetName val="LIST"/>
      <sheetName val="m_mado_kataban"/>
      <sheetName val="m_glass_kataban"/>
      <sheetName val="m_glass"/>
      <sheetName val="m_glass_seihin"/>
      <sheetName val="m_kaihei"/>
      <sheetName val="m_shohin_series"/>
    </sheetNames>
    <sheetDataSet>
      <sheetData sheetId="0" refreshError="1"/>
      <sheetData sheetId="1" refreshError="1"/>
      <sheetData sheetId="2" refreshError="1"/>
      <sheetData sheetId="3" refreshError="1"/>
      <sheetData sheetId="4" refreshError="1"/>
      <sheetData sheetId="5"/>
      <sheetData sheetId="6" refreshError="1"/>
      <sheetData sheetId="7">
        <row r="3">
          <cell r="A3" t="str">
            <v>ガラス交換（汎用）</v>
          </cell>
          <cell r="D3" t="str">
            <v>樹脂</v>
          </cell>
          <cell r="G3" t="str">
            <v>Ⅰ･Ⅱ･Ⅲ･Ⅳ･Ⅴ地域</v>
          </cell>
        </row>
        <row r="4">
          <cell r="A4" t="str">
            <v>アタッチ付ＰＧ</v>
          </cell>
          <cell r="D4" t="str">
            <v>木製</v>
          </cell>
          <cell r="G4" t="str">
            <v>Ⅲ･Ⅳ･Ⅴ地域</v>
          </cell>
        </row>
        <row r="5">
          <cell r="A5" t="str">
            <v>外窓</v>
          </cell>
          <cell r="D5" t="str">
            <v>アルミ樹脂複合</v>
          </cell>
          <cell r="G5" t="str">
            <v>Ⅳ･Ⅴ地域</v>
          </cell>
        </row>
        <row r="6">
          <cell r="A6" t="str">
            <v>内窓</v>
          </cell>
          <cell r="D6" t="str">
            <v>アルミ形材断熱</v>
          </cell>
          <cell r="G6" t="str">
            <v>Ⅵ地域</v>
          </cell>
        </row>
        <row r="7">
          <cell r="D7" t="str">
            <v>アルミＰＧ</v>
          </cell>
        </row>
      </sheetData>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検索画面"/>
      <sheetName val="対応ガラス例"/>
      <sheetName val="ガラス性能"/>
      <sheetName val="LIXIL対象製品リスト"/>
      <sheetName val="トップ"/>
      <sheetName val="断熱等（PDF用）"/>
      <sheetName val="断熱等+防災（PDF用）"/>
      <sheetName val="断熱等+防犯（PDF用）"/>
      <sheetName val="防災（PDF用）"/>
      <sheetName val="防犯（PDF用）"/>
      <sheetName val="防音（PDF用）"/>
      <sheetName val="名前定義"/>
      <sheetName val="開閉形式記号"/>
      <sheetName val="ガラスパターン"/>
      <sheetName val="サイズ"/>
      <sheetName val="補助額"/>
      <sheetName val="こどもエコグレード"/>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2">
          <cell r="G2" t="str">
            <v>断熱等</v>
          </cell>
        </row>
        <row r="3">
          <cell r="G3" t="str">
            <v>断熱等+防災</v>
          </cell>
        </row>
        <row r="4">
          <cell r="G4" t="str">
            <v>断熱等+防犯</v>
          </cell>
        </row>
        <row r="5">
          <cell r="G5" t="str">
            <v>防災</v>
          </cell>
        </row>
        <row r="6">
          <cell r="G6" t="str">
            <v>防犯</v>
          </cell>
        </row>
        <row r="7">
          <cell r="G7" t="str">
            <v>防音</v>
          </cell>
        </row>
      </sheetData>
      <sheetData sheetId="12" refreshError="1"/>
      <sheetData sheetId="13"/>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製品リスト（PDF用）"/>
      <sheetName val="LIXIL対象製品リスト"/>
      <sheetName val="性能証明用"/>
      <sheetName val="名前定義"/>
      <sheetName val="サイズ"/>
      <sheetName val="開閉形式記号"/>
      <sheetName val="性能区分一覧"/>
    </sheetNames>
    <sheetDataSet>
      <sheetData sheetId="0" refreshError="1"/>
      <sheetData sheetId="1" refreshError="1"/>
      <sheetData sheetId="2" refreshError="1"/>
      <sheetData sheetId="3">
        <row r="2">
          <cell r="G2" t="str">
            <v>インプラス</v>
          </cell>
        </row>
        <row r="3">
          <cell r="G3" t="str">
            <v>インプラス for Renovation</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hyperlink" Target="mailto:shouenesassi_ehanbai@lixil.com" TargetMode="External"/><Relationship Id="rId2" Type="http://schemas.openxmlformats.org/officeDocument/2006/relationships/hyperlink" Target="mailto:test2@lixil.com" TargetMode="External"/><Relationship Id="rId1" Type="http://schemas.openxmlformats.org/officeDocument/2006/relationships/hyperlink" Target="mailto:test@lixil.com" TargetMode="External"/><Relationship Id="rId5" Type="http://schemas.openxmlformats.org/officeDocument/2006/relationships/hyperlink" Target="mailto:eco-tokujyu@lixil.com" TargetMode="External"/><Relationship Id="rId4" Type="http://schemas.openxmlformats.org/officeDocument/2006/relationships/hyperlink" Target="mailto:shouenesassi_ehanbai@lix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mailto:lhtsdtokukikaku@lixil.com" TargetMode="External"/><Relationship Id="rId2" Type="http://schemas.openxmlformats.org/officeDocument/2006/relationships/hyperlink" Target="file:///\\lxjazpsfs002.file.core.windows.net\share01\00003\&#9733;&#24615;&#33021;&#35388;&#26126;&#26360;&#30330;&#34892;&#29992;CSV\&#26032;&#35215;\" TargetMode="External"/><Relationship Id="rId1" Type="http://schemas.openxmlformats.org/officeDocument/2006/relationships/hyperlink" Target="mailto:lhtsdtokukikaku@lixil.com"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top-g.itakyo.or.jp/" TargetMode="External"/><Relationship Id="rId1" Type="http://schemas.openxmlformats.org/officeDocument/2006/relationships/hyperlink" Target="https://webcatalog.lixil.co.jp/iportal/CatalogViewInterfaceStartUpAction.do?method=startUpByCatalogCategory&amp;mode=PAGE&amp;catalogCategoryId=11463970000&amp;catalogId=15963880000&amp;pageGroupId=&amp;volumeID=LXL13001&amp;keyword=&amp;categoryID=&amp;sortKey=&amp;sortOrder=&amp;designID=newinter&amp;designConfirmFlg="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307BE-B74B-4E34-8D2F-365B74CEDD1E}">
  <sheetPr codeName="Sheet20">
    <tabColor rgb="FFFFFF00"/>
  </sheetPr>
  <dimension ref="A1:AM115"/>
  <sheetViews>
    <sheetView showGridLines="0" tabSelected="1" zoomScale="70" zoomScaleNormal="70" workbookViewId="0">
      <pane xSplit="8" ySplit="15" topLeftCell="I16" activePane="bottomRight" state="frozen"/>
      <selection pane="topRight"/>
      <selection pane="bottomLeft"/>
      <selection pane="bottomRight" activeCell="I2" sqref="I2:L2"/>
    </sheetView>
  </sheetViews>
  <sheetFormatPr defaultColWidth="8.625" defaultRowHeight="18" customHeight="1" x14ac:dyDescent="0.4"/>
  <cols>
    <col min="1" max="7" width="8.625" style="1" hidden="1" customWidth="1"/>
    <col min="8" max="8" width="4.625" style="1" customWidth="1"/>
    <col min="9" max="9" width="17.125" style="2" customWidth="1"/>
    <col min="10" max="10" width="27.625" style="2" hidden="1" customWidth="1"/>
    <col min="11" max="11" width="62.625" style="3" customWidth="1"/>
    <col min="12" max="12" width="17.125" style="2" customWidth="1"/>
    <col min="13" max="13" width="40.625" style="3" customWidth="1"/>
    <col min="14" max="20" width="18.375" style="2" customWidth="1"/>
    <col min="21" max="21" width="18.375" style="2" hidden="1" customWidth="1"/>
    <col min="22" max="22" width="18.375" style="2" customWidth="1"/>
    <col min="23" max="23" width="18.375" style="10" hidden="1" customWidth="1"/>
    <col min="24" max="24" width="18.375" style="99" customWidth="1"/>
    <col min="25" max="25" width="18.375" style="99" hidden="1" customWidth="1"/>
    <col min="26" max="26" width="18.375" style="2" customWidth="1"/>
    <col min="27" max="28" width="18.375" style="2" hidden="1" customWidth="1"/>
    <col min="29" max="29" width="18.375" style="4" customWidth="1"/>
    <col min="30" max="30" width="18.375" style="4" hidden="1" customWidth="1"/>
    <col min="31" max="31" width="18.375" style="2" customWidth="1"/>
    <col min="32" max="32" width="18.375" style="2" hidden="1" customWidth="1"/>
    <col min="33" max="33" width="18.375" style="4" customWidth="1"/>
    <col min="34" max="36" width="18.375" style="99" hidden="1" customWidth="1"/>
    <col min="37" max="39" width="18.375" style="2" customWidth="1"/>
    <col min="40" max="16384" width="8.625" style="1"/>
  </cols>
  <sheetData>
    <row r="1" spans="1:39" ht="18" customHeight="1" x14ac:dyDescent="0.4">
      <c r="V1" s="4"/>
      <c r="W1" s="4"/>
      <c r="X1" s="2"/>
      <c r="Y1" s="2"/>
      <c r="AA1" s="4"/>
      <c r="AB1" s="4"/>
      <c r="AC1" s="2"/>
      <c r="AD1" s="2"/>
      <c r="AE1" s="4"/>
      <c r="AF1" s="4"/>
      <c r="AG1" s="2"/>
      <c r="AH1" s="1"/>
      <c r="AI1" s="1"/>
      <c r="AJ1" s="1"/>
    </row>
    <row r="2" spans="1:39" ht="21" x14ac:dyDescent="0.4">
      <c r="I2" s="5" t="s">
        <v>713</v>
      </c>
      <c r="J2" s="5"/>
      <c r="K2" s="5"/>
      <c r="L2" s="5"/>
      <c r="N2" s="6" t="s">
        <v>0</v>
      </c>
      <c r="O2" s="7" t="s">
        <v>1</v>
      </c>
      <c r="P2" s="8" t="s">
        <v>2</v>
      </c>
      <c r="Q2" s="9" t="s">
        <v>1</v>
      </c>
      <c r="R2" s="10" t="s">
        <v>3</v>
      </c>
      <c r="V2" s="4"/>
      <c r="W2" s="4"/>
      <c r="X2" s="2"/>
      <c r="Y2" s="2"/>
      <c r="AA2" s="4"/>
      <c r="AB2" s="4"/>
      <c r="AC2" s="2"/>
      <c r="AD2" s="2"/>
      <c r="AE2" s="4"/>
      <c r="AF2" s="4"/>
      <c r="AG2" s="2"/>
      <c r="AH2" s="1"/>
      <c r="AI2" s="1"/>
      <c r="AJ2" s="1"/>
    </row>
    <row r="3" spans="1:39" ht="18" customHeight="1" x14ac:dyDescent="0.4">
      <c r="I3" s="11"/>
      <c r="J3" s="11"/>
      <c r="V3" s="4"/>
      <c r="W3" s="4"/>
      <c r="X3" s="2"/>
      <c r="Y3" s="2"/>
      <c r="AA3" s="4"/>
      <c r="AB3" s="4"/>
      <c r="AC3" s="2"/>
      <c r="AD3" s="2"/>
      <c r="AE3" s="4"/>
      <c r="AF3" s="4"/>
      <c r="AG3" s="2"/>
      <c r="AH3" s="1"/>
      <c r="AI3" s="1"/>
      <c r="AJ3" s="1"/>
    </row>
    <row r="4" spans="1:39" ht="18" customHeight="1" x14ac:dyDescent="0.4">
      <c r="I4" s="12" t="s">
        <v>4</v>
      </c>
      <c r="J4" s="12"/>
      <c r="K4" s="1"/>
      <c r="M4" s="1"/>
      <c r="O4" s="12" t="s">
        <v>5</v>
      </c>
      <c r="P4" s="12"/>
      <c r="Q4" s="1"/>
      <c r="R4" s="1"/>
      <c r="V4" s="4"/>
      <c r="W4" s="4"/>
      <c r="X4" s="2"/>
      <c r="Y4" s="2"/>
      <c r="AA4" s="4"/>
      <c r="AB4" s="4"/>
      <c r="AC4" s="2"/>
      <c r="AD4" s="2"/>
      <c r="AE4" s="4"/>
      <c r="AF4" s="4"/>
      <c r="AG4" s="2"/>
      <c r="AH4" s="1"/>
      <c r="AI4" s="1"/>
      <c r="AJ4" s="1"/>
    </row>
    <row r="5" spans="1:39" ht="18" customHeight="1" x14ac:dyDescent="0.4">
      <c r="I5" s="13" t="s">
        <v>6</v>
      </c>
      <c r="J5" s="14"/>
      <c r="K5" s="15"/>
      <c r="L5" s="16" t="s">
        <v>7</v>
      </c>
      <c r="M5" s="17"/>
      <c r="O5" s="18" t="s">
        <v>8</v>
      </c>
      <c r="P5" s="18"/>
      <c r="S5" s="1"/>
      <c r="T5" s="1"/>
      <c r="V5" s="4"/>
      <c r="W5" s="4"/>
      <c r="X5" s="2"/>
      <c r="Y5" s="2"/>
      <c r="AA5" s="4"/>
      <c r="AB5" s="4"/>
      <c r="AC5" s="2"/>
      <c r="AD5" s="2"/>
      <c r="AE5" s="4"/>
      <c r="AF5" s="4"/>
      <c r="AG5" s="2"/>
      <c r="AH5" s="1"/>
      <c r="AI5" s="1"/>
      <c r="AJ5" s="1"/>
    </row>
    <row r="6" spans="1:39" ht="18" customHeight="1" x14ac:dyDescent="0.4">
      <c r="I6" s="19" t="s">
        <v>715</v>
      </c>
      <c r="J6" s="20"/>
      <c r="K6" s="210" t="s">
        <v>716</v>
      </c>
      <c r="L6" s="211" t="s">
        <v>9</v>
      </c>
      <c r="M6" s="17"/>
      <c r="O6" s="1" t="s">
        <v>717</v>
      </c>
      <c r="P6" s="1"/>
      <c r="Q6" s="1"/>
      <c r="R6" s="1"/>
      <c r="S6" s="1"/>
      <c r="T6" s="1"/>
      <c r="V6" s="4"/>
      <c r="W6" s="4"/>
      <c r="X6" s="2"/>
      <c r="Y6" s="2"/>
      <c r="AA6" s="4"/>
      <c r="AB6" s="4"/>
      <c r="AC6" s="2"/>
      <c r="AD6" s="2"/>
      <c r="AE6" s="4"/>
      <c r="AF6" s="4"/>
      <c r="AG6" s="2"/>
      <c r="AH6" s="1"/>
      <c r="AI6" s="1"/>
      <c r="AJ6" s="1"/>
    </row>
    <row r="7" spans="1:39" ht="18" customHeight="1" x14ac:dyDescent="0.4">
      <c r="I7" s="13" t="s">
        <v>10</v>
      </c>
      <c r="J7" s="14"/>
      <c r="K7" s="15"/>
      <c r="L7" s="22" t="s">
        <v>11</v>
      </c>
      <c r="M7" s="23"/>
      <c r="O7" s="24" t="s">
        <v>12</v>
      </c>
      <c r="P7" s="24"/>
      <c r="Q7" s="1"/>
      <c r="R7" s="1"/>
      <c r="S7" s="1"/>
      <c r="T7" s="1"/>
      <c r="V7" s="4"/>
      <c r="W7" s="4"/>
      <c r="X7" s="2"/>
      <c r="Y7" s="2"/>
      <c r="AA7" s="4"/>
      <c r="AB7" s="4"/>
      <c r="AC7" s="2"/>
      <c r="AD7" s="2"/>
      <c r="AE7" s="4"/>
      <c r="AF7" s="4"/>
      <c r="AG7" s="2"/>
      <c r="AH7" s="1"/>
      <c r="AI7" s="1"/>
      <c r="AJ7" s="1"/>
    </row>
    <row r="8" spans="1:39" ht="18" customHeight="1" x14ac:dyDescent="0.4">
      <c r="I8" s="19" t="s">
        <v>13</v>
      </c>
      <c r="J8" s="20"/>
      <c r="K8" s="25"/>
      <c r="L8" s="26"/>
      <c r="M8" s="27"/>
      <c r="O8" s="28" t="str">
        <f>IF(メールマスタ!B6&lt;&gt;"",メールマスタ!B6,IF(メールマスタ!B5&lt;&gt;"",メールマスタ!B5,IFERROR(HYPERLINK("mailto:"&amp;メールマスタ!B2&amp;"?subject="&amp;IF(K6="特需営業統括部",メールマスタ!D3,メールマスタ!B3)&amp;"&amp;body="&amp;メールマスタ!B4,IF(メールマスタ!B2&lt;&gt;"",メールマスタ!B2,"メールを作成する")),"会社所在地を選択してください")))</f>
        <v>会社名を入力してください</v>
      </c>
      <c r="P8" s="28"/>
      <c r="Q8" s="28"/>
      <c r="T8" s="29" t="str">
        <f>IF(メールマスタ!B6&lt;&gt;"","",IF(メールマスタ!B5&lt;&gt;"","","Gmailはこちら"))</f>
        <v/>
      </c>
      <c r="V8" s="4"/>
      <c r="W8" s="4"/>
      <c r="X8" s="2"/>
      <c r="Y8" s="2"/>
      <c r="AB8" s="4"/>
      <c r="AC8" s="2"/>
      <c r="AD8" s="2"/>
      <c r="AE8" s="4"/>
      <c r="AF8" s="4"/>
      <c r="AG8" s="2"/>
      <c r="AH8" s="1"/>
      <c r="AI8" s="1"/>
      <c r="AJ8" s="1"/>
    </row>
    <row r="9" spans="1:39" ht="18" customHeight="1" x14ac:dyDescent="0.4">
      <c r="I9" s="19" t="s">
        <v>14</v>
      </c>
      <c r="J9" s="20"/>
      <c r="K9" s="21"/>
      <c r="L9" s="30"/>
      <c r="M9" s="31"/>
      <c r="O9" s="28"/>
      <c r="P9" s="28"/>
      <c r="Q9" s="28"/>
      <c r="T9" s="32"/>
      <c r="V9" s="4"/>
      <c r="W9" s="4"/>
      <c r="X9" s="2"/>
      <c r="Y9" s="2"/>
      <c r="AB9" s="4"/>
      <c r="AC9" s="2"/>
      <c r="AD9" s="2"/>
      <c r="AE9" s="4"/>
      <c r="AF9" s="4"/>
      <c r="AG9" s="2"/>
      <c r="AH9" s="1"/>
      <c r="AI9" s="1"/>
      <c r="AJ9" s="1"/>
    </row>
    <row r="10" spans="1:39" ht="18" customHeight="1" x14ac:dyDescent="0.4">
      <c r="I10" s="11"/>
      <c r="J10" s="11"/>
      <c r="V10" s="10" t="s">
        <v>15</v>
      </c>
      <c r="W10" s="4"/>
      <c r="X10" s="2"/>
      <c r="Y10" s="2"/>
      <c r="AB10" s="4"/>
      <c r="AC10" s="2"/>
      <c r="AD10" s="2"/>
      <c r="AE10" s="4"/>
      <c r="AF10" s="4"/>
      <c r="AG10" s="2"/>
      <c r="AH10" s="1"/>
      <c r="AI10" s="1"/>
      <c r="AJ10" s="1"/>
    </row>
    <row r="11" spans="1:39" ht="18" customHeight="1" x14ac:dyDescent="0.4">
      <c r="I11" s="33" t="s">
        <v>16</v>
      </c>
      <c r="J11" s="33"/>
      <c r="K11" s="34"/>
      <c r="L11" s="35" t="s">
        <v>17</v>
      </c>
      <c r="M11" s="35" t="s">
        <v>18</v>
      </c>
      <c r="T11" s="36"/>
      <c r="V11" s="10" t="s">
        <v>19</v>
      </c>
      <c r="W11" s="4"/>
      <c r="X11" s="2"/>
      <c r="Y11" s="2"/>
      <c r="AA11" s="4"/>
      <c r="AB11" s="4"/>
      <c r="AC11" s="2"/>
      <c r="AD11" s="2"/>
      <c r="AE11" s="4"/>
      <c r="AF11" s="4"/>
      <c r="AG11" s="8"/>
      <c r="AH11" s="1"/>
      <c r="AI11" s="1"/>
      <c r="AJ11" s="1"/>
    </row>
    <row r="12" spans="1:39" s="37" customFormat="1" ht="18" customHeight="1" x14ac:dyDescent="0.4">
      <c r="I12" s="38" t="s">
        <v>20</v>
      </c>
      <c r="J12" s="38" t="s">
        <v>21</v>
      </c>
      <c r="K12" s="39" t="s">
        <v>22</v>
      </c>
      <c r="L12" s="38" t="s">
        <v>23</v>
      </c>
      <c r="M12" s="39" t="s">
        <v>24</v>
      </c>
      <c r="N12" s="40" t="s">
        <v>25</v>
      </c>
      <c r="O12" s="41"/>
      <c r="P12" s="42" t="s">
        <v>26</v>
      </c>
      <c r="Q12" s="43"/>
      <c r="R12" s="44"/>
      <c r="S12" s="38" t="s">
        <v>27</v>
      </c>
      <c r="T12" s="38" t="s">
        <v>28</v>
      </c>
      <c r="U12" s="45"/>
      <c r="V12" s="46" t="s">
        <v>29</v>
      </c>
      <c r="W12" s="47"/>
      <c r="X12" s="47"/>
      <c r="Y12" s="48"/>
      <c r="Z12" s="49" t="s">
        <v>30</v>
      </c>
      <c r="AA12" s="50"/>
      <c r="AB12" s="50"/>
      <c r="AC12" s="50"/>
      <c r="AD12" s="50"/>
      <c r="AE12" s="50"/>
      <c r="AF12" s="50"/>
      <c r="AG12" s="50"/>
      <c r="AH12" s="50"/>
      <c r="AI12" s="51" t="s">
        <v>31</v>
      </c>
      <c r="AJ12" s="52"/>
      <c r="AK12" s="53" t="s">
        <v>32</v>
      </c>
      <c r="AL12" s="38"/>
      <c r="AM12" s="38"/>
    </row>
    <row r="13" spans="1:39" s="37" customFormat="1" ht="18" customHeight="1" x14ac:dyDescent="0.4">
      <c r="I13" s="38"/>
      <c r="J13" s="38"/>
      <c r="K13" s="39"/>
      <c r="L13" s="38"/>
      <c r="M13" s="39"/>
      <c r="N13" s="54"/>
      <c r="O13" s="55"/>
      <c r="P13" s="56"/>
      <c r="Q13" s="57"/>
      <c r="R13" s="58"/>
      <c r="S13" s="38"/>
      <c r="T13" s="38"/>
      <c r="U13" s="45"/>
      <c r="V13" s="59"/>
      <c r="W13" s="60"/>
      <c r="X13" s="60"/>
      <c r="Y13" s="61"/>
      <c r="Z13" s="49" t="s">
        <v>33</v>
      </c>
      <c r="AA13" s="50"/>
      <c r="AB13" s="50"/>
      <c r="AC13" s="50"/>
      <c r="AD13" s="62"/>
      <c r="AE13" s="49" t="s">
        <v>34</v>
      </c>
      <c r="AF13" s="50"/>
      <c r="AG13" s="50"/>
      <c r="AH13" s="50"/>
      <c r="AI13" s="63"/>
      <c r="AJ13" s="64"/>
      <c r="AK13" s="38"/>
      <c r="AL13" s="38"/>
      <c r="AM13" s="38"/>
    </row>
    <row r="14" spans="1:39" s="37" customFormat="1" ht="18" customHeight="1" x14ac:dyDescent="0.4">
      <c r="I14" s="38"/>
      <c r="J14" s="38"/>
      <c r="K14" s="39"/>
      <c r="L14" s="38"/>
      <c r="M14" s="39"/>
      <c r="N14" s="65" t="s">
        <v>35</v>
      </c>
      <c r="O14" s="65" t="s">
        <v>36</v>
      </c>
      <c r="P14" s="65" t="s">
        <v>37</v>
      </c>
      <c r="Q14" s="65" t="s">
        <v>38</v>
      </c>
      <c r="R14" s="65" t="s">
        <v>39</v>
      </c>
      <c r="S14" s="38"/>
      <c r="T14" s="38"/>
      <c r="U14" s="45" t="s">
        <v>40</v>
      </c>
      <c r="V14" s="66" t="s">
        <v>41</v>
      </c>
      <c r="W14" s="66" t="s">
        <v>42</v>
      </c>
      <c r="X14" s="67" t="s">
        <v>43</v>
      </c>
      <c r="Y14" s="67" t="s">
        <v>44</v>
      </c>
      <c r="Z14" s="68" t="s">
        <v>41</v>
      </c>
      <c r="AA14" s="68" t="s">
        <v>45</v>
      </c>
      <c r="AB14" s="68" t="s">
        <v>42</v>
      </c>
      <c r="AC14" s="69" t="s">
        <v>43</v>
      </c>
      <c r="AD14" s="69" t="s">
        <v>44</v>
      </c>
      <c r="AE14" s="68" t="s">
        <v>46</v>
      </c>
      <c r="AF14" s="68" t="s">
        <v>42</v>
      </c>
      <c r="AG14" s="69" t="s">
        <v>43</v>
      </c>
      <c r="AH14" s="70" t="s">
        <v>44</v>
      </c>
      <c r="AI14" s="71"/>
      <c r="AJ14" s="72"/>
      <c r="AK14" s="65" t="s">
        <v>47</v>
      </c>
      <c r="AL14" s="65" t="s">
        <v>48</v>
      </c>
      <c r="AM14" s="65" t="s">
        <v>49</v>
      </c>
    </row>
    <row r="15" spans="1:39" ht="18" customHeight="1" thickBot="1" x14ac:dyDescent="0.45">
      <c r="I15" s="73" t="s">
        <v>50</v>
      </c>
      <c r="J15" s="73" t="s">
        <v>50</v>
      </c>
      <c r="K15" s="74" t="s">
        <v>50</v>
      </c>
      <c r="L15" s="73" t="s">
        <v>50</v>
      </c>
      <c r="M15" s="74" t="s">
        <v>50</v>
      </c>
      <c r="N15" s="73" t="s">
        <v>51</v>
      </c>
      <c r="O15" s="73" t="s">
        <v>51</v>
      </c>
      <c r="P15" s="73" t="s">
        <v>52</v>
      </c>
      <c r="Q15" s="73" t="s">
        <v>52</v>
      </c>
      <c r="R15" s="73" t="s">
        <v>52</v>
      </c>
      <c r="S15" s="73" t="s">
        <v>52</v>
      </c>
      <c r="T15" s="73" t="s">
        <v>52</v>
      </c>
      <c r="U15" s="75" t="s">
        <v>51</v>
      </c>
      <c r="V15" s="76" t="s">
        <v>52</v>
      </c>
      <c r="W15" s="76" t="s">
        <v>52</v>
      </c>
      <c r="X15" s="76" t="s">
        <v>52</v>
      </c>
      <c r="Y15" s="76" t="s">
        <v>52</v>
      </c>
      <c r="Z15" s="77" t="s">
        <v>52</v>
      </c>
      <c r="AA15" s="77" t="s">
        <v>52</v>
      </c>
      <c r="AB15" s="77" t="s">
        <v>52</v>
      </c>
      <c r="AC15" s="77" t="s">
        <v>52</v>
      </c>
      <c r="AD15" s="77" t="s">
        <v>52</v>
      </c>
      <c r="AE15" s="77" t="s">
        <v>52</v>
      </c>
      <c r="AF15" s="77" t="s">
        <v>52</v>
      </c>
      <c r="AG15" s="77" t="s">
        <v>52</v>
      </c>
      <c r="AH15" s="78" t="s">
        <v>52</v>
      </c>
      <c r="AI15" s="79" t="s">
        <v>52</v>
      </c>
      <c r="AJ15" s="79" t="s">
        <v>52</v>
      </c>
      <c r="AK15" s="73" t="s">
        <v>53</v>
      </c>
      <c r="AL15" s="73" t="s">
        <v>53</v>
      </c>
      <c r="AM15" s="73" t="s">
        <v>53</v>
      </c>
    </row>
    <row r="16" spans="1:39" ht="18" customHeight="1" thickTop="1" x14ac:dyDescent="0.4">
      <c r="A16" s="1" t="str">
        <f t="shared" ref="A16:A79" si="0">IF(I16&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16,"(","_"),")","_"),"（","_"),"）","_"),"-","_"),"―","_"),"－","_"),"・","_"),"／","_"),"/","_")," ","_"),"　","_"),"+","_"),"＋","_"),"A4","A4サッシ"),"Ａ４","A4サッシ"),"Ａ4","A4サッシ"),"A４","A4サッシ"),"~","_"),"～","_"),",","_"),"、","_"),"[","_"),"]","_"),"［","_"),"］","_"),"：","_"),":","_"),"")</f>
        <v/>
      </c>
      <c r="B16" s="1" t="str">
        <f>IF(OR(J16&lt;&gt;"",COUNTIF($I$2,"*非木造*")&gt;0,COUNTIF($I$2,"*特定客先*")&gt;0),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16&amp;J16,"(","_"),")","_"),"（","_"),"）","_"),"-","_"),"―","_"),"－","_"),"・","_"),"／","_"),"/","_")," ","_"),"　","_"),"+","_"),"＋","_"),"A4","A4サッシ"),"Ａ４","A4サッシ"),"Ａ4","A4サッシ"),"A４","A4サッシ"),"~","_"),"～","_"),",","_"),"、","_"),"[","_"),"]","_"),"［","_"),"］","_"),"：","_"),":","_"),"")</f>
        <v/>
      </c>
      <c r="C16" s="80" t="str">
        <f>IF(K16&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16&amp;J16&amp;K16,"(","_"),")","_"),"（","_"),"）","_"),"-","_"),"―","_"),"－","_"),"・","_"),"／","_"),"/","_")," ","_"),"　","_"),"+","_"),"＋","_"),"A4","A4サッシ"),"Ａ４","A4サッシ"),"Ａ4","A4サッシ"),"A４","A4サッシ"),"~","_"),"～","_"),",","_"),"、","_"),"[","_"),"]","_"),"［","_"),"］","_"),"：","_"),":","_"),"")</f>
        <v/>
      </c>
      <c r="D16" s="80" t="str">
        <f>IF(L16&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16&amp;J16&amp;K16&amp;L16,"(","_"),")","_"),"（","_"),"）","_"),"-","_"),"―","_"),"－","_"),"・","_"),"／","_"),"/","_")," ","_"),"　","_"),"+","_"),"＋","_"),"A4","A4サッシ"),"Ａ４","A4サッシ"),"Ａ4","A4サッシ"),"A４","A4サッシ"),"~","_"),"～","_"),",","_"),"、","_"),"[","_"),"]","_"),"［","_"),"］","_"),"：","_"),":","_"),"")</f>
        <v/>
      </c>
      <c r="E16" s="80" t="str">
        <f t="shared" ref="E16:E79" si="1">IF(T16&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16&amp;J16&amp;K16&amp;L16&amp;T16,"(","_"),")","_"),"（","_"),"）","_"),"-","_"),"―","_"),"－","_"),"・","_"),"／","_"),"/","_")," ","_"),"　","_"),"+","_"),"＋","_"),"A4","A4サッシ"),"Ａ４","A4サッシ"),"Ａ4","A4サッシ"),"A４","A4サッシ"),"~","_"),"～","_"),",","_"),"、","_"),"[","_"),"]","_"),"［","_"),"］","_"),"：","_"),":","_"),"")</f>
        <v/>
      </c>
      <c r="F16" s="1">
        <f>IFERROR(VLOOKUP(K16&amp;L16,LIXIL対象製品リスト!R:W,4,FALSE),0)</f>
        <v>0</v>
      </c>
      <c r="G16" s="1">
        <f>IFERROR(VLOOKUP(K16&amp;L16,LIXIL対象製品リスト!R:W,5,FALSE),0)</f>
        <v>0</v>
      </c>
      <c r="I16" s="81"/>
      <c r="J16" s="82"/>
      <c r="K16" s="82"/>
      <c r="L16" s="81"/>
      <c r="M16" s="82"/>
      <c r="N16" s="81"/>
      <c r="O16" s="81"/>
      <c r="P16" s="83" t="str">
        <f>IF(OR(N16="",O16=""),"",IF(COUNTIF(L16,"*（D）*")&gt;0,IF((N16+F16)*(O16+G16)/10^6&gt;=サイズ!$D$17,"4",IF((N16+F16)*(O16+G16)/10^6&gt;=サイズ!$D$16,"3",IF((N16+F16)*(O16+G16)/10^6&gt;=サイズ!$D$15,"2",IF((N16+F16)*(O16+G16)/10^6&gt;=サイズ!$D$14,"1","対象外")))),IF(COUNTIF(L16,"*（E）*")&gt;0,IF((N16+F16)*(O16+G16)/10^6&gt;=サイズ!$D$21,"4",IF((N16+F16)*(O16+G16)/10^6&gt;=サイズ!$D$20,"3",IF((N16+F16)*(O16+G16)/10^6&gt;=サイズ!$D$19,"2",IF((N16+F16)*(O16+G16)/10^6&gt;=サイズ!$D$18,"1","対象外")))),"開閉形式を選択")))</f>
        <v/>
      </c>
      <c r="Q16" s="83" t="str">
        <f>IF(OR(N16="",O16=""),"",IF(COUNTIF(L16,"*（D）*")&gt;0,IF(P16="1","小",IF(P16="2","中",IF(P16="3","中",IF(P16="4","大","対象外")))),IF(COUNTIF(L16,"*（E）*")&gt;0,IF(P16="1","小",IF(P16="2","中",IF(P16="3","大",IF(P16="4","大","対象外")))))))</f>
        <v/>
      </c>
      <c r="R16" s="83" t="str">
        <f>IF(OR(N16="",O16=""),"",IF(COUNTIF(L16,"*（D）*")&gt;0,IF(P16="1","小",IF(P16="2","小",IF(P16="3","大",IF(P16="4","大","対象外")))),IF(COUNTIF(L16,"*（E）*")&gt;0,IF(P16="1","小",IF(P16="2","小",IF(P16="3","小",IF(P16="4","大","対象外")))))))</f>
        <v/>
      </c>
      <c r="S16" s="84" t="str">
        <f>IFERROR(IF(OR(I16="",K16="",L16="",M16="",N16="",O16=""),"",VLOOKUP(SUBSTITUTE(SUBSTITUTE(I16&amp;K16&amp;L16&amp;M16&amp;P16,CHAR(10),""),"~","～"),LIXIL対象製品リスト!P:Q,2,FALSE)),"対象の型番はありません")</f>
        <v/>
      </c>
      <c r="T16" s="83" t="str">
        <f t="shared" ref="T16:T79" si="2">IF(S16="","",IF(LEFT(S16,2)="対象","－",IF(LEFT(I16,2)="断熱",MID(S16,10,1),"－")))</f>
        <v/>
      </c>
      <c r="U16" s="85"/>
      <c r="V16" s="86" t="str">
        <f>IF(T16&lt;&gt;"",IF(T16="P","SS",IF(OR(T16="S",T16="A"),T16,IF(AND(T16="B",IFERROR(VLOOKUP(S16,LIXIL対象製品リスト!L:AC,9,FALSE),"")="○"),IF(OR($Q$2="",$Q$2="選択してください"),"建て方を選択してください",IF($Q$2="共同住宅（4階建以上）",T16,"対象外")),"対象外"))),"")</f>
        <v/>
      </c>
      <c r="W16" s="87" t="str">
        <f>"窓リノベ24"&amp;"ドア"&amp;IFERROR(LEFT(VLOOKUP(S16,LIXIL対象製品リスト!L:AC,2,FALSE),3),"はつり")&amp;V16&amp;Q16</f>
        <v>窓リノベ24ドアはつり</v>
      </c>
      <c r="X16" s="88" t="str">
        <f>IF(T16&lt;&gt;"",IFERROR(IF($Q$2="共同住宅（4階建以上）",VLOOKUP(W16,補助額!A:H,8,FALSE),VLOOKUP(W16,補助額!A:H,7,FALSE)),"－"),"")</f>
        <v/>
      </c>
      <c r="Y16" s="89" t="str">
        <f>IF(AND(U16&lt;&gt;"",X16&lt;&gt;""),X16*U16,"")</f>
        <v/>
      </c>
      <c r="Z16" s="90" t="str">
        <f>IF(T16="","",IF(OR($O$2="選択してください",$O$2=""),"地域を選択してください",IF(OR($Q$2="選択してください",$Q$2=""),"建て方を選択してください",IFERROR(VLOOKUP(AA16,こどもエコグレード!A:E,5,FALSE),"対象外"))))</f>
        <v/>
      </c>
      <c r="AA16" s="90" t="str">
        <f t="shared" ref="AA16:AA79" si="3">T16&amp;IF($Q$2="戸建住宅","戸建住宅","共同住宅")&amp;$O$2</f>
        <v>共同住宅選択してください</v>
      </c>
      <c r="AB16" s="90" t="str">
        <f>"子育てエコ"&amp;"ドア"&amp;Z16&amp;R16</f>
        <v>子育てエコドア</v>
      </c>
      <c r="AC16" s="91" t="str">
        <f>IF(T16&lt;&gt;"",IFERROR(IF($Q$2="共同住宅（4階建以上）",VLOOKUP(AB16,補助額!A:H,8,FALSE),VLOOKUP(AB16,補助額!A:H,7,FALSE)),"－"),"")</f>
        <v/>
      </c>
      <c r="AD16" s="91" t="str">
        <f>IF(AND(U16&lt;&gt;"",AC16&lt;&gt;""),AC16*U16,"")</f>
        <v/>
      </c>
      <c r="AE16" s="90" t="str">
        <f t="shared" ref="AE16:AE79" si="4">IF(T16="","",IF(RIGHT(I16,2)="防音","防音",IF(RIGHT(I16,2)="防犯","防犯",IF(RIGHT(I16,2)="防災","防災","対象外"))))</f>
        <v/>
      </c>
      <c r="AF16" s="90" t="str">
        <f t="shared" ref="AF16:AF79" si="5">"子育てエコ"&amp;"ドア"&amp;AE16&amp;Q16</f>
        <v>子育てエコドア</v>
      </c>
      <c r="AG16" s="91" t="str">
        <f>IF(T16&lt;&gt;"",IFERROR(IF($Q$2="共同住宅（4階建以上）",VLOOKUP(AF16,補助額!A:H,8,FALSE),VLOOKUP(AF16,補助額!A:H,7,FALSE)),"－"),"")</f>
        <v/>
      </c>
      <c r="AH16" s="92" t="str">
        <f>IF(AND(U16&lt;&gt;"",AG16&lt;&gt;""),AG16*U16,"")</f>
        <v/>
      </c>
      <c r="AI16" s="93" t="str">
        <f>IF(T16="","",IF(OR($O$2="選択してください",$O$2=""),"地域を選択してください",IF(OR($Q$2="選択してください",$Q$2=""),"建て方を選択してください",IFERROR(VLOOKUP(AJ16,こどもエコグレード!A:F,6,FALSE),"対象外"))))</f>
        <v/>
      </c>
      <c r="AJ16" s="93" t="str">
        <f t="shared" ref="AJ16:AJ79" si="6">T16&amp;IF($Q$2="戸建住宅","戸建住宅","共同住宅")&amp;$O$2</f>
        <v>共同住宅選択してください</v>
      </c>
      <c r="AK16" s="94"/>
      <c r="AL16" s="94"/>
      <c r="AM16" s="94"/>
    </row>
    <row r="17" spans="1:39" ht="18" customHeight="1" x14ac:dyDescent="0.4">
      <c r="A17" s="1" t="str">
        <f t="shared" si="0"/>
        <v/>
      </c>
      <c r="B17" s="1" t="str">
        <f t="shared" ref="B17:B80" si="7">IF(OR(J17&lt;&gt;"",COUNTIF($I$2,"*非木造*")&gt;0,COUNTIF($I$2,"*特定客先*")&gt;0),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17&amp;J17,"(","_"),")","_"),"（","_"),"）","_"),"-","_"),"―","_"),"－","_"),"・","_"),"／","_"),"/","_")," ","_"),"　","_"),"+","_"),"＋","_"),"A4","A4サッシ"),"Ａ４","A4サッシ"),"Ａ4","A4サッシ"),"A４","A4サッシ"),"~","_"),"～","_"),",","_"),"、","_"),"[","_"),"]","_"),"［","_"),"］","_"),"：","_"),":","_"),"")</f>
        <v/>
      </c>
      <c r="C17" s="80" t="str">
        <f t="shared" ref="C17:C80" si="8">IF(K17&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17&amp;J17&amp;K17,"(","_"),")","_"),"（","_"),"）","_"),"-","_"),"―","_"),"－","_"),"・","_"),"／","_"),"/","_")," ","_"),"　","_"),"+","_"),"＋","_"),"A4","A4サッシ"),"Ａ４","A4サッシ"),"Ａ4","A4サッシ"),"A４","A4サッシ"),"~","_"),"～","_"),",","_"),"、","_"),"[","_"),"]","_"),"［","_"),"］","_"),"：","_"),":","_"),"")</f>
        <v/>
      </c>
      <c r="D17" s="80" t="str">
        <f t="shared" ref="D17:D80" si="9">IF(L17&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17&amp;J17&amp;K17&amp;L17,"(","_"),")","_"),"（","_"),"）","_"),"-","_"),"―","_"),"－","_"),"・","_"),"／","_"),"/","_")," ","_"),"　","_"),"+","_"),"＋","_"),"A4","A4サッシ"),"Ａ４","A4サッシ"),"Ａ4","A4サッシ"),"A４","A4サッシ"),"~","_"),"～","_"),",","_"),"、","_"),"[","_"),"]","_"),"［","_"),"］","_"),"：","_"),":","_"),"")</f>
        <v/>
      </c>
      <c r="E17" s="80" t="str">
        <f t="shared" si="1"/>
        <v/>
      </c>
      <c r="F17" s="1">
        <f>IFERROR(VLOOKUP(K17&amp;L17,LIXIL対象製品リスト!R:W,4,FALSE),0)</f>
        <v>0</v>
      </c>
      <c r="G17" s="1">
        <f>IFERROR(VLOOKUP(K17&amp;L17,LIXIL対象製品リスト!R:W,5,FALSE),0)</f>
        <v>0</v>
      </c>
      <c r="I17" s="21"/>
      <c r="J17" s="82"/>
      <c r="K17" s="82"/>
      <c r="L17" s="81"/>
      <c r="M17" s="82"/>
      <c r="N17" s="81"/>
      <c r="O17" s="81"/>
      <c r="P17" s="83" t="str">
        <f>IF(OR(N17="",O17=""),"",IF(COUNTIF(L17,"*（D）*")&gt;0,IF((N17+F17)*(O17+G17)/10^6&gt;=サイズ!$D$17,"4",IF((N17+F17)*(O17+G17)/10^6&gt;=サイズ!$D$16,"3",IF((N17+F17)*(O17+G17)/10^6&gt;=サイズ!$D$15,"2",IF((N17+F17)*(O17+G17)/10^6&gt;=サイズ!$D$14,"1","対象外")))),IF(COUNTIF(L17,"*（E）*")&gt;0,IF((N17+F17)*(O17+G17)/10^6&gt;=サイズ!$D$21,"4",IF((N17+F17)*(O17+G17)/10^6&gt;=サイズ!$D$20,"3",IF((N17+F17)*(O17+G17)/10^6&gt;=サイズ!$D$19,"2",IF((N17+F17)*(O17+G17)/10^6&gt;=サイズ!$D$18,"1","対象外")))),"開閉形式を選択")))</f>
        <v/>
      </c>
      <c r="Q17" s="83" t="str">
        <f t="shared" ref="Q17:Q80" si="10">IF(OR(N17="",O17=""),"",IF(COUNTIF(L17,"*（D）*")&gt;0,IF(P17="1","小",IF(P17="2","中",IF(P17="3","中",IF(P17="4","大","対象外")))),IF(COUNTIF(L17,"*（E）*")&gt;0,IF(P17="1","小",IF(P17="2","中",IF(P17="3","大",IF(P17="4","大","対象外")))))))</f>
        <v/>
      </c>
      <c r="R17" s="83" t="str">
        <f t="shared" ref="R17:R80" si="11">IF(OR(N17="",O17=""),"",IF(COUNTIF(L17,"*（D）*")&gt;0,IF(P17="1","小",IF(P17="2","小",IF(P17="3","大",IF(P17="4","大","対象外")))),IF(COUNTIF(L17,"*（E）*")&gt;0,IF(P17="1","小",IF(P17="2","小",IF(P17="3","小",IF(P17="4","大","対象外")))))))</f>
        <v/>
      </c>
      <c r="S17" s="84" t="str">
        <f>IFERROR(IF(OR(I17="",K17="",L17="",M17="",N17="",O17=""),"",VLOOKUP(SUBSTITUTE(SUBSTITUTE(I17&amp;K17&amp;L17&amp;M17&amp;P17,CHAR(10),""),"~","～"),LIXIL対象製品リスト!P:Q,2,FALSE)),"対象の型番はありません")</f>
        <v/>
      </c>
      <c r="T17" s="83" t="str">
        <f t="shared" si="2"/>
        <v/>
      </c>
      <c r="U17" s="95"/>
      <c r="V17" s="86" t="str">
        <f>IF(T17&lt;&gt;"",IF(T17="P","SS",IF(OR(T17="S",T17="A"),T17,IF(AND(T17="B",IFERROR(VLOOKUP(S17,LIXIL対象製品リスト!L:AC,9,FALSE),"")="○"),IF(OR($Q$2="",$Q$2="選択してください"),"建て方を選択してください",IF($Q$2="共同住宅（4階建以上）",T17,"対象外")),"対象外"))),"")</f>
        <v/>
      </c>
      <c r="W17" s="87" t="str">
        <f>"窓リノベ24"&amp;"ドア"&amp;IFERROR(LEFT(VLOOKUP(S17,LIXIL対象製品リスト!L:AC,2,FALSE),3),"はつり")&amp;V17&amp;Q17</f>
        <v>窓リノベ24ドアはつり</v>
      </c>
      <c r="X17" s="88" t="str">
        <f>IF(T17&lt;&gt;"",IFERROR(IF($Q$2="共同住宅（4階建以上）",VLOOKUP(W17,補助額!A:H,8,FALSE),VLOOKUP(W17,補助額!A:H,7,FALSE)),"－"),"")</f>
        <v/>
      </c>
      <c r="Y17" s="89" t="str">
        <f t="shared" ref="Y17:Y80" si="12">IF(AND(U17&lt;&gt;"",X17&lt;&gt;""),X17*U17,"")</f>
        <v/>
      </c>
      <c r="Z17" s="90" t="str">
        <f>IF(T17="","",IF(OR($O$2="選択してください",$O$2=""),"地域を選択してください",IF(OR($Q$2="選択してください",$Q$2=""),"建て方を選択してください",IFERROR(VLOOKUP(AA17,こどもエコグレード!A:E,5,FALSE),"対象外"))))</f>
        <v/>
      </c>
      <c r="AA17" s="90" t="str">
        <f t="shared" si="3"/>
        <v>共同住宅選択してください</v>
      </c>
      <c r="AB17" s="90" t="str">
        <f t="shared" ref="AB17:AB80" si="13">"子育てエコ"&amp;"ドア"&amp;Z17&amp;R17</f>
        <v>子育てエコドア</v>
      </c>
      <c r="AC17" s="91" t="str">
        <f>IF(T17&lt;&gt;"",IFERROR(IF($Q$2="共同住宅（4階建以上）",VLOOKUP(AB17,補助額!A:H,8,FALSE),VLOOKUP(AB17,補助額!A:H,7,FALSE)),"－"),"")</f>
        <v/>
      </c>
      <c r="AD17" s="96" t="str">
        <f t="shared" ref="AD17:AD80" si="14">IF(AND(U17&lt;&gt;"",AC17&lt;&gt;""),AC17*U17,"")</f>
        <v/>
      </c>
      <c r="AE17" s="90" t="str">
        <f t="shared" si="4"/>
        <v/>
      </c>
      <c r="AF17" s="90" t="str">
        <f t="shared" si="5"/>
        <v>子育てエコドア</v>
      </c>
      <c r="AG17" s="91" t="str">
        <f>IF(T17&lt;&gt;"",IFERROR(IF($Q$2="共同住宅（4階建以上）",VLOOKUP(AF17,補助額!A:H,8,FALSE),VLOOKUP(AF17,補助額!A:H,7,FALSE)),"－"),"")</f>
        <v/>
      </c>
      <c r="AH17" s="97" t="str">
        <f t="shared" ref="AH17:AH80" si="15">IF(AND(U17&lt;&gt;"",AG17&lt;&gt;""),AG17*U17,"")</f>
        <v/>
      </c>
      <c r="AI17" s="93" t="str">
        <f>IF(T17="","",IF(OR($O$2="選択してください",$O$2=""),"地域を選択してください",IF(OR($Q$2="選択してください",$Q$2=""),"建て方を選択してください",IFERROR(VLOOKUP(AJ17,こどもエコグレード!A:F,6,FALSE),"対象外"))))</f>
        <v/>
      </c>
      <c r="AJ17" s="93" t="str">
        <f t="shared" si="6"/>
        <v>共同住宅選択してください</v>
      </c>
      <c r="AK17" s="98"/>
      <c r="AL17" s="98"/>
      <c r="AM17" s="98"/>
    </row>
    <row r="18" spans="1:39" ht="18" customHeight="1" x14ac:dyDescent="0.4">
      <c r="A18" s="1" t="str">
        <f t="shared" si="0"/>
        <v/>
      </c>
      <c r="B18" s="1" t="str">
        <f t="shared" si="7"/>
        <v/>
      </c>
      <c r="C18" s="80" t="str">
        <f t="shared" si="8"/>
        <v/>
      </c>
      <c r="D18" s="80" t="str">
        <f t="shared" si="9"/>
        <v/>
      </c>
      <c r="E18" s="80" t="str">
        <f t="shared" si="1"/>
        <v/>
      </c>
      <c r="F18" s="1">
        <f>IFERROR(VLOOKUP(K18&amp;L18,LIXIL対象製品リスト!R:W,4,FALSE),0)</f>
        <v>0</v>
      </c>
      <c r="G18" s="1">
        <f>IFERROR(VLOOKUP(K18&amp;L18,LIXIL対象製品リスト!R:W,5,FALSE),0)</f>
        <v>0</v>
      </c>
      <c r="I18" s="21"/>
      <c r="J18" s="82"/>
      <c r="K18" s="82"/>
      <c r="L18" s="81"/>
      <c r="M18" s="82"/>
      <c r="N18" s="81"/>
      <c r="O18" s="81"/>
      <c r="P18" s="83" t="str">
        <f>IF(OR(N18="",O18=""),"",IF(COUNTIF(L18,"*（D）*")&gt;0,IF((N18+F18)*(O18+G18)/10^6&gt;=サイズ!$D$17,"4",IF((N18+F18)*(O18+G18)/10^6&gt;=サイズ!$D$16,"3",IF((N18+F18)*(O18+G18)/10^6&gt;=サイズ!$D$15,"2",IF((N18+F18)*(O18+G18)/10^6&gt;=サイズ!$D$14,"1","対象外")))),IF(COUNTIF(L18,"*（E）*")&gt;0,IF((N18+F18)*(O18+G18)/10^6&gt;=サイズ!$D$21,"4",IF((N18+F18)*(O18+G18)/10^6&gt;=サイズ!$D$20,"3",IF((N18+F18)*(O18+G18)/10^6&gt;=サイズ!$D$19,"2",IF((N18+F18)*(O18+G18)/10^6&gt;=サイズ!$D$18,"1","対象外")))),"開閉形式を選択")))</f>
        <v/>
      </c>
      <c r="Q18" s="83" t="str">
        <f t="shared" si="10"/>
        <v/>
      </c>
      <c r="R18" s="83" t="str">
        <f t="shared" si="11"/>
        <v/>
      </c>
      <c r="S18" s="84" t="str">
        <f>IFERROR(IF(OR(I18="",K18="",L18="",M18="",N18="",O18=""),"",VLOOKUP(SUBSTITUTE(SUBSTITUTE(I18&amp;K18&amp;L18&amp;M18&amp;P18,CHAR(10),""),"~","～"),LIXIL対象製品リスト!P:Q,2,FALSE)),"対象の型番はありません")</f>
        <v/>
      </c>
      <c r="T18" s="83" t="str">
        <f t="shared" si="2"/>
        <v/>
      </c>
      <c r="U18" s="95"/>
      <c r="V18" s="86" t="str">
        <f>IF(T18&lt;&gt;"",IF(T18="P","SS",IF(OR(T18="S",T18="A"),T18,IF(AND(T18="B",IFERROR(VLOOKUP(S18,LIXIL対象製品リスト!L:AC,9,FALSE),"")="○"),IF(OR($Q$2="",$Q$2="選択してください"),"建て方を選択してください",IF($Q$2="共同住宅（4階建以上）",T18,"対象外")),"対象外"))),"")</f>
        <v/>
      </c>
      <c r="W18" s="87" t="str">
        <f>"窓リノベ24"&amp;"ドア"&amp;IFERROR(LEFT(VLOOKUP(S18,LIXIL対象製品リスト!L:AC,2,FALSE),3),"はつり")&amp;V18&amp;Q18</f>
        <v>窓リノベ24ドアはつり</v>
      </c>
      <c r="X18" s="88" t="str">
        <f>IF(T18&lt;&gt;"",IFERROR(IF($Q$2="共同住宅（4階建以上）",VLOOKUP(W18,補助額!A:H,8,FALSE),VLOOKUP(W18,補助額!A:H,7,FALSE)),"－"),"")</f>
        <v/>
      </c>
      <c r="Y18" s="89" t="str">
        <f t="shared" si="12"/>
        <v/>
      </c>
      <c r="Z18" s="90" t="str">
        <f>IF(T18="","",IF(OR($O$2="選択してください",$O$2=""),"地域を選択してください",IF(OR($Q$2="選択してください",$Q$2=""),"建て方を選択してください",IFERROR(VLOOKUP(AA18,こどもエコグレード!A:E,5,FALSE),"対象外"))))</f>
        <v/>
      </c>
      <c r="AA18" s="90" t="str">
        <f t="shared" si="3"/>
        <v>共同住宅選択してください</v>
      </c>
      <c r="AB18" s="90" t="str">
        <f t="shared" si="13"/>
        <v>子育てエコドア</v>
      </c>
      <c r="AC18" s="91" t="str">
        <f>IF(T18&lt;&gt;"",IFERROR(IF($Q$2="共同住宅（4階建以上）",VLOOKUP(AB18,補助額!A:H,8,FALSE),VLOOKUP(AB18,補助額!A:H,7,FALSE)),"－"),"")</f>
        <v/>
      </c>
      <c r="AD18" s="96" t="str">
        <f t="shared" si="14"/>
        <v/>
      </c>
      <c r="AE18" s="90" t="str">
        <f t="shared" si="4"/>
        <v/>
      </c>
      <c r="AF18" s="90" t="str">
        <f t="shared" si="5"/>
        <v>子育てエコドア</v>
      </c>
      <c r="AG18" s="91" t="str">
        <f>IF(T18&lt;&gt;"",IFERROR(IF($Q$2="共同住宅（4階建以上）",VLOOKUP(AF18,補助額!A:H,8,FALSE),VLOOKUP(AF18,補助額!A:H,7,FALSE)),"－"),"")</f>
        <v/>
      </c>
      <c r="AH18" s="97" t="str">
        <f t="shared" si="15"/>
        <v/>
      </c>
      <c r="AI18" s="93" t="str">
        <f>IF(T18="","",IF(OR($O$2="選択してください",$O$2=""),"地域を選択してください",IF(OR($Q$2="選択してください",$Q$2=""),"建て方を選択してください",IFERROR(VLOOKUP(AJ18,こどもエコグレード!A:F,6,FALSE),"対象外"))))</f>
        <v/>
      </c>
      <c r="AJ18" s="93" t="str">
        <f t="shared" si="6"/>
        <v>共同住宅選択してください</v>
      </c>
      <c r="AK18" s="98"/>
      <c r="AL18" s="98"/>
      <c r="AM18" s="98"/>
    </row>
    <row r="19" spans="1:39" ht="18" customHeight="1" x14ac:dyDescent="0.4">
      <c r="A19" s="1" t="str">
        <f t="shared" si="0"/>
        <v/>
      </c>
      <c r="B19" s="1" t="str">
        <f t="shared" si="7"/>
        <v/>
      </c>
      <c r="C19" s="80" t="str">
        <f t="shared" si="8"/>
        <v/>
      </c>
      <c r="D19" s="80" t="str">
        <f t="shared" si="9"/>
        <v/>
      </c>
      <c r="E19" s="80" t="str">
        <f t="shared" si="1"/>
        <v/>
      </c>
      <c r="F19" s="1">
        <f>IFERROR(VLOOKUP(K19&amp;L19,LIXIL対象製品リスト!R:W,4,FALSE),0)</f>
        <v>0</v>
      </c>
      <c r="G19" s="1">
        <f>IFERROR(VLOOKUP(K19&amp;L19,LIXIL対象製品リスト!R:W,5,FALSE),0)</f>
        <v>0</v>
      </c>
      <c r="I19" s="21"/>
      <c r="J19" s="82"/>
      <c r="K19" s="82"/>
      <c r="L19" s="81"/>
      <c r="M19" s="82"/>
      <c r="N19" s="81"/>
      <c r="O19" s="81"/>
      <c r="P19" s="83" t="str">
        <f>IF(OR(N19="",O19=""),"",IF(COUNTIF(L19,"*（D）*")&gt;0,IF((N19+F19)*(O19+G19)/10^6&gt;=サイズ!$D$17,"4",IF((N19+F19)*(O19+G19)/10^6&gt;=サイズ!$D$16,"3",IF((N19+F19)*(O19+G19)/10^6&gt;=サイズ!$D$15,"2",IF((N19+F19)*(O19+G19)/10^6&gt;=サイズ!$D$14,"1","対象外")))),IF(COUNTIF(L19,"*（E）*")&gt;0,IF((N19+F19)*(O19+G19)/10^6&gt;=サイズ!$D$21,"4",IF((N19+F19)*(O19+G19)/10^6&gt;=サイズ!$D$20,"3",IF((N19+F19)*(O19+G19)/10^6&gt;=サイズ!$D$19,"2",IF((N19+F19)*(O19+G19)/10^6&gt;=サイズ!$D$18,"1","対象外")))),"開閉形式を選択")))</f>
        <v/>
      </c>
      <c r="Q19" s="83" t="str">
        <f t="shared" si="10"/>
        <v/>
      </c>
      <c r="R19" s="83" t="str">
        <f t="shared" si="11"/>
        <v/>
      </c>
      <c r="S19" s="84" t="str">
        <f>IFERROR(IF(OR(I19="",K19="",L19="",M19="",N19="",O19=""),"",VLOOKUP(SUBSTITUTE(SUBSTITUTE(I19&amp;K19&amp;L19&amp;M19&amp;P19,CHAR(10),""),"~","～"),LIXIL対象製品リスト!P:Q,2,FALSE)),"対象の型番はありません")</f>
        <v/>
      </c>
      <c r="T19" s="83" t="str">
        <f t="shared" si="2"/>
        <v/>
      </c>
      <c r="U19" s="95"/>
      <c r="V19" s="86" t="str">
        <f>IF(T19&lt;&gt;"",IF(T19="P","SS",IF(OR(T19="S",T19="A"),T19,IF(AND(T19="B",IFERROR(VLOOKUP(S19,LIXIL対象製品リスト!L:AC,9,FALSE),"")="○"),IF(OR($Q$2="",$Q$2="選択してください"),"建て方を選択してください",IF($Q$2="共同住宅（4階建以上）",T19,"対象外")),"対象外"))),"")</f>
        <v/>
      </c>
      <c r="W19" s="87" t="str">
        <f>"窓リノベ24"&amp;"ドア"&amp;IFERROR(LEFT(VLOOKUP(S19,LIXIL対象製品リスト!L:AC,2,FALSE),3),"はつり")&amp;V19&amp;Q19</f>
        <v>窓リノベ24ドアはつり</v>
      </c>
      <c r="X19" s="88" t="str">
        <f>IF(T19&lt;&gt;"",IFERROR(IF($Q$2="共同住宅（4階建以上）",VLOOKUP(W19,補助額!A:H,8,FALSE),VLOOKUP(W19,補助額!A:H,7,FALSE)),"－"),"")</f>
        <v/>
      </c>
      <c r="Y19" s="89" t="str">
        <f t="shared" si="12"/>
        <v/>
      </c>
      <c r="Z19" s="90" t="str">
        <f>IF(T19="","",IF(OR($O$2="選択してください",$O$2=""),"地域を選択してください",IF(OR($Q$2="選択してください",$Q$2=""),"建て方を選択してください",IFERROR(VLOOKUP(AA19,こどもエコグレード!A:E,5,FALSE),"対象外"))))</f>
        <v/>
      </c>
      <c r="AA19" s="90" t="str">
        <f t="shared" si="3"/>
        <v>共同住宅選択してください</v>
      </c>
      <c r="AB19" s="90" t="str">
        <f t="shared" si="13"/>
        <v>子育てエコドア</v>
      </c>
      <c r="AC19" s="91" t="str">
        <f>IF(T19&lt;&gt;"",IFERROR(IF($Q$2="共同住宅（4階建以上）",VLOOKUP(AB19,補助額!A:H,8,FALSE),VLOOKUP(AB19,補助額!A:H,7,FALSE)),"－"),"")</f>
        <v/>
      </c>
      <c r="AD19" s="96" t="str">
        <f t="shared" si="14"/>
        <v/>
      </c>
      <c r="AE19" s="90" t="str">
        <f t="shared" si="4"/>
        <v/>
      </c>
      <c r="AF19" s="90" t="str">
        <f t="shared" si="5"/>
        <v>子育てエコドア</v>
      </c>
      <c r="AG19" s="91" t="str">
        <f>IF(T19&lt;&gt;"",IFERROR(IF($Q$2="共同住宅（4階建以上）",VLOOKUP(AF19,補助額!A:H,8,FALSE),VLOOKUP(AF19,補助額!A:H,7,FALSE)),"－"),"")</f>
        <v/>
      </c>
      <c r="AH19" s="97" t="str">
        <f t="shared" si="15"/>
        <v/>
      </c>
      <c r="AI19" s="93" t="str">
        <f>IF(T19="","",IF(OR($O$2="選択してください",$O$2=""),"地域を選択してください",IF(OR($Q$2="選択してください",$Q$2=""),"建て方を選択してください",IFERROR(VLOOKUP(AJ19,こどもエコグレード!A:F,6,FALSE),"対象外"))))</f>
        <v/>
      </c>
      <c r="AJ19" s="93" t="str">
        <f t="shared" si="6"/>
        <v>共同住宅選択してください</v>
      </c>
      <c r="AK19" s="98"/>
      <c r="AL19" s="98"/>
      <c r="AM19" s="98"/>
    </row>
    <row r="20" spans="1:39" ht="18" customHeight="1" x14ac:dyDescent="0.4">
      <c r="A20" s="1" t="str">
        <f t="shared" si="0"/>
        <v/>
      </c>
      <c r="B20" s="1" t="str">
        <f t="shared" si="7"/>
        <v/>
      </c>
      <c r="C20" s="80" t="str">
        <f t="shared" si="8"/>
        <v/>
      </c>
      <c r="D20" s="80" t="str">
        <f t="shared" si="9"/>
        <v/>
      </c>
      <c r="E20" s="80" t="str">
        <f t="shared" si="1"/>
        <v/>
      </c>
      <c r="F20" s="1">
        <f>IFERROR(VLOOKUP(K20&amp;L20,LIXIL対象製品リスト!R:W,4,FALSE),0)</f>
        <v>0</v>
      </c>
      <c r="G20" s="1">
        <f>IFERROR(VLOOKUP(K20&amp;L20,LIXIL対象製品リスト!R:W,5,FALSE),0)</f>
        <v>0</v>
      </c>
      <c r="I20" s="21"/>
      <c r="J20" s="82"/>
      <c r="K20" s="82"/>
      <c r="L20" s="81"/>
      <c r="M20" s="82"/>
      <c r="N20" s="81"/>
      <c r="O20" s="81"/>
      <c r="P20" s="83" t="str">
        <f>IF(OR(N20="",O20=""),"",IF(COUNTIF(L20,"*（D）*")&gt;0,IF((N20+F20)*(O20+G20)/10^6&gt;=サイズ!$D$17,"4",IF((N20+F20)*(O20+G20)/10^6&gt;=サイズ!$D$16,"3",IF((N20+F20)*(O20+G20)/10^6&gt;=サイズ!$D$15,"2",IF((N20+F20)*(O20+G20)/10^6&gt;=サイズ!$D$14,"1","対象外")))),IF(COUNTIF(L20,"*（E）*")&gt;0,IF((N20+F20)*(O20+G20)/10^6&gt;=サイズ!$D$21,"4",IF((N20+F20)*(O20+G20)/10^6&gt;=サイズ!$D$20,"3",IF((N20+F20)*(O20+G20)/10^6&gt;=サイズ!$D$19,"2",IF((N20+F20)*(O20+G20)/10^6&gt;=サイズ!$D$18,"1","対象外")))),"開閉形式を選択")))</f>
        <v/>
      </c>
      <c r="Q20" s="83" t="str">
        <f t="shared" si="10"/>
        <v/>
      </c>
      <c r="R20" s="83" t="str">
        <f t="shared" si="11"/>
        <v/>
      </c>
      <c r="S20" s="84" t="str">
        <f>IFERROR(IF(OR(I20="",K20="",L20="",M20="",N20="",O20=""),"",VLOOKUP(SUBSTITUTE(SUBSTITUTE(I20&amp;K20&amp;L20&amp;M20&amp;P20,CHAR(10),""),"~","～"),LIXIL対象製品リスト!P:Q,2,FALSE)),"対象の型番はありません")</f>
        <v/>
      </c>
      <c r="T20" s="83" t="str">
        <f t="shared" si="2"/>
        <v/>
      </c>
      <c r="U20" s="95"/>
      <c r="V20" s="86" t="str">
        <f>IF(T20&lt;&gt;"",IF(T20="P","SS",IF(OR(T20="S",T20="A"),T20,IF(AND(T20="B",IFERROR(VLOOKUP(S20,LIXIL対象製品リスト!L:AC,9,FALSE),"")="○"),IF(OR($Q$2="",$Q$2="選択してください"),"建て方を選択してください",IF($Q$2="共同住宅（4階建以上）",T20,"対象外")),"対象外"))),"")</f>
        <v/>
      </c>
      <c r="W20" s="87" t="str">
        <f>"窓リノベ24"&amp;"ドア"&amp;IFERROR(LEFT(VLOOKUP(S20,LIXIL対象製品リスト!L:AC,2,FALSE),3),"はつり")&amp;V20&amp;Q20</f>
        <v>窓リノベ24ドアはつり</v>
      </c>
      <c r="X20" s="88" t="str">
        <f>IF(T20&lt;&gt;"",IFERROR(IF($Q$2="共同住宅（4階建以上）",VLOOKUP(W20,補助額!A:H,8,FALSE),VLOOKUP(W20,補助額!A:H,7,FALSE)),"－"),"")</f>
        <v/>
      </c>
      <c r="Y20" s="89" t="str">
        <f t="shared" si="12"/>
        <v/>
      </c>
      <c r="Z20" s="90" t="str">
        <f>IF(T20="","",IF(OR($O$2="選択してください",$O$2=""),"地域を選択してください",IF(OR($Q$2="選択してください",$Q$2=""),"建て方を選択してください",IFERROR(VLOOKUP(AA20,こどもエコグレード!A:E,5,FALSE),"対象外"))))</f>
        <v/>
      </c>
      <c r="AA20" s="90" t="str">
        <f t="shared" si="3"/>
        <v>共同住宅選択してください</v>
      </c>
      <c r="AB20" s="90" t="str">
        <f t="shared" si="13"/>
        <v>子育てエコドア</v>
      </c>
      <c r="AC20" s="91" t="str">
        <f>IF(T20&lt;&gt;"",IFERROR(IF($Q$2="共同住宅（4階建以上）",VLOOKUP(AB20,補助額!A:H,8,FALSE),VLOOKUP(AB20,補助額!A:H,7,FALSE)),"－"),"")</f>
        <v/>
      </c>
      <c r="AD20" s="96" t="str">
        <f t="shared" si="14"/>
        <v/>
      </c>
      <c r="AE20" s="90" t="str">
        <f t="shared" si="4"/>
        <v/>
      </c>
      <c r="AF20" s="90" t="str">
        <f t="shared" si="5"/>
        <v>子育てエコドア</v>
      </c>
      <c r="AG20" s="91" t="str">
        <f>IF(T20&lt;&gt;"",IFERROR(IF($Q$2="共同住宅（4階建以上）",VLOOKUP(AF20,補助額!A:H,8,FALSE),VLOOKUP(AF20,補助額!A:H,7,FALSE)),"－"),"")</f>
        <v/>
      </c>
      <c r="AH20" s="97" t="str">
        <f t="shared" si="15"/>
        <v/>
      </c>
      <c r="AI20" s="93" t="str">
        <f>IF(T20="","",IF(OR($O$2="選択してください",$O$2=""),"地域を選択してください",IF(OR($Q$2="選択してください",$Q$2=""),"建て方を選択してください",IFERROR(VLOOKUP(AJ20,こどもエコグレード!A:F,6,FALSE),"対象外"))))</f>
        <v/>
      </c>
      <c r="AJ20" s="93" t="str">
        <f t="shared" si="6"/>
        <v>共同住宅選択してください</v>
      </c>
      <c r="AK20" s="98"/>
      <c r="AL20" s="98"/>
      <c r="AM20" s="98"/>
    </row>
    <row r="21" spans="1:39" ht="18" customHeight="1" x14ac:dyDescent="0.4">
      <c r="A21" s="1" t="str">
        <f t="shared" si="0"/>
        <v/>
      </c>
      <c r="B21" s="1" t="str">
        <f t="shared" si="7"/>
        <v/>
      </c>
      <c r="C21" s="80" t="str">
        <f t="shared" si="8"/>
        <v/>
      </c>
      <c r="D21" s="80" t="str">
        <f t="shared" si="9"/>
        <v/>
      </c>
      <c r="E21" s="80" t="str">
        <f t="shared" si="1"/>
        <v/>
      </c>
      <c r="F21" s="1">
        <f>IFERROR(VLOOKUP(K21&amp;L21,LIXIL対象製品リスト!R:W,4,FALSE),0)</f>
        <v>0</v>
      </c>
      <c r="G21" s="1">
        <f>IFERROR(VLOOKUP(K21&amp;L21,LIXIL対象製品リスト!R:W,5,FALSE),0)</f>
        <v>0</v>
      </c>
      <c r="I21" s="21"/>
      <c r="J21" s="82"/>
      <c r="K21" s="82"/>
      <c r="L21" s="81"/>
      <c r="M21" s="82"/>
      <c r="N21" s="81"/>
      <c r="O21" s="81"/>
      <c r="P21" s="83" t="str">
        <f>IF(OR(N21="",O21=""),"",IF(COUNTIF(L21,"*（D）*")&gt;0,IF((N21+F21)*(O21+G21)/10^6&gt;=サイズ!$D$17,"4",IF((N21+F21)*(O21+G21)/10^6&gt;=サイズ!$D$16,"3",IF((N21+F21)*(O21+G21)/10^6&gt;=サイズ!$D$15,"2",IF((N21+F21)*(O21+G21)/10^6&gt;=サイズ!$D$14,"1","対象外")))),IF(COUNTIF(L21,"*（E）*")&gt;0,IF((N21+F21)*(O21+G21)/10^6&gt;=サイズ!$D$21,"4",IF((N21+F21)*(O21+G21)/10^6&gt;=サイズ!$D$20,"3",IF((N21+F21)*(O21+G21)/10^6&gt;=サイズ!$D$19,"2",IF((N21+F21)*(O21+G21)/10^6&gt;=サイズ!$D$18,"1","対象外")))),"開閉形式を選択")))</f>
        <v/>
      </c>
      <c r="Q21" s="83" t="str">
        <f t="shared" si="10"/>
        <v/>
      </c>
      <c r="R21" s="83" t="str">
        <f t="shared" si="11"/>
        <v/>
      </c>
      <c r="S21" s="84" t="str">
        <f>IFERROR(IF(OR(I21="",K21="",L21="",M21="",N21="",O21=""),"",VLOOKUP(SUBSTITUTE(SUBSTITUTE(I21&amp;K21&amp;L21&amp;M21&amp;P21,CHAR(10),""),"~","～"),LIXIL対象製品リスト!P:Q,2,FALSE)),"対象の型番はありません")</f>
        <v/>
      </c>
      <c r="T21" s="83" t="str">
        <f t="shared" si="2"/>
        <v/>
      </c>
      <c r="U21" s="95"/>
      <c r="V21" s="86" t="str">
        <f>IF(T21&lt;&gt;"",IF(T21="P","SS",IF(OR(T21="S",T21="A"),T21,IF(AND(T21="B",IFERROR(VLOOKUP(S21,LIXIL対象製品リスト!L:AC,9,FALSE),"")="○"),IF(OR($Q$2="",$Q$2="選択してください"),"建て方を選択してください",IF($Q$2="共同住宅（4階建以上）",T21,"対象外")),"対象外"))),"")</f>
        <v/>
      </c>
      <c r="W21" s="87" t="str">
        <f>"窓リノベ24"&amp;"ドア"&amp;IFERROR(LEFT(VLOOKUP(S21,LIXIL対象製品リスト!L:AC,2,FALSE),3),"はつり")&amp;V21&amp;Q21</f>
        <v>窓リノベ24ドアはつり</v>
      </c>
      <c r="X21" s="88" t="str">
        <f>IF(T21&lt;&gt;"",IFERROR(IF($Q$2="共同住宅（4階建以上）",VLOOKUP(W21,補助額!A:H,8,FALSE),VLOOKUP(W21,補助額!A:H,7,FALSE)),"－"),"")</f>
        <v/>
      </c>
      <c r="Y21" s="89" t="str">
        <f t="shared" si="12"/>
        <v/>
      </c>
      <c r="Z21" s="90" t="str">
        <f>IF(T21="","",IF(OR($O$2="選択してください",$O$2=""),"地域を選択してください",IF(OR($Q$2="選択してください",$Q$2=""),"建て方を選択してください",IFERROR(VLOOKUP(AA21,こどもエコグレード!A:E,5,FALSE),"対象外"))))</f>
        <v/>
      </c>
      <c r="AA21" s="90" t="str">
        <f t="shared" si="3"/>
        <v>共同住宅選択してください</v>
      </c>
      <c r="AB21" s="90" t="str">
        <f t="shared" si="13"/>
        <v>子育てエコドア</v>
      </c>
      <c r="AC21" s="91" t="str">
        <f>IF(T21&lt;&gt;"",IFERROR(IF($Q$2="共同住宅（4階建以上）",VLOOKUP(AB21,補助額!A:H,8,FALSE),VLOOKUP(AB21,補助額!A:H,7,FALSE)),"－"),"")</f>
        <v/>
      </c>
      <c r="AD21" s="96" t="str">
        <f t="shared" si="14"/>
        <v/>
      </c>
      <c r="AE21" s="90" t="str">
        <f t="shared" si="4"/>
        <v/>
      </c>
      <c r="AF21" s="90" t="str">
        <f t="shared" si="5"/>
        <v>子育てエコドア</v>
      </c>
      <c r="AG21" s="91" t="str">
        <f>IF(T21&lt;&gt;"",IFERROR(IF($Q$2="共同住宅（4階建以上）",VLOOKUP(AF21,補助額!A:H,8,FALSE),VLOOKUP(AF21,補助額!A:H,7,FALSE)),"－"),"")</f>
        <v/>
      </c>
      <c r="AH21" s="97" t="str">
        <f t="shared" si="15"/>
        <v/>
      </c>
      <c r="AI21" s="93" t="str">
        <f>IF(T21="","",IF(OR($O$2="選択してください",$O$2=""),"地域を選択してください",IF(OR($Q$2="選択してください",$Q$2=""),"建て方を選択してください",IFERROR(VLOOKUP(AJ21,こどもエコグレード!A:F,6,FALSE),"対象外"))))</f>
        <v/>
      </c>
      <c r="AJ21" s="93" t="str">
        <f t="shared" si="6"/>
        <v>共同住宅選択してください</v>
      </c>
      <c r="AK21" s="98"/>
      <c r="AL21" s="98"/>
      <c r="AM21" s="98"/>
    </row>
    <row r="22" spans="1:39" ht="18" customHeight="1" x14ac:dyDescent="0.4">
      <c r="A22" s="1" t="str">
        <f t="shared" si="0"/>
        <v/>
      </c>
      <c r="B22" s="1" t="str">
        <f t="shared" si="7"/>
        <v/>
      </c>
      <c r="C22" s="80" t="str">
        <f t="shared" si="8"/>
        <v/>
      </c>
      <c r="D22" s="80" t="str">
        <f t="shared" si="9"/>
        <v/>
      </c>
      <c r="E22" s="80" t="str">
        <f t="shared" si="1"/>
        <v/>
      </c>
      <c r="F22" s="1">
        <f>IFERROR(VLOOKUP(K22&amp;L22,LIXIL対象製品リスト!R:W,4,FALSE),0)</f>
        <v>0</v>
      </c>
      <c r="G22" s="1">
        <f>IFERROR(VLOOKUP(K22&amp;L22,LIXIL対象製品リスト!R:W,5,FALSE),0)</f>
        <v>0</v>
      </c>
      <c r="I22" s="21"/>
      <c r="J22" s="82"/>
      <c r="K22" s="82"/>
      <c r="L22" s="81"/>
      <c r="M22" s="82"/>
      <c r="N22" s="81"/>
      <c r="O22" s="81"/>
      <c r="P22" s="83" t="str">
        <f>IF(OR(N22="",O22=""),"",IF(COUNTIF(L22,"*（D）*")&gt;0,IF((N22+F22)*(O22+G22)/10^6&gt;=サイズ!$D$17,"4",IF((N22+F22)*(O22+G22)/10^6&gt;=サイズ!$D$16,"3",IF((N22+F22)*(O22+G22)/10^6&gt;=サイズ!$D$15,"2",IF((N22+F22)*(O22+G22)/10^6&gt;=サイズ!$D$14,"1","対象外")))),IF(COUNTIF(L22,"*（E）*")&gt;0,IF((N22+F22)*(O22+G22)/10^6&gt;=サイズ!$D$21,"4",IF((N22+F22)*(O22+G22)/10^6&gt;=サイズ!$D$20,"3",IF((N22+F22)*(O22+G22)/10^6&gt;=サイズ!$D$19,"2",IF((N22+F22)*(O22+G22)/10^6&gt;=サイズ!$D$18,"1","対象外")))),"開閉形式を選択")))</f>
        <v/>
      </c>
      <c r="Q22" s="83" t="str">
        <f t="shared" si="10"/>
        <v/>
      </c>
      <c r="R22" s="83" t="str">
        <f t="shared" si="11"/>
        <v/>
      </c>
      <c r="S22" s="84" t="str">
        <f>IFERROR(IF(OR(I22="",K22="",L22="",M22="",N22="",O22=""),"",VLOOKUP(SUBSTITUTE(SUBSTITUTE(I22&amp;K22&amp;L22&amp;M22&amp;P22,CHAR(10),""),"~","～"),LIXIL対象製品リスト!P:Q,2,FALSE)),"対象の型番はありません")</f>
        <v/>
      </c>
      <c r="T22" s="83" t="str">
        <f t="shared" si="2"/>
        <v/>
      </c>
      <c r="U22" s="95"/>
      <c r="V22" s="86" t="str">
        <f>IF(T22&lt;&gt;"",IF(T22="P","SS",IF(OR(T22="S",T22="A"),T22,IF(AND(T22="B",IFERROR(VLOOKUP(S22,LIXIL対象製品リスト!L:AC,9,FALSE),"")="○"),IF(OR($Q$2="",$Q$2="選択してください"),"建て方を選択してください",IF($Q$2="共同住宅（4階建以上）",T22,"対象外")),"対象外"))),"")</f>
        <v/>
      </c>
      <c r="W22" s="87" t="str">
        <f>"窓リノベ24"&amp;"ドア"&amp;IFERROR(LEFT(VLOOKUP(S22,LIXIL対象製品リスト!L:AC,2,FALSE),3),"はつり")&amp;V22&amp;Q22</f>
        <v>窓リノベ24ドアはつり</v>
      </c>
      <c r="X22" s="88" t="str">
        <f>IF(T22&lt;&gt;"",IFERROR(IF($Q$2="共同住宅（4階建以上）",VLOOKUP(W22,補助額!A:H,8,FALSE),VLOOKUP(W22,補助額!A:H,7,FALSE)),"－"),"")</f>
        <v/>
      </c>
      <c r="Y22" s="89" t="str">
        <f t="shared" si="12"/>
        <v/>
      </c>
      <c r="Z22" s="90" t="str">
        <f>IF(T22="","",IF(OR($O$2="選択してください",$O$2=""),"地域を選択してください",IF(OR($Q$2="選択してください",$Q$2=""),"建て方を選択してください",IFERROR(VLOOKUP(AA22,こどもエコグレード!A:E,5,FALSE),"対象外"))))</f>
        <v/>
      </c>
      <c r="AA22" s="90" t="str">
        <f t="shared" si="3"/>
        <v>共同住宅選択してください</v>
      </c>
      <c r="AB22" s="90" t="str">
        <f t="shared" si="13"/>
        <v>子育てエコドア</v>
      </c>
      <c r="AC22" s="91" t="str">
        <f>IF(T22&lt;&gt;"",IFERROR(IF($Q$2="共同住宅（4階建以上）",VLOOKUP(AB22,補助額!A:H,8,FALSE),VLOOKUP(AB22,補助額!A:H,7,FALSE)),"－"),"")</f>
        <v/>
      </c>
      <c r="AD22" s="96" t="str">
        <f t="shared" si="14"/>
        <v/>
      </c>
      <c r="AE22" s="90" t="str">
        <f t="shared" si="4"/>
        <v/>
      </c>
      <c r="AF22" s="90" t="str">
        <f t="shared" si="5"/>
        <v>子育てエコドア</v>
      </c>
      <c r="AG22" s="91" t="str">
        <f>IF(T22&lt;&gt;"",IFERROR(IF($Q$2="共同住宅（4階建以上）",VLOOKUP(AF22,補助額!A:H,8,FALSE),VLOOKUP(AF22,補助額!A:H,7,FALSE)),"－"),"")</f>
        <v/>
      </c>
      <c r="AH22" s="97" t="str">
        <f t="shared" si="15"/>
        <v/>
      </c>
      <c r="AI22" s="93" t="str">
        <f>IF(T22="","",IF(OR($O$2="選択してください",$O$2=""),"地域を選択してください",IF(OR($Q$2="選択してください",$Q$2=""),"建て方を選択してください",IFERROR(VLOOKUP(AJ22,こどもエコグレード!A:F,6,FALSE),"対象外"))))</f>
        <v/>
      </c>
      <c r="AJ22" s="93" t="str">
        <f t="shared" si="6"/>
        <v>共同住宅選択してください</v>
      </c>
      <c r="AK22" s="98"/>
      <c r="AL22" s="98"/>
      <c r="AM22" s="98"/>
    </row>
    <row r="23" spans="1:39" ht="18" customHeight="1" x14ac:dyDescent="0.4">
      <c r="A23" s="1" t="str">
        <f t="shared" si="0"/>
        <v/>
      </c>
      <c r="B23" s="1" t="str">
        <f t="shared" si="7"/>
        <v/>
      </c>
      <c r="C23" s="80" t="str">
        <f t="shared" si="8"/>
        <v/>
      </c>
      <c r="D23" s="80" t="str">
        <f t="shared" si="9"/>
        <v/>
      </c>
      <c r="E23" s="80" t="str">
        <f t="shared" si="1"/>
        <v/>
      </c>
      <c r="F23" s="1">
        <f>IFERROR(VLOOKUP(K23&amp;L23,LIXIL対象製品リスト!R:W,4,FALSE),0)</f>
        <v>0</v>
      </c>
      <c r="G23" s="1">
        <f>IFERROR(VLOOKUP(K23&amp;L23,LIXIL対象製品リスト!R:W,5,FALSE),0)</f>
        <v>0</v>
      </c>
      <c r="I23" s="21"/>
      <c r="J23" s="82"/>
      <c r="K23" s="82"/>
      <c r="L23" s="81"/>
      <c r="M23" s="82"/>
      <c r="N23" s="81"/>
      <c r="O23" s="81"/>
      <c r="P23" s="83" t="str">
        <f>IF(OR(N23="",O23=""),"",IF(COUNTIF(L23,"*（D）*")&gt;0,IF((N23+F23)*(O23+G23)/10^6&gt;=サイズ!$D$17,"4",IF((N23+F23)*(O23+G23)/10^6&gt;=サイズ!$D$16,"3",IF((N23+F23)*(O23+G23)/10^6&gt;=サイズ!$D$15,"2",IF((N23+F23)*(O23+G23)/10^6&gt;=サイズ!$D$14,"1","対象外")))),IF(COUNTIF(L23,"*（E）*")&gt;0,IF((N23+F23)*(O23+G23)/10^6&gt;=サイズ!$D$21,"4",IF((N23+F23)*(O23+G23)/10^6&gt;=サイズ!$D$20,"3",IF((N23+F23)*(O23+G23)/10^6&gt;=サイズ!$D$19,"2",IF((N23+F23)*(O23+G23)/10^6&gt;=サイズ!$D$18,"1","対象外")))),"開閉形式を選択")))</f>
        <v/>
      </c>
      <c r="Q23" s="83" t="str">
        <f t="shared" si="10"/>
        <v/>
      </c>
      <c r="R23" s="83" t="str">
        <f t="shared" si="11"/>
        <v/>
      </c>
      <c r="S23" s="84" t="str">
        <f>IFERROR(IF(OR(I23="",K23="",L23="",M23="",N23="",O23=""),"",VLOOKUP(SUBSTITUTE(SUBSTITUTE(I23&amp;K23&amp;L23&amp;M23&amp;P23,CHAR(10),""),"~","～"),LIXIL対象製品リスト!P:Q,2,FALSE)),"対象の型番はありません")</f>
        <v/>
      </c>
      <c r="T23" s="83" t="str">
        <f t="shared" si="2"/>
        <v/>
      </c>
      <c r="U23" s="95"/>
      <c r="V23" s="86" t="str">
        <f>IF(T23&lt;&gt;"",IF(T23="P","SS",IF(OR(T23="S",T23="A"),T23,IF(AND(T23="B",IFERROR(VLOOKUP(S23,LIXIL対象製品リスト!L:AC,9,FALSE),"")="○"),IF(OR($Q$2="",$Q$2="選択してください"),"建て方を選択してください",IF($Q$2="共同住宅（4階建以上）",T23,"対象外")),"対象外"))),"")</f>
        <v/>
      </c>
      <c r="W23" s="87" t="str">
        <f>"窓リノベ24"&amp;"ドア"&amp;IFERROR(LEFT(VLOOKUP(S23,LIXIL対象製品リスト!L:AC,2,FALSE),3),"はつり")&amp;V23&amp;Q23</f>
        <v>窓リノベ24ドアはつり</v>
      </c>
      <c r="X23" s="88" t="str">
        <f>IF(T23&lt;&gt;"",IFERROR(IF($Q$2="共同住宅（4階建以上）",VLOOKUP(W23,補助額!A:H,8,FALSE),VLOOKUP(W23,補助額!A:H,7,FALSE)),"－"),"")</f>
        <v/>
      </c>
      <c r="Y23" s="89" t="str">
        <f t="shared" si="12"/>
        <v/>
      </c>
      <c r="Z23" s="90" t="str">
        <f>IF(T23="","",IF(OR($O$2="選択してください",$O$2=""),"地域を選択してください",IF(OR($Q$2="選択してください",$Q$2=""),"建て方を選択してください",IFERROR(VLOOKUP(AA23,こどもエコグレード!A:E,5,FALSE),"対象外"))))</f>
        <v/>
      </c>
      <c r="AA23" s="90" t="str">
        <f t="shared" si="3"/>
        <v>共同住宅選択してください</v>
      </c>
      <c r="AB23" s="90" t="str">
        <f t="shared" si="13"/>
        <v>子育てエコドア</v>
      </c>
      <c r="AC23" s="91" t="str">
        <f>IF(T23&lt;&gt;"",IFERROR(IF($Q$2="共同住宅（4階建以上）",VLOOKUP(AB23,補助額!A:H,8,FALSE),VLOOKUP(AB23,補助額!A:H,7,FALSE)),"－"),"")</f>
        <v/>
      </c>
      <c r="AD23" s="96" t="str">
        <f t="shared" si="14"/>
        <v/>
      </c>
      <c r="AE23" s="90" t="str">
        <f t="shared" si="4"/>
        <v/>
      </c>
      <c r="AF23" s="90" t="str">
        <f t="shared" si="5"/>
        <v>子育てエコドア</v>
      </c>
      <c r="AG23" s="91" t="str">
        <f>IF(T23&lt;&gt;"",IFERROR(IF($Q$2="共同住宅（4階建以上）",VLOOKUP(AF23,補助額!A:H,8,FALSE),VLOOKUP(AF23,補助額!A:H,7,FALSE)),"－"),"")</f>
        <v/>
      </c>
      <c r="AH23" s="97" t="str">
        <f t="shared" si="15"/>
        <v/>
      </c>
      <c r="AI23" s="93" t="str">
        <f>IF(T23="","",IF(OR($O$2="選択してください",$O$2=""),"地域を選択してください",IF(OR($Q$2="選択してください",$Q$2=""),"建て方を選択してください",IFERROR(VLOOKUP(AJ23,こどもエコグレード!A:F,6,FALSE),"対象外"))))</f>
        <v/>
      </c>
      <c r="AJ23" s="93" t="str">
        <f t="shared" si="6"/>
        <v>共同住宅選択してください</v>
      </c>
      <c r="AK23" s="98"/>
      <c r="AL23" s="98"/>
      <c r="AM23" s="98"/>
    </row>
    <row r="24" spans="1:39" ht="18" customHeight="1" x14ac:dyDescent="0.4">
      <c r="A24" s="1" t="str">
        <f t="shared" si="0"/>
        <v/>
      </c>
      <c r="B24" s="1" t="str">
        <f t="shared" si="7"/>
        <v/>
      </c>
      <c r="C24" s="80" t="str">
        <f t="shared" si="8"/>
        <v/>
      </c>
      <c r="D24" s="80" t="str">
        <f t="shared" si="9"/>
        <v/>
      </c>
      <c r="E24" s="80" t="str">
        <f t="shared" si="1"/>
        <v/>
      </c>
      <c r="F24" s="1">
        <f>IFERROR(VLOOKUP(K24&amp;L24,LIXIL対象製品リスト!R:W,4,FALSE),0)</f>
        <v>0</v>
      </c>
      <c r="G24" s="1">
        <f>IFERROR(VLOOKUP(K24&amp;L24,LIXIL対象製品リスト!R:W,5,FALSE),0)</f>
        <v>0</v>
      </c>
      <c r="I24" s="21"/>
      <c r="J24" s="82"/>
      <c r="K24" s="82"/>
      <c r="L24" s="81"/>
      <c r="M24" s="82"/>
      <c r="N24" s="81"/>
      <c r="O24" s="81"/>
      <c r="P24" s="83" t="str">
        <f>IF(OR(N24="",O24=""),"",IF(COUNTIF(L24,"*（D）*")&gt;0,IF((N24+F24)*(O24+G24)/10^6&gt;=サイズ!$D$17,"4",IF((N24+F24)*(O24+G24)/10^6&gt;=サイズ!$D$16,"3",IF((N24+F24)*(O24+G24)/10^6&gt;=サイズ!$D$15,"2",IF((N24+F24)*(O24+G24)/10^6&gt;=サイズ!$D$14,"1","対象外")))),IF(COUNTIF(L24,"*（E）*")&gt;0,IF((N24+F24)*(O24+G24)/10^6&gt;=サイズ!$D$21,"4",IF((N24+F24)*(O24+G24)/10^6&gt;=サイズ!$D$20,"3",IF((N24+F24)*(O24+G24)/10^6&gt;=サイズ!$D$19,"2",IF((N24+F24)*(O24+G24)/10^6&gt;=サイズ!$D$18,"1","対象外")))),"開閉形式を選択")))</f>
        <v/>
      </c>
      <c r="Q24" s="83" t="str">
        <f t="shared" si="10"/>
        <v/>
      </c>
      <c r="R24" s="83" t="str">
        <f t="shared" si="11"/>
        <v/>
      </c>
      <c r="S24" s="84" t="str">
        <f>IFERROR(IF(OR(I24="",K24="",L24="",M24="",N24="",O24=""),"",VLOOKUP(SUBSTITUTE(SUBSTITUTE(I24&amp;K24&amp;L24&amp;M24&amp;P24,CHAR(10),""),"~","～"),LIXIL対象製品リスト!P:Q,2,FALSE)),"対象の型番はありません")</f>
        <v/>
      </c>
      <c r="T24" s="83" t="str">
        <f t="shared" si="2"/>
        <v/>
      </c>
      <c r="U24" s="95"/>
      <c r="V24" s="86" t="str">
        <f>IF(T24&lt;&gt;"",IF(T24="P","SS",IF(OR(T24="S",T24="A"),T24,IF(AND(T24="B",IFERROR(VLOOKUP(S24,LIXIL対象製品リスト!L:AC,9,FALSE),"")="○"),IF(OR($Q$2="",$Q$2="選択してください"),"建て方を選択してください",IF($Q$2="共同住宅（4階建以上）",T24,"対象外")),"対象外"))),"")</f>
        <v/>
      </c>
      <c r="W24" s="87" t="str">
        <f>"窓リノベ24"&amp;"ドア"&amp;IFERROR(LEFT(VLOOKUP(S24,LIXIL対象製品リスト!L:AC,2,FALSE),3),"はつり")&amp;V24&amp;Q24</f>
        <v>窓リノベ24ドアはつり</v>
      </c>
      <c r="X24" s="88" t="str">
        <f>IF(T24&lt;&gt;"",IFERROR(IF($Q$2="共同住宅（4階建以上）",VLOOKUP(W24,補助額!A:H,8,FALSE),VLOOKUP(W24,補助額!A:H,7,FALSE)),"－"),"")</f>
        <v/>
      </c>
      <c r="Y24" s="89" t="str">
        <f t="shared" si="12"/>
        <v/>
      </c>
      <c r="Z24" s="90" t="str">
        <f>IF(T24="","",IF(OR($O$2="選択してください",$O$2=""),"地域を選択してください",IF(OR($Q$2="選択してください",$Q$2=""),"建て方を選択してください",IFERROR(VLOOKUP(AA24,こどもエコグレード!A:E,5,FALSE),"対象外"))))</f>
        <v/>
      </c>
      <c r="AA24" s="90" t="str">
        <f t="shared" si="3"/>
        <v>共同住宅選択してください</v>
      </c>
      <c r="AB24" s="90" t="str">
        <f t="shared" si="13"/>
        <v>子育てエコドア</v>
      </c>
      <c r="AC24" s="91" t="str">
        <f>IF(T24&lt;&gt;"",IFERROR(IF($Q$2="共同住宅（4階建以上）",VLOOKUP(AB24,補助額!A:H,8,FALSE),VLOOKUP(AB24,補助額!A:H,7,FALSE)),"－"),"")</f>
        <v/>
      </c>
      <c r="AD24" s="96" t="str">
        <f t="shared" si="14"/>
        <v/>
      </c>
      <c r="AE24" s="90" t="str">
        <f t="shared" si="4"/>
        <v/>
      </c>
      <c r="AF24" s="90" t="str">
        <f t="shared" si="5"/>
        <v>子育てエコドア</v>
      </c>
      <c r="AG24" s="91" t="str">
        <f>IF(T24&lt;&gt;"",IFERROR(IF($Q$2="共同住宅（4階建以上）",VLOOKUP(AF24,補助額!A:H,8,FALSE),VLOOKUP(AF24,補助額!A:H,7,FALSE)),"－"),"")</f>
        <v/>
      </c>
      <c r="AH24" s="97" t="str">
        <f t="shared" si="15"/>
        <v/>
      </c>
      <c r="AI24" s="93" t="str">
        <f>IF(T24="","",IF(OR($O$2="選択してください",$O$2=""),"地域を選択してください",IF(OR($Q$2="選択してください",$Q$2=""),"建て方を選択してください",IFERROR(VLOOKUP(AJ24,こどもエコグレード!A:F,6,FALSE),"対象外"))))</f>
        <v/>
      </c>
      <c r="AJ24" s="93" t="str">
        <f t="shared" si="6"/>
        <v>共同住宅選択してください</v>
      </c>
      <c r="AK24" s="98"/>
      <c r="AL24" s="98"/>
      <c r="AM24" s="98"/>
    </row>
    <row r="25" spans="1:39" ht="18" customHeight="1" x14ac:dyDescent="0.4">
      <c r="A25" s="1" t="str">
        <f t="shared" si="0"/>
        <v/>
      </c>
      <c r="B25" s="1" t="str">
        <f t="shared" si="7"/>
        <v/>
      </c>
      <c r="C25" s="80" t="str">
        <f t="shared" si="8"/>
        <v/>
      </c>
      <c r="D25" s="80" t="str">
        <f t="shared" si="9"/>
        <v/>
      </c>
      <c r="E25" s="80" t="str">
        <f t="shared" si="1"/>
        <v/>
      </c>
      <c r="F25" s="1">
        <f>IFERROR(VLOOKUP(K25&amp;L25,LIXIL対象製品リスト!R:W,4,FALSE),0)</f>
        <v>0</v>
      </c>
      <c r="G25" s="1">
        <f>IFERROR(VLOOKUP(K25&amp;L25,LIXIL対象製品リスト!R:W,5,FALSE),0)</f>
        <v>0</v>
      </c>
      <c r="I25" s="21"/>
      <c r="J25" s="82"/>
      <c r="K25" s="82"/>
      <c r="L25" s="81"/>
      <c r="M25" s="82"/>
      <c r="N25" s="81"/>
      <c r="O25" s="81"/>
      <c r="P25" s="83" t="str">
        <f>IF(OR(N25="",O25=""),"",IF(COUNTIF(L25,"*（D）*")&gt;0,IF((N25+F25)*(O25+G25)/10^6&gt;=サイズ!$D$17,"4",IF((N25+F25)*(O25+G25)/10^6&gt;=サイズ!$D$16,"3",IF((N25+F25)*(O25+G25)/10^6&gt;=サイズ!$D$15,"2",IF((N25+F25)*(O25+G25)/10^6&gt;=サイズ!$D$14,"1","対象外")))),IF(COUNTIF(L25,"*（E）*")&gt;0,IF((N25+F25)*(O25+G25)/10^6&gt;=サイズ!$D$21,"4",IF((N25+F25)*(O25+G25)/10^6&gt;=サイズ!$D$20,"3",IF((N25+F25)*(O25+G25)/10^6&gt;=サイズ!$D$19,"2",IF((N25+F25)*(O25+G25)/10^6&gt;=サイズ!$D$18,"1","対象外")))),"開閉形式を選択")))</f>
        <v/>
      </c>
      <c r="Q25" s="83" t="str">
        <f t="shared" si="10"/>
        <v/>
      </c>
      <c r="R25" s="83" t="str">
        <f t="shared" si="11"/>
        <v/>
      </c>
      <c r="S25" s="84" t="str">
        <f>IFERROR(IF(OR(I25="",K25="",L25="",M25="",N25="",O25=""),"",VLOOKUP(SUBSTITUTE(SUBSTITUTE(I25&amp;K25&amp;L25&amp;M25&amp;P25,CHAR(10),""),"~","～"),LIXIL対象製品リスト!P:Q,2,FALSE)),"対象の型番はありません")</f>
        <v/>
      </c>
      <c r="T25" s="83" t="str">
        <f t="shared" si="2"/>
        <v/>
      </c>
      <c r="U25" s="95"/>
      <c r="V25" s="86" t="str">
        <f>IF(T25&lt;&gt;"",IF(T25="P","SS",IF(OR(T25="S",T25="A"),T25,IF(AND(T25="B",IFERROR(VLOOKUP(S25,LIXIL対象製品リスト!L:AC,9,FALSE),"")="○"),IF(OR($Q$2="",$Q$2="選択してください"),"建て方を選択してください",IF($Q$2="共同住宅（4階建以上）",T25,"対象外")),"対象外"))),"")</f>
        <v/>
      </c>
      <c r="W25" s="87" t="str">
        <f>"窓リノベ24"&amp;"ドア"&amp;IFERROR(LEFT(VLOOKUP(S25,LIXIL対象製品リスト!L:AC,2,FALSE),3),"はつり")&amp;V25&amp;Q25</f>
        <v>窓リノベ24ドアはつり</v>
      </c>
      <c r="X25" s="88" t="str">
        <f>IF(T25&lt;&gt;"",IFERROR(IF($Q$2="共同住宅（4階建以上）",VLOOKUP(W25,補助額!A:H,8,FALSE),VLOOKUP(W25,補助額!A:H,7,FALSE)),"－"),"")</f>
        <v/>
      </c>
      <c r="Y25" s="89" t="str">
        <f t="shared" si="12"/>
        <v/>
      </c>
      <c r="Z25" s="90" t="str">
        <f>IF(T25="","",IF(OR($O$2="選択してください",$O$2=""),"地域を選択してください",IF(OR($Q$2="選択してください",$Q$2=""),"建て方を選択してください",IFERROR(VLOOKUP(AA25,こどもエコグレード!A:E,5,FALSE),"対象外"))))</f>
        <v/>
      </c>
      <c r="AA25" s="90" t="str">
        <f t="shared" si="3"/>
        <v>共同住宅選択してください</v>
      </c>
      <c r="AB25" s="90" t="str">
        <f t="shared" si="13"/>
        <v>子育てエコドア</v>
      </c>
      <c r="AC25" s="91" t="str">
        <f>IF(T25&lt;&gt;"",IFERROR(IF($Q$2="共同住宅（4階建以上）",VLOOKUP(AB25,補助額!A:H,8,FALSE),VLOOKUP(AB25,補助額!A:H,7,FALSE)),"－"),"")</f>
        <v/>
      </c>
      <c r="AD25" s="96" t="str">
        <f t="shared" si="14"/>
        <v/>
      </c>
      <c r="AE25" s="90" t="str">
        <f t="shared" si="4"/>
        <v/>
      </c>
      <c r="AF25" s="90" t="str">
        <f t="shared" si="5"/>
        <v>子育てエコドア</v>
      </c>
      <c r="AG25" s="91" t="str">
        <f>IF(T25&lt;&gt;"",IFERROR(IF($Q$2="共同住宅（4階建以上）",VLOOKUP(AF25,補助額!A:H,8,FALSE),VLOOKUP(AF25,補助額!A:H,7,FALSE)),"－"),"")</f>
        <v/>
      </c>
      <c r="AH25" s="97" t="str">
        <f t="shared" si="15"/>
        <v/>
      </c>
      <c r="AI25" s="93" t="str">
        <f>IF(T25="","",IF(OR($O$2="選択してください",$O$2=""),"地域を選択してください",IF(OR($Q$2="選択してください",$Q$2=""),"建て方を選択してください",IFERROR(VLOOKUP(AJ25,こどもエコグレード!A:F,6,FALSE),"対象外"))))</f>
        <v/>
      </c>
      <c r="AJ25" s="93" t="str">
        <f t="shared" si="6"/>
        <v>共同住宅選択してください</v>
      </c>
      <c r="AK25" s="98"/>
      <c r="AL25" s="98"/>
      <c r="AM25" s="98"/>
    </row>
    <row r="26" spans="1:39" ht="18" customHeight="1" x14ac:dyDescent="0.4">
      <c r="A26" s="1" t="str">
        <f t="shared" si="0"/>
        <v/>
      </c>
      <c r="B26" s="1" t="str">
        <f t="shared" si="7"/>
        <v/>
      </c>
      <c r="C26" s="80" t="str">
        <f t="shared" si="8"/>
        <v/>
      </c>
      <c r="D26" s="80" t="str">
        <f t="shared" si="9"/>
        <v/>
      </c>
      <c r="E26" s="80" t="str">
        <f t="shared" si="1"/>
        <v/>
      </c>
      <c r="F26" s="1">
        <f>IFERROR(VLOOKUP(K26&amp;L26,LIXIL対象製品リスト!R:W,4,FALSE),0)</f>
        <v>0</v>
      </c>
      <c r="G26" s="1">
        <f>IFERROR(VLOOKUP(K26&amp;L26,LIXIL対象製品リスト!R:W,5,FALSE),0)</f>
        <v>0</v>
      </c>
      <c r="I26" s="21"/>
      <c r="J26" s="82"/>
      <c r="K26" s="82"/>
      <c r="L26" s="81"/>
      <c r="M26" s="82"/>
      <c r="N26" s="81"/>
      <c r="O26" s="81"/>
      <c r="P26" s="83" t="str">
        <f>IF(OR(N26="",O26=""),"",IF(COUNTIF(L26,"*（D）*")&gt;0,IF((N26+F26)*(O26+G26)/10^6&gt;=サイズ!$D$17,"4",IF((N26+F26)*(O26+G26)/10^6&gt;=サイズ!$D$16,"3",IF((N26+F26)*(O26+G26)/10^6&gt;=サイズ!$D$15,"2",IF((N26+F26)*(O26+G26)/10^6&gt;=サイズ!$D$14,"1","対象外")))),IF(COUNTIF(L26,"*（E）*")&gt;0,IF((N26+F26)*(O26+G26)/10^6&gt;=サイズ!$D$21,"4",IF((N26+F26)*(O26+G26)/10^6&gt;=サイズ!$D$20,"3",IF((N26+F26)*(O26+G26)/10^6&gt;=サイズ!$D$19,"2",IF((N26+F26)*(O26+G26)/10^6&gt;=サイズ!$D$18,"1","対象外")))),"開閉形式を選択")))</f>
        <v/>
      </c>
      <c r="Q26" s="83" t="str">
        <f t="shared" si="10"/>
        <v/>
      </c>
      <c r="R26" s="83" t="str">
        <f t="shared" si="11"/>
        <v/>
      </c>
      <c r="S26" s="84" t="str">
        <f>IFERROR(IF(OR(I26="",K26="",L26="",M26="",N26="",O26=""),"",VLOOKUP(SUBSTITUTE(SUBSTITUTE(I26&amp;K26&amp;L26&amp;M26&amp;P26,CHAR(10),""),"~","～"),LIXIL対象製品リスト!P:Q,2,FALSE)),"対象の型番はありません")</f>
        <v/>
      </c>
      <c r="T26" s="83" t="str">
        <f t="shared" si="2"/>
        <v/>
      </c>
      <c r="U26" s="95"/>
      <c r="V26" s="86" t="str">
        <f>IF(T26&lt;&gt;"",IF(T26="P","SS",IF(OR(T26="S",T26="A"),T26,IF(AND(T26="B",IFERROR(VLOOKUP(S26,LIXIL対象製品リスト!L:AC,9,FALSE),"")="○"),IF(OR($Q$2="",$Q$2="選択してください"),"建て方を選択してください",IF($Q$2="共同住宅（4階建以上）",T26,"対象外")),"対象外"))),"")</f>
        <v/>
      </c>
      <c r="W26" s="87" t="str">
        <f>"窓リノベ24"&amp;"ドア"&amp;IFERROR(LEFT(VLOOKUP(S26,LIXIL対象製品リスト!L:AC,2,FALSE),3),"はつり")&amp;V26&amp;Q26</f>
        <v>窓リノベ24ドアはつり</v>
      </c>
      <c r="X26" s="88" t="str">
        <f>IF(T26&lt;&gt;"",IFERROR(IF($Q$2="共同住宅（4階建以上）",VLOOKUP(W26,補助額!A:H,8,FALSE),VLOOKUP(W26,補助額!A:H,7,FALSE)),"－"),"")</f>
        <v/>
      </c>
      <c r="Y26" s="89" t="str">
        <f t="shared" si="12"/>
        <v/>
      </c>
      <c r="Z26" s="90" t="str">
        <f>IF(T26="","",IF(OR($O$2="選択してください",$O$2=""),"地域を選択してください",IF(OR($Q$2="選択してください",$Q$2=""),"建て方を選択してください",IFERROR(VLOOKUP(AA26,こどもエコグレード!A:E,5,FALSE),"対象外"))))</f>
        <v/>
      </c>
      <c r="AA26" s="90" t="str">
        <f t="shared" si="3"/>
        <v>共同住宅選択してください</v>
      </c>
      <c r="AB26" s="90" t="str">
        <f t="shared" si="13"/>
        <v>子育てエコドア</v>
      </c>
      <c r="AC26" s="91" t="str">
        <f>IF(T26&lt;&gt;"",IFERROR(IF($Q$2="共同住宅（4階建以上）",VLOOKUP(AB26,補助額!A:H,8,FALSE),VLOOKUP(AB26,補助額!A:H,7,FALSE)),"－"),"")</f>
        <v/>
      </c>
      <c r="AD26" s="96" t="str">
        <f t="shared" si="14"/>
        <v/>
      </c>
      <c r="AE26" s="90" t="str">
        <f t="shared" si="4"/>
        <v/>
      </c>
      <c r="AF26" s="90" t="str">
        <f t="shared" si="5"/>
        <v>子育てエコドア</v>
      </c>
      <c r="AG26" s="91" t="str">
        <f>IF(T26&lt;&gt;"",IFERROR(IF($Q$2="共同住宅（4階建以上）",VLOOKUP(AF26,補助額!A:H,8,FALSE),VLOOKUP(AF26,補助額!A:H,7,FALSE)),"－"),"")</f>
        <v/>
      </c>
      <c r="AH26" s="97" t="str">
        <f t="shared" si="15"/>
        <v/>
      </c>
      <c r="AI26" s="93" t="str">
        <f>IF(T26="","",IF(OR($O$2="選択してください",$O$2=""),"地域を選択してください",IF(OR($Q$2="選択してください",$Q$2=""),"建て方を選択してください",IFERROR(VLOOKUP(AJ26,こどもエコグレード!A:F,6,FALSE),"対象外"))))</f>
        <v/>
      </c>
      <c r="AJ26" s="93" t="str">
        <f t="shared" si="6"/>
        <v>共同住宅選択してください</v>
      </c>
      <c r="AK26" s="98"/>
      <c r="AL26" s="98"/>
      <c r="AM26" s="98"/>
    </row>
    <row r="27" spans="1:39" ht="18" customHeight="1" x14ac:dyDescent="0.4">
      <c r="A27" s="1" t="str">
        <f t="shared" si="0"/>
        <v/>
      </c>
      <c r="B27" s="1" t="str">
        <f t="shared" si="7"/>
        <v/>
      </c>
      <c r="C27" s="80" t="str">
        <f t="shared" si="8"/>
        <v/>
      </c>
      <c r="D27" s="80" t="str">
        <f t="shared" si="9"/>
        <v/>
      </c>
      <c r="E27" s="80" t="str">
        <f t="shared" si="1"/>
        <v/>
      </c>
      <c r="F27" s="1">
        <f>IFERROR(VLOOKUP(K27&amp;L27,LIXIL対象製品リスト!R:W,4,FALSE),0)</f>
        <v>0</v>
      </c>
      <c r="G27" s="1">
        <f>IFERROR(VLOOKUP(K27&amp;L27,LIXIL対象製品リスト!R:W,5,FALSE),0)</f>
        <v>0</v>
      </c>
      <c r="I27" s="21"/>
      <c r="J27" s="82"/>
      <c r="K27" s="82"/>
      <c r="L27" s="81"/>
      <c r="M27" s="82"/>
      <c r="N27" s="81"/>
      <c r="O27" s="81"/>
      <c r="P27" s="83" t="str">
        <f>IF(OR(N27="",O27=""),"",IF(COUNTIF(L27,"*（D）*")&gt;0,IF((N27+F27)*(O27+G27)/10^6&gt;=サイズ!$D$17,"4",IF((N27+F27)*(O27+G27)/10^6&gt;=サイズ!$D$16,"3",IF((N27+F27)*(O27+G27)/10^6&gt;=サイズ!$D$15,"2",IF((N27+F27)*(O27+G27)/10^6&gt;=サイズ!$D$14,"1","対象外")))),IF(COUNTIF(L27,"*（E）*")&gt;0,IF((N27+F27)*(O27+G27)/10^6&gt;=サイズ!$D$21,"4",IF((N27+F27)*(O27+G27)/10^6&gt;=サイズ!$D$20,"3",IF((N27+F27)*(O27+G27)/10^6&gt;=サイズ!$D$19,"2",IF((N27+F27)*(O27+G27)/10^6&gt;=サイズ!$D$18,"1","対象外")))),"開閉形式を選択")))</f>
        <v/>
      </c>
      <c r="Q27" s="83" t="str">
        <f t="shared" si="10"/>
        <v/>
      </c>
      <c r="R27" s="83" t="str">
        <f t="shared" si="11"/>
        <v/>
      </c>
      <c r="S27" s="84" t="str">
        <f>IFERROR(IF(OR(I27="",K27="",L27="",M27="",N27="",O27=""),"",VLOOKUP(SUBSTITUTE(SUBSTITUTE(I27&amp;K27&amp;L27&amp;M27&amp;P27,CHAR(10),""),"~","～"),LIXIL対象製品リスト!P:Q,2,FALSE)),"対象の型番はありません")</f>
        <v/>
      </c>
      <c r="T27" s="83" t="str">
        <f t="shared" si="2"/>
        <v/>
      </c>
      <c r="U27" s="95"/>
      <c r="V27" s="86" t="str">
        <f>IF(T27&lt;&gt;"",IF(T27="P","SS",IF(OR(T27="S",T27="A"),T27,IF(AND(T27="B",IFERROR(VLOOKUP(S27,LIXIL対象製品リスト!L:AC,9,FALSE),"")="○"),IF(OR($Q$2="",$Q$2="選択してください"),"建て方を選択してください",IF($Q$2="共同住宅（4階建以上）",T27,"対象外")),"対象外"))),"")</f>
        <v/>
      </c>
      <c r="W27" s="87" t="str">
        <f>"窓リノベ24"&amp;"ドア"&amp;IFERROR(LEFT(VLOOKUP(S27,LIXIL対象製品リスト!L:AC,2,FALSE),3),"はつり")&amp;V27&amp;Q27</f>
        <v>窓リノベ24ドアはつり</v>
      </c>
      <c r="X27" s="88" t="str">
        <f>IF(T27&lt;&gt;"",IFERROR(IF($Q$2="共同住宅（4階建以上）",VLOOKUP(W27,補助額!A:H,8,FALSE),VLOOKUP(W27,補助額!A:H,7,FALSE)),"－"),"")</f>
        <v/>
      </c>
      <c r="Y27" s="89" t="str">
        <f t="shared" si="12"/>
        <v/>
      </c>
      <c r="Z27" s="90" t="str">
        <f>IF(T27="","",IF(OR($O$2="選択してください",$O$2=""),"地域を選択してください",IF(OR($Q$2="選択してください",$Q$2=""),"建て方を選択してください",IFERROR(VLOOKUP(AA27,こどもエコグレード!A:E,5,FALSE),"対象外"))))</f>
        <v/>
      </c>
      <c r="AA27" s="90" t="str">
        <f t="shared" si="3"/>
        <v>共同住宅選択してください</v>
      </c>
      <c r="AB27" s="90" t="str">
        <f t="shared" si="13"/>
        <v>子育てエコドア</v>
      </c>
      <c r="AC27" s="91" t="str">
        <f>IF(T27&lt;&gt;"",IFERROR(IF($Q$2="共同住宅（4階建以上）",VLOOKUP(AB27,補助額!A:H,8,FALSE),VLOOKUP(AB27,補助額!A:H,7,FALSE)),"－"),"")</f>
        <v/>
      </c>
      <c r="AD27" s="96" t="str">
        <f t="shared" si="14"/>
        <v/>
      </c>
      <c r="AE27" s="90" t="str">
        <f t="shared" si="4"/>
        <v/>
      </c>
      <c r="AF27" s="90" t="str">
        <f t="shared" si="5"/>
        <v>子育てエコドア</v>
      </c>
      <c r="AG27" s="91" t="str">
        <f>IF(T27&lt;&gt;"",IFERROR(IF($Q$2="共同住宅（4階建以上）",VLOOKUP(AF27,補助額!A:H,8,FALSE),VLOOKUP(AF27,補助額!A:H,7,FALSE)),"－"),"")</f>
        <v/>
      </c>
      <c r="AH27" s="97" t="str">
        <f t="shared" si="15"/>
        <v/>
      </c>
      <c r="AI27" s="93" t="str">
        <f>IF(T27="","",IF(OR($O$2="選択してください",$O$2=""),"地域を選択してください",IF(OR($Q$2="選択してください",$Q$2=""),"建て方を選択してください",IFERROR(VLOOKUP(AJ27,こどもエコグレード!A:F,6,FALSE),"対象外"))))</f>
        <v/>
      </c>
      <c r="AJ27" s="93" t="str">
        <f t="shared" si="6"/>
        <v>共同住宅選択してください</v>
      </c>
      <c r="AK27" s="98"/>
      <c r="AL27" s="98"/>
      <c r="AM27" s="98"/>
    </row>
    <row r="28" spans="1:39" ht="18" customHeight="1" x14ac:dyDescent="0.4">
      <c r="A28" s="1" t="str">
        <f t="shared" si="0"/>
        <v/>
      </c>
      <c r="B28" s="1" t="str">
        <f t="shared" si="7"/>
        <v/>
      </c>
      <c r="C28" s="80" t="str">
        <f t="shared" si="8"/>
        <v/>
      </c>
      <c r="D28" s="80" t="str">
        <f t="shared" si="9"/>
        <v/>
      </c>
      <c r="E28" s="80" t="str">
        <f t="shared" si="1"/>
        <v/>
      </c>
      <c r="F28" s="1">
        <f>IFERROR(VLOOKUP(K28&amp;L28,LIXIL対象製品リスト!R:W,4,FALSE),0)</f>
        <v>0</v>
      </c>
      <c r="G28" s="1">
        <f>IFERROR(VLOOKUP(K28&amp;L28,LIXIL対象製品リスト!R:W,5,FALSE),0)</f>
        <v>0</v>
      </c>
      <c r="I28" s="21"/>
      <c r="J28" s="82"/>
      <c r="K28" s="82"/>
      <c r="L28" s="81"/>
      <c r="M28" s="82"/>
      <c r="N28" s="81"/>
      <c r="O28" s="81"/>
      <c r="P28" s="83" t="str">
        <f>IF(OR(N28="",O28=""),"",IF(COUNTIF(L28,"*（D）*")&gt;0,IF((N28+F28)*(O28+G28)/10^6&gt;=サイズ!$D$17,"4",IF((N28+F28)*(O28+G28)/10^6&gt;=サイズ!$D$16,"3",IF((N28+F28)*(O28+G28)/10^6&gt;=サイズ!$D$15,"2",IF((N28+F28)*(O28+G28)/10^6&gt;=サイズ!$D$14,"1","対象外")))),IF(COUNTIF(L28,"*（E）*")&gt;0,IF((N28+F28)*(O28+G28)/10^6&gt;=サイズ!$D$21,"4",IF((N28+F28)*(O28+G28)/10^6&gt;=サイズ!$D$20,"3",IF((N28+F28)*(O28+G28)/10^6&gt;=サイズ!$D$19,"2",IF((N28+F28)*(O28+G28)/10^6&gt;=サイズ!$D$18,"1","対象外")))),"開閉形式を選択")))</f>
        <v/>
      </c>
      <c r="Q28" s="83" t="str">
        <f t="shared" si="10"/>
        <v/>
      </c>
      <c r="R28" s="83" t="str">
        <f t="shared" si="11"/>
        <v/>
      </c>
      <c r="S28" s="84" t="str">
        <f>IFERROR(IF(OR(I28="",K28="",L28="",M28="",N28="",O28=""),"",VLOOKUP(SUBSTITUTE(SUBSTITUTE(I28&amp;K28&amp;L28&amp;M28&amp;P28,CHAR(10),""),"~","～"),LIXIL対象製品リスト!P:Q,2,FALSE)),"対象の型番はありません")</f>
        <v/>
      </c>
      <c r="T28" s="83" t="str">
        <f t="shared" si="2"/>
        <v/>
      </c>
      <c r="U28" s="95"/>
      <c r="V28" s="86" t="str">
        <f>IF(T28&lt;&gt;"",IF(T28="P","SS",IF(OR(T28="S",T28="A"),T28,IF(AND(T28="B",IFERROR(VLOOKUP(S28,LIXIL対象製品リスト!L:AC,9,FALSE),"")="○"),IF(OR($Q$2="",$Q$2="選択してください"),"建て方を選択してください",IF($Q$2="共同住宅（4階建以上）",T28,"対象外")),"対象外"))),"")</f>
        <v/>
      </c>
      <c r="W28" s="87" t="str">
        <f>"窓リノベ24"&amp;"ドア"&amp;IFERROR(LEFT(VLOOKUP(S28,LIXIL対象製品リスト!L:AC,2,FALSE),3),"はつり")&amp;V28&amp;Q28</f>
        <v>窓リノベ24ドアはつり</v>
      </c>
      <c r="X28" s="88" t="str">
        <f>IF(T28&lt;&gt;"",IFERROR(IF($Q$2="共同住宅（4階建以上）",VLOOKUP(W28,補助額!A:H,8,FALSE),VLOOKUP(W28,補助額!A:H,7,FALSE)),"－"),"")</f>
        <v/>
      </c>
      <c r="Y28" s="89" t="str">
        <f t="shared" si="12"/>
        <v/>
      </c>
      <c r="Z28" s="90" t="str">
        <f>IF(T28="","",IF(OR($O$2="選択してください",$O$2=""),"地域を選択してください",IF(OR($Q$2="選択してください",$Q$2=""),"建て方を選択してください",IFERROR(VLOOKUP(AA28,こどもエコグレード!A:E,5,FALSE),"対象外"))))</f>
        <v/>
      </c>
      <c r="AA28" s="90" t="str">
        <f t="shared" si="3"/>
        <v>共同住宅選択してください</v>
      </c>
      <c r="AB28" s="90" t="str">
        <f t="shared" si="13"/>
        <v>子育てエコドア</v>
      </c>
      <c r="AC28" s="91" t="str">
        <f>IF(T28&lt;&gt;"",IFERROR(IF($Q$2="共同住宅（4階建以上）",VLOOKUP(AB28,補助額!A:H,8,FALSE),VLOOKUP(AB28,補助額!A:H,7,FALSE)),"－"),"")</f>
        <v/>
      </c>
      <c r="AD28" s="96" t="str">
        <f t="shared" si="14"/>
        <v/>
      </c>
      <c r="AE28" s="90" t="str">
        <f t="shared" si="4"/>
        <v/>
      </c>
      <c r="AF28" s="90" t="str">
        <f t="shared" si="5"/>
        <v>子育てエコドア</v>
      </c>
      <c r="AG28" s="91" t="str">
        <f>IF(T28&lt;&gt;"",IFERROR(IF($Q$2="共同住宅（4階建以上）",VLOOKUP(AF28,補助額!A:H,8,FALSE),VLOOKUP(AF28,補助額!A:H,7,FALSE)),"－"),"")</f>
        <v/>
      </c>
      <c r="AH28" s="97" t="str">
        <f t="shared" si="15"/>
        <v/>
      </c>
      <c r="AI28" s="93" t="str">
        <f>IF(T28="","",IF(OR($O$2="選択してください",$O$2=""),"地域を選択してください",IF(OR($Q$2="選択してください",$Q$2=""),"建て方を選択してください",IFERROR(VLOOKUP(AJ28,こどもエコグレード!A:F,6,FALSE),"対象外"))))</f>
        <v/>
      </c>
      <c r="AJ28" s="93" t="str">
        <f t="shared" si="6"/>
        <v>共同住宅選択してください</v>
      </c>
      <c r="AK28" s="98"/>
      <c r="AL28" s="98"/>
      <c r="AM28" s="98"/>
    </row>
    <row r="29" spans="1:39" ht="18" customHeight="1" x14ac:dyDescent="0.4">
      <c r="A29" s="1" t="str">
        <f t="shared" si="0"/>
        <v/>
      </c>
      <c r="B29" s="1" t="str">
        <f t="shared" si="7"/>
        <v/>
      </c>
      <c r="C29" s="80" t="str">
        <f t="shared" si="8"/>
        <v/>
      </c>
      <c r="D29" s="80" t="str">
        <f t="shared" si="9"/>
        <v/>
      </c>
      <c r="E29" s="80" t="str">
        <f t="shared" si="1"/>
        <v/>
      </c>
      <c r="F29" s="1">
        <f>IFERROR(VLOOKUP(K29&amp;L29,LIXIL対象製品リスト!R:W,4,FALSE),0)</f>
        <v>0</v>
      </c>
      <c r="G29" s="1">
        <f>IFERROR(VLOOKUP(K29&amp;L29,LIXIL対象製品リスト!R:W,5,FALSE),0)</f>
        <v>0</v>
      </c>
      <c r="I29" s="21"/>
      <c r="J29" s="82"/>
      <c r="K29" s="82"/>
      <c r="L29" s="81"/>
      <c r="M29" s="82"/>
      <c r="N29" s="81"/>
      <c r="O29" s="81"/>
      <c r="P29" s="83" t="str">
        <f>IF(OR(N29="",O29=""),"",IF(COUNTIF(L29,"*（D）*")&gt;0,IF((N29+F29)*(O29+G29)/10^6&gt;=サイズ!$D$17,"4",IF((N29+F29)*(O29+G29)/10^6&gt;=サイズ!$D$16,"3",IF((N29+F29)*(O29+G29)/10^6&gt;=サイズ!$D$15,"2",IF((N29+F29)*(O29+G29)/10^6&gt;=サイズ!$D$14,"1","対象外")))),IF(COUNTIF(L29,"*（E）*")&gt;0,IF((N29+F29)*(O29+G29)/10^6&gt;=サイズ!$D$21,"4",IF((N29+F29)*(O29+G29)/10^6&gt;=サイズ!$D$20,"3",IF((N29+F29)*(O29+G29)/10^6&gt;=サイズ!$D$19,"2",IF((N29+F29)*(O29+G29)/10^6&gt;=サイズ!$D$18,"1","対象外")))),"開閉形式を選択")))</f>
        <v/>
      </c>
      <c r="Q29" s="83" t="str">
        <f t="shared" si="10"/>
        <v/>
      </c>
      <c r="R29" s="83" t="str">
        <f t="shared" si="11"/>
        <v/>
      </c>
      <c r="S29" s="84" t="str">
        <f>IFERROR(IF(OR(I29="",K29="",L29="",M29="",N29="",O29=""),"",VLOOKUP(SUBSTITUTE(SUBSTITUTE(I29&amp;K29&amp;L29&amp;M29&amp;P29,CHAR(10),""),"~","～"),LIXIL対象製品リスト!P:Q,2,FALSE)),"対象の型番はありません")</f>
        <v/>
      </c>
      <c r="T29" s="83" t="str">
        <f t="shared" si="2"/>
        <v/>
      </c>
      <c r="U29" s="95"/>
      <c r="V29" s="86" t="str">
        <f>IF(T29&lt;&gt;"",IF(T29="P","SS",IF(OR(T29="S",T29="A"),T29,IF(AND(T29="B",IFERROR(VLOOKUP(S29,LIXIL対象製品リスト!L:AC,9,FALSE),"")="○"),IF(OR($Q$2="",$Q$2="選択してください"),"建て方を選択してください",IF($Q$2="共同住宅（4階建以上）",T29,"対象外")),"対象外"))),"")</f>
        <v/>
      </c>
      <c r="W29" s="87" t="str">
        <f>"窓リノベ24"&amp;"ドア"&amp;IFERROR(LEFT(VLOOKUP(S29,LIXIL対象製品リスト!L:AC,2,FALSE),3),"はつり")&amp;V29&amp;Q29</f>
        <v>窓リノベ24ドアはつり</v>
      </c>
      <c r="X29" s="88" t="str">
        <f>IF(T29&lt;&gt;"",IFERROR(IF($Q$2="共同住宅（4階建以上）",VLOOKUP(W29,補助額!A:H,8,FALSE),VLOOKUP(W29,補助額!A:H,7,FALSE)),"－"),"")</f>
        <v/>
      </c>
      <c r="Y29" s="89" t="str">
        <f t="shared" si="12"/>
        <v/>
      </c>
      <c r="Z29" s="90" t="str">
        <f>IF(T29="","",IF(OR($O$2="選択してください",$O$2=""),"地域を選択してください",IF(OR($Q$2="選択してください",$Q$2=""),"建て方を選択してください",IFERROR(VLOOKUP(AA29,こどもエコグレード!A:E,5,FALSE),"対象外"))))</f>
        <v/>
      </c>
      <c r="AA29" s="90" t="str">
        <f t="shared" si="3"/>
        <v>共同住宅選択してください</v>
      </c>
      <c r="AB29" s="90" t="str">
        <f t="shared" si="13"/>
        <v>子育てエコドア</v>
      </c>
      <c r="AC29" s="91" t="str">
        <f>IF(T29&lt;&gt;"",IFERROR(IF($Q$2="共同住宅（4階建以上）",VLOOKUP(AB29,補助額!A:H,8,FALSE),VLOOKUP(AB29,補助額!A:H,7,FALSE)),"－"),"")</f>
        <v/>
      </c>
      <c r="AD29" s="96" t="str">
        <f t="shared" si="14"/>
        <v/>
      </c>
      <c r="AE29" s="90" t="str">
        <f t="shared" si="4"/>
        <v/>
      </c>
      <c r="AF29" s="90" t="str">
        <f t="shared" si="5"/>
        <v>子育てエコドア</v>
      </c>
      <c r="AG29" s="91" t="str">
        <f>IF(T29&lt;&gt;"",IFERROR(IF($Q$2="共同住宅（4階建以上）",VLOOKUP(AF29,補助額!A:H,8,FALSE),VLOOKUP(AF29,補助額!A:H,7,FALSE)),"－"),"")</f>
        <v/>
      </c>
      <c r="AH29" s="97" t="str">
        <f t="shared" si="15"/>
        <v/>
      </c>
      <c r="AI29" s="93" t="str">
        <f>IF(T29="","",IF(OR($O$2="選択してください",$O$2=""),"地域を選択してください",IF(OR($Q$2="選択してください",$Q$2=""),"建て方を選択してください",IFERROR(VLOOKUP(AJ29,こどもエコグレード!A:F,6,FALSE),"対象外"))))</f>
        <v/>
      </c>
      <c r="AJ29" s="93" t="str">
        <f t="shared" si="6"/>
        <v>共同住宅選択してください</v>
      </c>
      <c r="AK29" s="98"/>
      <c r="AL29" s="98"/>
      <c r="AM29" s="98"/>
    </row>
    <row r="30" spans="1:39" ht="18" customHeight="1" x14ac:dyDescent="0.4">
      <c r="A30" s="1" t="str">
        <f t="shared" si="0"/>
        <v/>
      </c>
      <c r="B30" s="1" t="str">
        <f t="shared" si="7"/>
        <v/>
      </c>
      <c r="C30" s="80" t="str">
        <f t="shared" si="8"/>
        <v/>
      </c>
      <c r="D30" s="80" t="str">
        <f t="shared" si="9"/>
        <v/>
      </c>
      <c r="E30" s="80" t="str">
        <f t="shared" si="1"/>
        <v/>
      </c>
      <c r="F30" s="1">
        <f>IFERROR(VLOOKUP(K30&amp;L30,LIXIL対象製品リスト!R:W,4,FALSE),0)</f>
        <v>0</v>
      </c>
      <c r="G30" s="1">
        <f>IFERROR(VLOOKUP(K30&amp;L30,LIXIL対象製品リスト!R:W,5,FALSE),0)</f>
        <v>0</v>
      </c>
      <c r="I30" s="21"/>
      <c r="J30" s="82"/>
      <c r="K30" s="82"/>
      <c r="L30" s="81"/>
      <c r="M30" s="82"/>
      <c r="N30" s="81"/>
      <c r="O30" s="81"/>
      <c r="P30" s="83" t="str">
        <f>IF(OR(N30="",O30=""),"",IF(COUNTIF(L30,"*（D）*")&gt;0,IF((N30+F30)*(O30+G30)/10^6&gt;=サイズ!$D$17,"4",IF((N30+F30)*(O30+G30)/10^6&gt;=サイズ!$D$16,"3",IF((N30+F30)*(O30+G30)/10^6&gt;=サイズ!$D$15,"2",IF((N30+F30)*(O30+G30)/10^6&gt;=サイズ!$D$14,"1","対象外")))),IF(COUNTIF(L30,"*（E）*")&gt;0,IF((N30+F30)*(O30+G30)/10^6&gt;=サイズ!$D$21,"4",IF((N30+F30)*(O30+G30)/10^6&gt;=サイズ!$D$20,"3",IF((N30+F30)*(O30+G30)/10^6&gt;=サイズ!$D$19,"2",IF((N30+F30)*(O30+G30)/10^6&gt;=サイズ!$D$18,"1","対象外")))),"開閉形式を選択")))</f>
        <v/>
      </c>
      <c r="Q30" s="83" t="str">
        <f t="shared" si="10"/>
        <v/>
      </c>
      <c r="R30" s="83" t="str">
        <f t="shared" si="11"/>
        <v/>
      </c>
      <c r="S30" s="84" t="str">
        <f>IFERROR(IF(OR(I30="",K30="",L30="",M30="",N30="",O30=""),"",VLOOKUP(SUBSTITUTE(SUBSTITUTE(I30&amp;K30&amp;L30&amp;M30&amp;P30,CHAR(10),""),"~","～"),LIXIL対象製品リスト!P:Q,2,FALSE)),"対象の型番はありません")</f>
        <v/>
      </c>
      <c r="T30" s="83" t="str">
        <f t="shared" si="2"/>
        <v/>
      </c>
      <c r="U30" s="95"/>
      <c r="V30" s="86" t="str">
        <f>IF(T30&lt;&gt;"",IF(T30="P","SS",IF(OR(T30="S",T30="A"),T30,IF(AND(T30="B",IFERROR(VLOOKUP(S30,LIXIL対象製品リスト!L:AC,9,FALSE),"")="○"),IF(OR($Q$2="",$Q$2="選択してください"),"建て方を選択してください",IF($Q$2="共同住宅（4階建以上）",T30,"対象外")),"対象外"))),"")</f>
        <v/>
      </c>
      <c r="W30" s="87" t="str">
        <f>"窓リノベ24"&amp;"ドア"&amp;IFERROR(LEFT(VLOOKUP(S30,LIXIL対象製品リスト!L:AC,2,FALSE),3),"はつり")&amp;V30&amp;Q30</f>
        <v>窓リノベ24ドアはつり</v>
      </c>
      <c r="X30" s="88" t="str">
        <f>IF(T30&lt;&gt;"",IFERROR(IF($Q$2="共同住宅（4階建以上）",VLOOKUP(W30,補助額!A:H,8,FALSE),VLOOKUP(W30,補助額!A:H,7,FALSE)),"－"),"")</f>
        <v/>
      </c>
      <c r="Y30" s="89" t="str">
        <f t="shared" si="12"/>
        <v/>
      </c>
      <c r="Z30" s="90" t="str">
        <f>IF(T30="","",IF(OR($O$2="選択してください",$O$2=""),"地域を選択してください",IF(OR($Q$2="選択してください",$Q$2=""),"建て方を選択してください",IFERROR(VLOOKUP(AA30,こどもエコグレード!A:E,5,FALSE),"対象外"))))</f>
        <v/>
      </c>
      <c r="AA30" s="90" t="str">
        <f t="shared" si="3"/>
        <v>共同住宅選択してください</v>
      </c>
      <c r="AB30" s="90" t="str">
        <f t="shared" si="13"/>
        <v>子育てエコドア</v>
      </c>
      <c r="AC30" s="91" t="str">
        <f>IF(T30&lt;&gt;"",IFERROR(IF($Q$2="共同住宅（4階建以上）",VLOOKUP(AB30,補助額!A:H,8,FALSE),VLOOKUP(AB30,補助額!A:H,7,FALSE)),"－"),"")</f>
        <v/>
      </c>
      <c r="AD30" s="96" t="str">
        <f t="shared" si="14"/>
        <v/>
      </c>
      <c r="AE30" s="90" t="str">
        <f t="shared" si="4"/>
        <v/>
      </c>
      <c r="AF30" s="90" t="str">
        <f t="shared" si="5"/>
        <v>子育てエコドア</v>
      </c>
      <c r="AG30" s="91" t="str">
        <f>IF(T30&lt;&gt;"",IFERROR(IF($Q$2="共同住宅（4階建以上）",VLOOKUP(AF30,補助額!A:H,8,FALSE),VLOOKUP(AF30,補助額!A:H,7,FALSE)),"－"),"")</f>
        <v/>
      </c>
      <c r="AH30" s="97" t="str">
        <f t="shared" si="15"/>
        <v/>
      </c>
      <c r="AI30" s="93" t="str">
        <f>IF(T30="","",IF(OR($O$2="選択してください",$O$2=""),"地域を選択してください",IF(OR($Q$2="選択してください",$Q$2=""),"建て方を選択してください",IFERROR(VLOOKUP(AJ30,こどもエコグレード!A:F,6,FALSE),"対象外"))))</f>
        <v/>
      </c>
      <c r="AJ30" s="93" t="str">
        <f t="shared" si="6"/>
        <v>共同住宅選択してください</v>
      </c>
      <c r="AK30" s="98"/>
      <c r="AL30" s="98"/>
      <c r="AM30" s="98"/>
    </row>
    <row r="31" spans="1:39" ht="18" customHeight="1" x14ac:dyDescent="0.4">
      <c r="A31" s="1" t="str">
        <f t="shared" si="0"/>
        <v/>
      </c>
      <c r="B31" s="1" t="str">
        <f t="shared" si="7"/>
        <v/>
      </c>
      <c r="C31" s="80" t="str">
        <f t="shared" si="8"/>
        <v/>
      </c>
      <c r="D31" s="80" t="str">
        <f t="shared" si="9"/>
        <v/>
      </c>
      <c r="E31" s="80" t="str">
        <f t="shared" si="1"/>
        <v/>
      </c>
      <c r="F31" s="1">
        <f>IFERROR(VLOOKUP(K31&amp;L31,LIXIL対象製品リスト!R:W,4,FALSE),0)</f>
        <v>0</v>
      </c>
      <c r="G31" s="1">
        <f>IFERROR(VLOOKUP(K31&amp;L31,LIXIL対象製品リスト!R:W,5,FALSE),0)</f>
        <v>0</v>
      </c>
      <c r="I31" s="21"/>
      <c r="J31" s="82"/>
      <c r="K31" s="82"/>
      <c r="L31" s="81"/>
      <c r="M31" s="82"/>
      <c r="N31" s="81"/>
      <c r="O31" s="81"/>
      <c r="P31" s="83" t="str">
        <f>IF(OR(N31="",O31=""),"",IF(COUNTIF(L31,"*（D）*")&gt;0,IF((N31+F31)*(O31+G31)/10^6&gt;=サイズ!$D$17,"4",IF((N31+F31)*(O31+G31)/10^6&gt;=サイズ!$D$16,"3",IF((N31+F31)*(O31+G31)/10^6&gt;=サイズ!$D$15,"2",IF((N31+F31)*(O31+G31)/10^6&gt;=サイズ!$D$14,"1","対象外")))),IF(COUNTIF(L31,"*（E）*")&gt;0,IF((N31+F31)*(O31+G31)/10^6&gt;=サイズ!$D$21,"4",IF((N31+F31)*(O31+G31)/10^6&gt;=サイズ!$D$20,"3",IF((N31+F31)*(O31+G31)/10^6&gt;=サイズ!$D$19,"2",IF((N31+F31)*(O31+G31)/10^6&gt;=サイズ!$D$18,"1","対象外")))),"開閉形式を選択")))</f>
        <v/>
      </c>
      <c r="Q31" s="83" t="str">
        <f t="shared" si="10"/>
        <v/>
      </c>
      <c r="R31" s="83" t="str">
        <f t="shared" si="11"/>
        <v/>
      </c>
      <c r="S31" s="84" t="str">
        <f>IFERROR(IF(OR(I31="",K31="",L31="",M31="",N31="",O31=""),"",VLOOKUP(SUBSTITUTE(SUBSTITUTE(I31&amp;K31&amp;L31&amp;M31&amp;P31,CHAR(10),""),"~","～"),LIXIL対象製品リスト!P:Q,2,FALSE)),"対象の型番はありません")</f>
        <v/>
      </c>
      <c r="T31" s="83" t="str">
        <f t="shared" si="2"/>
        <v/>
      </c>
      <c r="U31" s="95"/>
      <c r="V31" s="86" t="str">
        <f>IF(T31&lt;&gt;"",IF(T31="P","SS",IF(OR(T31="S",T31="A"),T31,IF(AND(T31="B",IFERROR(VLOOKUP(S31,LIXIL対象製品リスト!L:AC,9,FALSE),"")="○"),IF(OR($Q$2="",$Q$2="選択してください"),"建て方を選択してください",IF($Q$2="共同住宅（4階建以上）",T31,"対象外")),"対象外"))),"")</f>
        <v/>
      </c>
      <c r="W31" s="87" t="str">
        <f>"窓リノベ24"&amp;"ドア"&amp;IFERROR(LEFT(VLOOKUP(S31,LIXIL対象製品リスト!L:AC,2,FALSE),3),"はつり")&amp;V31&amp;Q31</f>
        <v>窓リノベ24ドアはつり</v>
      </c>
      <c r="X31" s="88" t="str">
        <f>IF(T31&lt;&gt;"",IFERROR(IF($Q$2="共同住宅（4階建以上）",VLOOKUP(W31,補助額!A:H,8,FALSE),VLOOKUP(W31,補助額!A:H,7,FALSE)),"－"),"")</f>
        <v/>
      </c>
      <c r="Y31" s="89" t="str">
        <f t="shared" si="12"/>
        <v/>
      </c>
      <c r="Z31" s="90" t="str">
        <f>IF(T31="","",IF(OR($O$2="選択してください",$O$2=""),"地域を選択してください",IF(OR($Q$2="選択してください",$Q$2=""),"建て方を選択してください",IFERROR(VLOOKUP(AA31,こどもエコグレード!A:E,5,FALSE),"対象外"))))</f>
        <v/>
      </c>
      <c r="AA31" s="90" t="str">
        <f t="shared" si="3"/>
        <v>共同住宅選択してください</v>
      </c>
      <c r="AB31" s="90" t="str">
        <f t="shared" si="13"/>
        <v>子育てエコドア</v>
      </c>
      <c r="AC31" s="91" t="str">
        <f>IF(T31&lt;&gt;"",IFERROR(IF($Q$2="共同住宅（4階建以上）",VLOOKUP(AB31,補助額!A:H,8,FALSE),VLOOKUP(AB31,補助額!A:H,7,FALSE)),"－"),"")</f>
        <v/>
      </c>
      <c r="AD31" s="96" t="str">
        <f t="shared" si="14"/>
        <v/>
      </c>
      <c r="AE31" s="90" t="str">
        <f t="shared" si="4"/>
        <v/>
      </c>
      <c r="AF31" s="90" t="str">
        <f t="shared" si="5"/>
        <v>子育てエコドア</v>
      </c>
      <c r="AG31" s="91" t="str">
        <f>IF(T31&lt;&gt;"",IFERROR(IF($Q$2="共同住宅（4階建以上）",VLOOKUP(AF31,補助額!A:H,8,FALSE),VLOOKUP(AF31,補助額!A:H,7,FALSE)),"－"),"")</f>
        <v/>
      </c>
      <c r="AH31" s="97" t="str">
        <f t="shared" si="15"/>
        <v/>
      </c>
      <c r="AI31" s="93" t="str">
        <f>IF(T31="","",IF(OR($O$2="選択してください",$O$2=""),"地域を選択してください",IF(OR($Q$2="選択してください",$Q$2=""),"建て方を選択してください",IFERROR(VLOOKUP(AJ31,こどもエコグレード!A:F,6,FALSE),"対象外"))))</f>
        <v/>
      </c>
      <c r="AJ31" s="93" t="str">
        <f t="shared" si="6"/>
        <v>共同住宅選択してください</v>
      </c>
      <c r="AK31" s="98"/>
      <c r="AL31" s="98"/>
      <c r="AM31" s="98"/>
    </row>
    <row r="32" spans="1:39" ht="18" customHeight="1" x14ac:dyDescent="0.4">
      <c r="A32" s="1" t="str">
        <f t="shared" si="0"/>
        <v/>
      </c>
      <c r="B32" s="1" t="str">
        <f t="shared" si="7"/>
        <v/>
      </c>
      <c r="C32" s="80" t="str">
        <f t="shared" si="8"/>
        <v/>
      </c>
      <c r="D32" s="80" t="str">
        <f t="shared" si="9"/>
        <v/>
      </c>
      <c r="E32" s="80" t="str">
        <f t="shared" si="1"/>
        <v/>
      </c>
      <c r="F32" s="1">
        <f>IFERROR(VLOOKUP(K32&amp;L32,LIXIL対象製品リスト!R:W,4,FALSE),0)</f>
        <v>0</v>
      </c>
      <c r="G32" s="1">
        <f>IFERROR(VLOOKUP(K32&amp;L32,LIXIL対象製品リスト!R:W,5,FALSE),0)</f>
        <v>0</v>
      </c>
      <c r="I32" s="21"/>
      <c r="J32" s="82"/>
      <c r="K32" s="82"/>
      <c r="L32" s="81"/>
      <c r="M32" s="82"/>
      <c r="N32" s="81"/>
      <c r="O32" s="81"/>
      <c r="P32" s="83" t="str">
        <f>IF(OR(N32="",O32=""),"",IF(COUNTIF(L32,"*（D）*")&gt;0,IF((N32+F32)*(O32+G32)/10^6&gt;=サイズ!$D$17,"4",IF((N32+F32)*(O32+G32)/10^6&gt;=サイズ!$D$16,"3",IF((N32+F32)*(O32+G32)/10^6&gt;=サイズ!$D$15,"2",IF((N32+F32)*(O32+G32)/10^6&gt;=サイズ!$D$14,"1","対象外")))),IF(COUNTIF(L32,"*（E）*")&gt;0,IF((N32+F32)*(O32+G32)/10^6&gt;=サイズ!$D$21,"4",IF((N32+F32)*(O32+G32)/10^6&gt;=サイズ!$D$20,"3",IF((N32+F32)*(O32+G32)/10^6&gt;=サイズ!$D$19,"2",IF((N32+F32)*(O32+G32)/10^6&gt;=サイズ!$D$18,"1","対象外")))),"開閉形式を選択")))</f>
        <v/>
      </c>
      <c r="Q32" s="83" t="str">
        <f t="shared" si="10"/>
        <v/>
      </c>
      <c r="R32" s="83" t="str">
        <f t="shared" si="11"/>
        <v/>
      </c>
      <c r="S32" s="84" t="str">
        <f>IFERROR(IF(OR(I32="",K32="",L32="",M32="",N32="",O32=""),"",VLOOKUP(SUBSTITUTE(SUBSTITUTE(I32&amp;K32&amp;L32&amp;M32&amp;P32,CHAR(10),""),"~","～"),LIXIL対象製品リスト!P:Q,2,FALSE)),"対象の型番はありません")</f>
        <v/>
      </c>
      <c r="T32" s="83" t="str">
        <f t="shared" si="2"/>
        <v/>
      </c>
      <c r="U32" s="95"/>
      <c r="V32" s="86" t="str">
        <f>IF(T32&lt;&gt;"",IF(T32="P","SS",IF(OR(T32="S",T32="A"),T32,IF(AND(T32="B",IFERROR(VLOOKUP(S32,LIXIL対象製品リスト!L:AC,9,FALSE),"")="○"),IF(OR($Q$2="",$Q$2="選択してください"),"建て方を選択してください",IF($Q$2="共同住宅（4階建以上）",T32,"対象外")),"対象外"))),"")</f>
        <v/>
      </c>
      <c r="W32" s="87" t="str">
        <f>"窓リノベ24"&amp;"ドア"&amp;IFERROR(LEFT(VLOOKUP(S32,LIXIL対象製品リスト!L:AC,2,FALSE),3),"はつり")&amp;V32&amp;Q32</f>
        <v>窓リノベ24ドアはつり</v>
      </c>
      <c r="X32" s="88" t="str">
        <f>IF(T32&lt;&gt;"",IFERROR(IF($Q$2="共同住宅（4階建以上）",VLOOKUP(W32,補助額!A:H,8,FALSE),VLOOKUP(W32,補助額!A:H,7,FALSE)),"－"),"")</f>
        <v/>
      </c>
      <c r="Y32" s="89" t="str">
        <f t="shared" si="12"/>
        <v/>
      </c>
      <c r="Z32" s="90" t="str">
        <f>IF(T32="","",IF(OR($O$2="選択してください",$O$2=""),"地域を選択してください",IF(OR($Q$2="選択してください",$Q$2=""),"建て方を選択してください",IFERROR(VLOOKUP(AA32,こどもエコグレード!A:E,5,FALSE),"対象外"))))</f>
        <v/>
      </c>
      <c r="AA32" s="90" t="str">
        <f t="shared" si="3"/>
        <v>共同住宅選択してください</v>
      </c>
      <c r="AB32" s="90" t="str">
        <f t="shared" si="13"/>
        <v>子育てエコドア</v>
      </c>
      <c r="AC32" s="91" t="str">
        <f>IF(T32&lt;&gt;"",IFERROR(IF($Q$2="共同住宅（4階建以上）",VLOOKUP(AB32,補助額!A:H,8,FALSE),VLOOKUP(AB32,補助額!A:H,7,FALSE)),"－"),"")</f>
        <v/>
      </c>
      <c r="AD32" s="96" t="str">
        <f t="shared" si="14"/>
        <v/>
      </c>
      <c r="AE32" s="90" t="str">
        <f t="shared" si="4"/>
        <v/>
      </c>
      <c r="AF32" s="90" t="str">
        <f t="shared" si="5"/>
        <v>子育てエコドア</v>
      </c>
      <c r="AG32" s="91" t="str">
        <f>IF(T32&lt;&gt;"",IFERROR(IF($Q$2="共同住宅（4階建以上）",VLOOKUP(AF32,補助額!A:H,8,FALSE),VLOOKUP(AF32,補助額!A:H,7,FALSE)),"－"),"")</f>
        <v/>
      </c>
      <c r="AH32" s="97" t="str">
        <f t="shared" si="15"/>
        <v/>
      </c>
      <c r="AI32" s="93" t="str">
        <f>IF(T32="","",IF(OR($O$2="選択してください",$O$2=""),"地域を選択してください",IF(OR($Q$2="選択してください",$Q$2=""),"建て方を選択してください",IFERROR(VLOOKUP(AJ32,こどもエコグレード!A:F,6,FALSE),"対象外"))))</f>
        <v/>
      </c>
      <c r="AJ32" s="93" t="str">
        <f t="shared" si="6"/>
        <v>共同住宅選択してください</v>
      </c>
      <c r="AK32" s="98"/>
      <c r="AL32" s="98"/>
      <c r="AM32" s="98"/>
    </row>
    <row r="33" spans="1:39" ht="18" customHeight="1" x14ac:dyDescent="0.4">
      <c r="A33" s="1" t="str">
        <f t="shared" si="0"/>
        <v/>
      </c>
      <c r="B33" s="1" t="str">
        <f t="shared" si="7"/>
        <v/>
      </c>
      <c r="C33" s="80" t="str">
        <f t="shared" si="8"/>
        <v/>
      </c>
      <c r="D33" s="80" t="str">
        <f t="shared" si="9"/>
        <v/>
      </c>
      <c r="E33" s="80" t="str">
        <f t="shared" si="1"/>
        <v/>
      </c>
      <c r="F33" s="1">
        <f>IFERROR(VLOOKUP(K33&amp;L33,LIXIL対象製品リスト!R:W,4,FALSE),0)</f>
        <v>0</v>
      </c>
      <c r="G33" s="1">
        <f>IFERROR(VLOOKUP(K33&amp;L33,LIXIL対象製品リスト!R:W,5,FALSE),0)</f>
        <v>0</v>
      </c>
      <c r="I33" s="21"/>
      <c r="J33" s="82"/>
      <c r="K33" s="82"/>
      <c r="L33" s="81"/>
      <c r="M33" s="82"/>
      <c r="N33" s="81"/>
      <c r="O33" s="81"/>
      <c r="P33" s="83" t="str">
        <f>IF(OR(N33="",O33=""),"",IF(COUNTIF(L33,"*（D）*")&gt;0,IF((N33+F33)*(O33+G33)/10^6&gt;=サイズ!$D$17,"4",IF((N33+F33)*(O33+G33)/10^6&gt;=サイズ!$D$16,"3",IF((N33+F33)*(O33+G33)/10^6&gt;=サイズ!$D$15,"2",IF((N33+F33)*(O33+G33)/10^6&gt;=サイズ!$D$14,"1","対象外")))),IF(COUNTIF(L33,"*（E）*")&gt;0,IF((N33+F33)*(O33+G33)/10^6&gt;=サイズ!$D$21,"4",IF((N33+F33)*(O33+G33)/10^6&gt;=サイズ!$D$20,"3",IF((N33+F33)*(O33+G33)/10^6&gt;=サイズ!$D$19,"2",IF((N33+F33)*(O33+G33)/10^6&gt;=サイズ!$D$18,"1","対象外")))),"開閉形式を選択")))</f>
        <v/>
      </c>
      <c r="Q33" s="83" t="str">
        <f t="shared" si="10"/>
        <v/>
      </c>
      <c r="R33" s="83" t="str">
        <f t="shared" si="11"/>
        <v/>
      </c>
      <c r="S33" s="84" t="str">
        <f>IFERROR(IF(OR(I33="",K33="",L33="",M33="",N33="",O33=""),"",VLOOKUP(SUBSTITUTE(SUBSTITUTE(I33&amp;K33&amp;L33&amp;M33&amp;P33,CHAR(10),""),"~","～"),LIXIL対象製品リスト!P:Q,2,FALSE)),"対象の型番はありません")</f>
        <v/>
      </c>
      <c r="T33" s="83" t="str">
        <f t="shared" si="2"/>
        <v/>
      </c>
      <c r="U33" s="95"/>
      <c r="V33" s="86" t="str">
        <f>IF(T33&lt;&gt;"",IF(T33="P","SS",IF(OR(T33="S",T33="A"),T33,IF(AND(T33="B",IFERROR(VLOOKUP(S33,LIXIL対象製品リスト!L:AC,9,FALSE),"")="○"),IF(OR($Q$2="",$Q$2="選択してください"),"建て方を選択してください",IF($Q$2="共同住宅（4階建以上）",T33,"対象外")),"対象外"))),"")</f>
        <v/>
      </c>
      <c r="W33" s="87" t="str">
        <f>"窓リノベ24"&amp;"ドア"&amp;IFERROR(LEFT(VLOOKUP(S33,LIXIL対象製品リスト!L:AC,2,FALSE),3),"はつり")&amp;V33&amp;Q33</f>
        <v>窓リノベ24ドアはつり</v>
      </c>
      <c r="X33" s="88" t="str">
        <f>IF(T33&lt;&gt;"",IFERROR(IF($Q$2="共同住宅（4階建以上）",VLOOKUP(W33,補助額!A:H,8,FALSE),VLOOKUP(W33,補助額!A:H,7,FALSE)),"－"),"")</f>
        <v/>
      </c>
      <c r="Y33" s="89" t="str">
        <f t="shared" si="12"/>
        <v/>
      </c>
      <c r="Z33" s="90" t="str">
        <f>IF(T33="","",IF(OR($O$2="選択してください",$O$2=""),"地域を選択してください",IF(OR($Q$2="選択してください",$Q$2=""),"建て方を選択してください",IFERROR(VLOOKUP(AA33,こどもエコグレード!A:E,5,FALSE),"対象外"))))</f>
        <v/>
      </c>
      <c r="AA33" s="90" t="str">
        <f t="shared" si="3"/>
        <v>共同住宅選択してください</v>
      </c>
      <c r="AB33" s="90" t="str">
        <f t="shared" si="13"/>
        <v>子育てエコドア</v>
      </c>
      <c r="AC33" s="91" t="str">
        <f>IF(T33&lt;&gt;"",IFERROR(IF($Q$2="共同住宅（4階建以上）",VLOOKUP(AB33,補助額!A:H,8,FALSE),VLOOKUP(AB33,補助額!A:H,7,FALSE)),"－"),"")</f>
        <v/>
      </c>
      <c r="AD33" s="96" t="str">
        <f t="shared" si="14"/>
        <v/>
      </c>
      <c r="AE33" s="90" t="str">
        <f t="shared" si="4"/>
        <v/>
      </c>
      <c r="AF33" s="90" t="str">
        <f t="shared" si="5"/>
        <v>子育てエコドア</v>
      </c>
      <c r="AG33" s="91" t="str">
        <f>IF(T33&lt;&gt;"",IFERROR(IF($Q$2="共同住宅（4階建以上）",VLOOKUP(AF33,補助額!A:H,8,FALSE),VLOOKUP(AF33,補助額!A:H,7,FALSE)),"－"),"")</f>
        <v/>
      </c>
      <c r="AH33" s="97" t="str">
        <f t="shared" si="15"/>
        <v/>
      </c>
      <c r="AI33" s="93" t="str">
        <f>IF(T33="","",IF(OR($O$2="選択してください",$O$2=""),"地域を選択してください",IF(OR($Q$2="選択してください",$Q$2=""),"建て方を選択してください",IFERROR(VLOOKUP(AJ33,こどもエコグレード!A:F,6,FALSE),"対象外"))))</f>
        <v/>
      </c>
      <c r="AJ33" s="93" t="str">
        <f t="shared" si="6"/>
        <v>共同住宅選択してください</v>
      </c>
      <c r="AK33" s="98"/>
      <c r="AL33" s="98"/>
      <c r="AM33" s="98"/>
    </row>
    <row r="34" spans="1:39" ht="18" customHeight="1" x14ac:dyDescent="0.4">
      <c r="A34" s="1" t="str">
        <f t="shared" si="0"/>
        <v/>
      </c>
      <c r="B34" s="1" t="str">
        <f t="shared" si="7"/>
        <v/>
      </c>
      <c r="C34" s="80" t="str">
        <f t="shared" si="8"/>
        <v/>
      </c>
      <c r="D34" s="80" t="str">
        <f t="shared" si="9"/>
        <v/>
      </c>
      <c r="E34" s="80" t="str">
        <f t="shared" si="1"/>
        <v/>
      </c>
      <c r="F34" s="1">
        <f>IFERROR(VLOOKUP(K34&amp;L34,LIXIL対象製品リスト!R:W,4,FALSE),0)</f>
        <v>0</v>
      </c>
      <c r="G34" s="1">
        <f>IFERROR(VLOOKUP(K34&amp;L34,LIXIL対象製品リスト!R:W,5,FALSE),0)</f>
        <v>0</v>
      </c>
      <c r="I34" s="21"/>
      <c r="J34" s="82"/>
      <c r="K34" s="82"/>
      <c r="L34" s="81"/>
      <c r="M34" s="82"/>
      <c r="N34" s="81"/>
      <c r="O34" s="81"/>
      <c r="P34" s="83" t="str">
        <f>IF(OR(N34="",O34=""),"",IF(COUNTIF(L34,"*（D）*")&gt;0,IF((N34+F34)*(O34+G34)/10^6&gt;=サイズ!$D$17,"4",IF((N34+F34)*(O34+G34)/10^6&gt;=サイズ!$D$16,"3",IF((N34+F34)*(O34+G34)/10^6&gt;=サイズ!$D$15,"2",IF((N34+F34)*(O34+G34)/10^6&gt;=サイズ!$D$14,"1","対象外")))),IF(COUNTIF(L34,"*（E）*")&gt;0,IF((N34+F34)*(O34+G34)/10^6&gt;=サイズ!$D$21,"4",IF((N34+F34)*(O34+G34)/10^6&gt;=サイズ!$D$20,"3",IF((N34+F34)*(O34+G34)/10^6&gt;=サイズ!$D$19,"2",IF((N34+F34)*(O34+G34)/10^6&gt;=サイズ!$D$18,"1","対象外")))),"開閉形式を選択")))</f>
        <v/>
      </c>
      <c r="Q34" s="83" t="str">
        <f t="shared" si="10"/>
        <v/>
      </c>
      <c r="R34" s="83" t="str">
        <f t="shared" si="11"/>
        <v/>
      </c>
      <c r="S34" s="84" t="str">
        <f>IFERROR(IF(OR(I34="",K34="",L34="",M34="",N34="",O34=""),"",VLOOKUP(SUBSTITUTE(SUBSTITUTE(I34&amp;K34&amp;L34&amp;M34&amp;P34,CHAR(10),""),"~","～"),LIXIL対象製品リスト!P:Q,2,FALSE)),"対象の型番はありません")</f>
        <v/>
      </c>
      <c r="T34" s="83" t="str">
        <f t="shared" si="2"/>
        <v/>
      </c>
      <c r="U34" s="95"/>
      <c r="V34" s="86" t="str">
        <f>IF(T34&lt;&gt;"",IF(T34="P","SS",IF(OR(T34="S",T34="A"),T34,IF(AND(T34="B",IFERROR(VLOOKUP(S34,LIXIL対象製品リスト!L:AC,9,FALSE),"")="○"),IF(OR($Q$2="",$Q$2="選択してください"),"建て方を選択してください",IF($Q$2="共同住宅（4階建以上）",T34,"対象外")),"対象外"))),"")</f>
        <v/>
      </c>
      <c r="W34" s="87" t="str">
        <f>"窓リノベ24"&amp;"ドア"&amp;IFERROR(LEFT(VLOOKUP(S34,LIXIL対象製品リスト!L:AC,2,FALSE),3),"はつり")&amp;V34&amp;Q34</f>
        <v>窓リノベ24ドアはつり</v>
      </c>
      <c r="X34" s="88" t="str">
        <f>IF(T34&lt;&gt;"",IFERROR(IF($Q$2="共同住宅（4階建以上）",VLOOKUP(W34,補助額!A:H,8,FALSE),VLOOKUP(W34,補助額!A:H,7,FALSE)),"－"),"")</f>
        <v/>
      </c>
      <c r="Y34" s="89" t="str">
        <f t="shared" si="12"/>
        <v/>
      </c>
      <c r="Z34" s="90" t="str">
        <f>IF(T34="","",IF(OR($O$2="選択してください",$O$2=""),"地域を選択してください",IF(OR($Q$2="選択してください",$Q$2=""),"建て方を選択してください",IFERROR(VLOOKUP(AA34,こどもエコグレード!A:E,5,FALSE),"対象外"))))</f>
        <v/>
      </c>
      <c r="AA34" s="90" t="str">
        <f t="shared" si="3"/>
        <v>共同住宅選択してください</v>
      </c>
      <c r="AB34" s="90" t="str">
        <f t="shared" si="13"/>
        <v>子育てエコドア</v>
      </c>
      <c r="AC34" s="91" t="str">
        <f>IF(T34&lt;&gt;"",IFERROR(IF($Q$2="共同住宅（4階建以上）",VLOOKUP(AB34,補助額!A:H,8,FALSE),VLOOKUP(AB34,補助額!A:H,7,FALSE)),"－"),"")</f>
        <v/>
      </c>
      <c r="AD34" s="96" t="str">
        <f t="shared" si="14"/>
        <v/>
      </c>
      <c r="AE34" s="90" t="str">
        <f t="shared" si="4"/>
        <v/>
      </c>
      <c r="AF34" s="90" t="str">
        <f t="shared" si="5"/>
        <v>子育てエコドア</v>
      </c>
      <c r="AG34" s="91" t="str">
        <f>IF(T34&lt;&gt;"",IFERROR(IF($Q$2="共同住宅（4階建以上）",VLOOKUP(AF34,補助額!A:H,8,FALSE),VLOOKUP(AF34,補助額!A:H,7,FALSE)),"－"),"")</f>
        <v/>
      </c>
      <c r="AH34" s="97" t="str">
        <f t="shared" si="15"/>
        <v/>
      </c>
      <c r="AI34" s="93" t="str">
        <f>IF(T34="","",IF(OR($O$2="選択してください",$O$2=""),"地域を選択してください",IF(OR($Q$2="選択してください",$Q$2=""),"建て方を選択してください",IFERROR(VLOOKUP(AJ34,こどもエコグレード!A:F,6,FALSE),"対象外"))))</f>
        <v/>
      </c>
      <c r="AJ34" s="93" t="str">
        <f t="shared" si="6"/>
        <v>共同住宅選択してください</v>
      </c>
      <c r="AK34" s="98"/>
      <c r="AL34" s="98"/>
      <c r="AM34" s="98"/>
    </row>
    <row r="35" spans="1:39" ht="18" customHeight="1" x14ac:dyDescent="0.4">
      <c r="A35" s="1" t="str">
        <f t="shared" si="0"/>
        <v/>
      </c>
      <c r="B35" s="1" t="str">
        <f t="shared" si="7"/>
        <v/>
      </c>
      <c r="C35" s="80" t="str">
        <f t="shared" si="8"/>
        <v/>
      </c>
      <c r="D35" s="80" t="str">
        <f t="shared" si="9"/>
        <v/>
      </c>
      <c r="E35" s="80" t="str">
        <f t="shared" si="1"/>
        <v/>
      </c>
      <c r="F35" s="1">
        <f>IFERROR(VLOOKUP(K35&amp;L35,LIXIL対象製品リスト!R:W,4,FALSE),0)</f>
        <v>0</v>
      </c>
      <c r="G35" s="1">
        <f>IFERROR(VLOOKUP(K35&amp;L35,LIXIL対象製品リスト!R:W,5,FALSE),0)</f>
        <v>0</v>
      </c>
      <c r="I35" s="21"/>
      <c r="J35" s="82"/>
      <c r="K35" s="82"/>
      <c r="L35" s="81"/>
      <c r="M35" s="82"/>
      <c r="N35" s="81"/>
      <c r="O35" s="81"/>
      <c r="P35" s="83" t="str">
        <f>IF(OR(N35="",O35=""),"",IF(COUNTIF(L35,"*（D）*")&gt;0,IF((N35+F35)*(O35+G35)/10^6&gt;=サイズ!$D$17,"4",IF((N35+F35)*(O35+G35)/10^6&gt;=サイズ!$D$16,"3",IF((N35+F35)*(O35+G35)/10^6&gt;=サイズ!$D$15,"2",IF((N35+F35)*(O35+G35)/10^6&gt;=サイズ!$D$14,"1","対象外")))),IF(COUNTIF(L35,"*（E）*")&gt;0,IF((N35+F35)*(O35+G35)/10^6&gt;=サイズ!$D$21,"4",IF((N35+F35)*(O35+G35)/10^6&gt;=サイズ!$D$20,"3",IF((N35+F35)*(O35+G35)/10^6&gt;=サイズ!$D$19,"2",IF((N35+F35)*(O35+G35)/10^6&gt;=サイズ!$D$18,"1","対象外")))),"開閉形式を選択")))</f>
        <v/>
      </c>
      <c r="Q35" s="83" t="str">
        <f t="shared" si="10"/>
        <v/>
      </c>
      <c r="R35" s="83" t="str">
        <f t="shared" si="11"/>
        <v/>
      </c>
      <c r="S35" s="84" t="str">
        <f>IFERROR(IF(OR(I35="",K35="",L35="",M35="",N35="",O35=""),"",VLOOKUP(SUBSTITUTE(SUBSTITUTE(I35&amp;K35&amp;L35&amp;M35&amp;P35,CHAR(10),""),"~","～"),LIXIL対象製品リスト!P:Q,2,FALSE)),"対象の型番はありません")</f>
        <v/>
      </c>
      <c r="T35" s="83" t="str">
        <f t="shared" si="2"/>
        <v/>
      </c>
      <c r="U35" s="95"/>
      <c r="V35" s="86" t="str">
        <f>IF(T35&lt;&gt;"",IF(T35="P","SS",IF(OR(T35="S",T35="A"),T35,IF(AND(T35="B",IFERROR(VLOOKUP(S35,LIXIL対象製品リスト!L:AC,9,FALSE),"")="○"),IF(OR($Q$2="",$Q$2="選択してください"),"建て方を選択してください",IF($Q$2="共同住宅（4階建以上）",T35,"対象外")),"対象外"))),"")</f>
        <v/>
      </c>
      <c r="W35" s="87" t="str">
        <f>"窓リノベ24"&amp;"ドア"&amp;IFERROR(LEFT(VLOOKUP(S35,LIXIL対象製品リスト!L:AC,2,FALSE),3),"はつり")&amp;V35&amp;Q35</f>
        <v>窓リノベ24ドアはつり</v>
      </c>
      <c r="X35" s="88" t="str">
        <f>IF(T35&lt;&gt;"",IFERROR(IF($Q$2="共同住宅（4階建以上）",VLOOKUP(W35,補助額!A:H,8,FALSE),VLOOKUP(W35,補助額!A:H,7,FALSE)),"－"),"")</f>
        <v/>
      </c>
      <c r="Y35" s="89" t="str">
        <f t="shared" si="12"/>
        <v/>
      </c>
      <c r="Z35" s="90" t="str">
        <f>IF(T35="","",IF(OR($O$2="選択してください",$O$2=""),"地域を選択してください",IF(OR($Q$2="選択してください",$Q$2=""),"建て方を選択してください",IFERROR(VLOOKUP(AA35,こどもエコグレード!A:E,5,FALSE),"対象外"))))</f>
        <v/>
      </c>
      <c r="AA35" s="90" t="str">
        <f t="shared" si="3"/>
        <v>共同住宅選択してください</v>
      </c>
      <c r="AB35" s="90" t="str">
        <f t="shared" si="13"/>
        <v>子育てエコドア</v>
      </c>
      <c r="AC35" s="91" t="str">
        <f>IF(T35&lt;&gt;"",IFERROR(IF($Q$2="共同住宅（4階建以上）",VLOOKUP(AB35,補助額!A:H,8,FALSE),VLOOKUP(AB35,補助額!A:H,7,FALSE)),"－"),"")</f>
        <v/>
      </c>
      <c r="AD35" s="96" t="str">
        <f t="shared" si="14"/>
        <v/>
      </c>
      <c r="AE35" s="90" t="str">
        <f t="shared" si="4"/>
        <v/>
      </c>
      <c r="AF35" s="90" t="str">
        <f t="shared" si="5"/>
        <v>子育てエコドア</v>
      </c>
      <c r="AG35" s="91" t="str">
        <f>IF(T35&lt;&gt;"",IFERROR(IF($Q$2="共同住宅（4階建以上）",VLOOKUP(AF35,補助額!A:H,8,FALSE),VLOOKUP(AF35,補助額!A:H,7,FALSE)),"－"),"")</f>
        <v/>
      </c>
      <c r="AH35" s="97" t="str">
        <f t="shared" si="15"/>
        <v/>
      </c>
      <c r="AI35" s="93" t="str">
        <f>IF(T35="","",IF(OR($O$2="選択してください",$O$2=""),"地域を選択してください",IF(OR($Q$2="選択してください",$Q$2=""),"建て方を選択してください",IFERROR(VLOOKUP(AJ35,こどもエコグレード!A:F,6,FALSE),"対象外"))))</f>
        <v/>
      </c>
      <c r="AJ35" s="93" t="str">
        <f t="shared" si="6"/>
        <v>共同住宅選択してください</v>
      </c>
      <c r="AK35" s="98"/>
      <c r="AL35" s="98"/>
      <c r="AM35" s="98"/>
    </row>
    <row r="36" spans="1:39" ht="18" customHeight="1" x14ac:dyDescent="0.4">
      <c r="A36" s="1" t="str">
        <f t="shared" si="0"/>
        <v/>
      </c>
      <c r="B36" s="1" t="str">
        <f t="shared" si="7"/>
        <v/>
      </c>
      <c r="C36" s="80" t="str">
        <f t="shared" si="8"/>
        <v/>
      </c>
      <c r="D36" s="80" t="str">
        <f t="shared" si="9"/>
        <v/>
      </c>
      <c r="E36" s="80" t="str">
        <f t="shared" si="1"/>
        <v/>
      </c>
      <c r="F36" s="1">
        <f>IFERROR(VLOOKUP(K36&amp;L36,LIXIL対象製品リスト!R:W,4,FALSE),0)</f>
        <v>0</v>
      </c>
      <c r="G36" s="1">
        <f>IFERROR(VLOOKUP(K36&amp;L36,LIXIL対象製品リスト!R:W,5,FALSE),0)</f>
        <v>0</v>
      </c>
      <c r="I36" s="21"/>
      <c r="J36" s="82"/>
      <c r="K36" s="82"/>
      <c r="L36" s="81"/>
      <c r="M36" s="82"/>
      <c r="N36" s="81"/>
      <c r="O36" s="81"/>
      <c r="P36" s="83" t="str">
        <f>IF(OR(N36="",O36=""),"",IF(COUNTIF(L36,"*（D）*")&gt;0,IF((N36+F36)*(O36+G36)/10^6&gt;=サイズ!$D$17,"4",IF((N36+F36)*(O36+G36)/10^6&gt;=サイズ!$D$16,"3",IF((N36+F36)*(O36+G36)/10^6&gt;=サイズ!$D$15,"2",IF((N36+F36)*(O36+G36)/10^6&gt;=サイズ!$D$14,"1","対象外")))),IF(COUNTIF(L36,"*（E）*")&gt;0,IF((N36+F36)*(O36+G36)/10^6&gt;=サイズ!$D$21,"4",IF((N36+F36)*(O36+G36)/10^6&gt;=サイズ!$D$20,"3",IF((N36+F36)*(O36+G36)/10^6&gt;=サイズ!$D$19,"2",IF((N36+F36)*(O36+G36)/10^6&gt;=サイズ!$D$18,"1","対象外")))),"開閉形式を選択")))</f>
        <v/>
      </c>
      <c r="Q36" s="83" t="str">
        <f t="shared" si="10"/>
        <v/>
      </c>
      <c r="R36" s="83" t="str">
        <f t="shared" si="11"/>
        <v/>
      </c>
      <c r="S36" s="84" t="str">
        <f>IFERROR(IF(OR(I36="",K36="",L36="",M36="",N36="",O36=""),"",VLOOKUP(SUBSTITUTE(SUBSTITUTE(I36&amp;K36&amp;L36&amp;M36&amp;P36,CHAR(10),""),"~","～"),LIXIL対象製品リスト!P:Q,2,FALSE)),"対象の型番はありません")</f>
        <v/>
      </c>
      <c r="T36" s="83" t="str">
        <f t="shared" si="2"/>
        <v/>
      </c>
      <c r="U36" s="95"/>
      <c r="V36" s="86" t="str">
        <f>IF(T36&lt;&gt;"",IF(T36="P","SS",IF(OR(T36="S",T36="A"),T36,IF(AND(T36="B",IFERROR(VLOOKUP(S36,LIXIL対象製品リスト!L:AC,9,FALSE),"")="○"),IF(OR($Q$2="",$Q$2="選択してください"),"建て方を選択してください",IF($Q$2="共同住宅（4階建以上）",T36,"対象外")),"対象外"))),"")</f>
        <v/>
      </c>
      <c r="W36" s="87" t="str">
        <f>"窓リノベ24"&amp;"ドア"&amp;IFERROR(LEFT(VLOOKUP(S36,LIXIL対象製品リスト!L:AC,2,FALSE),3),"はつり")&amp;V36&amp;Q36</f>
        <v>窓リノベ24ドアはつり</v>
      </c>
      <c r="X36" s="88" t="str">
        <f>IF(T36&lt;&gt;"",IFERROR(IF($Q$2="共同住宅（4階建以上）",VLOOKUP(W36,補助額!A:H,8,FALSE),VLOOKUP(W36,補助額!A:H,7,FALSE)),"－"),"")</f>
        <v/>
      </c>
      <c r="Y36" s="89" t="str">
        <f t="shared" si="12"/>
        <v/>
      </c>
      <c r="Z36" s="90" t="str">
        <f>IF(T36="","",IF(OR($O$2="選択してください",$O$2=""),"地域を選択してください",IF(OR($Q$2="選択してください",$Q$2=""),"建て方を選択してください",IFERROR(VLOOKUP(AA36,こどもエコグレード!A:E,5,FALSE),"対象外"))))</f>
        <v/>
      </c>
      <c r="AA36" s="90" t="str">
        <f t="shared" si="3"/>
        <v>共同住宅選択してください</v>
      </c>
      <c r="AB36" s="90" t="str">
        <f t="shared" si="13"/>
        <v>子育てエコドア</v>
      </c>
      <c r="AC36" s="91" t="str">
        <f>IF(T36&lt;&gt;"",IFERROR(IF($Q$2="共同住宅（4階建以上）",VLOOKUP(AB36,補助額!A:H,8,FALSE),VLOOKUP(AB36,補助額!A:H,7,FALSE)),"－"),"")</f>
        <v/>
      </c>
      <c r="AD36" s="96" t="str">
        <f t="shared" si="14"/>
        <v/>
      </c>
      <c r="AE36" s="90" t="str">
        <f t="shared" si="4"/>
        <v/>
      </c>
      <c r="AF36" s="90" t="str">
        <f t="shared" si="5"/>
        <v>子育てエコドア</v>
      </c>
      <c r="AG36" s="91" t="str">
        <f>IF(T36&lt;&gt;"",IFERROR(IF($Q$2="共同住宅（4階建以上）",VLOOKUP(AF36,補助額!A:H,8,FALSE),VLOOKUP(AF36,補助額!A:H,7,FALSE)),"－"),"")</f>
        <v/>
      </c>
      <c r="AH36" s="97" t="str">
        <f t="shared" si="15"/>
        <v/>
      </c>
      <c r="AI36" s="93" t="str">
        <f>IF(T36="","",IF(OR($O$2="選択してください",$O$2=""),"地域を選択してください",IF(OR($Q$2="選択してください",$Q$2=""),"建て方を選択してください",IFERROR(VLOOKUP(AJ36,こどもエコグレード!A:F,6,FALSE),"対象外"))))</f>
        <v/>
      </c>
      <c r="AJ36" s="93" t="str">
        <f t="shared" si="6"/>
        <v>共同住宅選択してください</v>
      </c>
      <c r="AK36" s="98"/>
      <c r="AL36" s="98"/>
      <c r="AM36" s="98"/>
    </row>
    <row r="37" spans="1:39" ht="18" customHeight="1" x14ac:dyDescent="0.4">
      <c r="A37" s="1" t="str">
        <f t="shared" si="0"/>
        <v/>
      </c>
      <c r="B37" s="1" t="str">
        <f t="shared" si="7"/>
        <v/>
      </c>
      <c r="C37" s="80" t="str">
        <f t="shared" si="8"/>
        <v/>
      </c>
      <c r="D37" s="80" t="str">
        <f t="shared" si="9"/>
        <v/>
      </c>
      <c r="E37" s="80" t="str">
        <f t="shared" si="1"/>
        <v/>
      </c>
      <c r="F37" s="1">
        <f>IFERROR(VLOOKUP(K37&amp;L37,LIXIL対象製品リスト!R:W,4,FALSE),0)</f>
        <v>0</v>
      </c>
      <c r="G37" s="1">
        <f>IFERROR(VLOOKUP(K37&amp;L37,LIXIL対象製品リスト!R:W,5,FALSE),0)</f>
        <v>0</v>
      </c>
      <c r="I37" s="21"/>
      <c r="J37" s="82"/>
      <c r="K37" s="82"/>
      <c r="L37" s="81"/>
      <c r="M37" s="82"/>
      <c r="N37" s="81"/>
      <c r="O37" s="81"/>
      <c r="P37" s="83" t="str">
        <f>IF(OR(N37="",O37=""),"",IF(COUNTIF(L37,"*（D）*")&gt;0,IF((N37+F37)*(O37+G37)/10^6&gt;=サイズ!$D$17,"4",IF((N37+F37)*(O37+G37)/10^6&gt;=サイズ!$D$16,"3",IF((N37+F37)*(O37+G37)/10^6&gt;=サイズ!$D$15,"2",IF((N37+F37)*(O37+G37)/10^6&gt;=サイズ!$D$14,"1","対象外")))),IF(COUNTIF(L37,"*（E）*")&gt;0,IF((N37+F37)*(O37+G37)/10^6&gt;=サイズ!$D$21,"4",IF((N37+F37)*(O37+G37)/10^6&gt;=サイズ!$D$20,"3",IF((N37+F37)*(O37+G37)/10^6&gt;=サイズ!$D$19,"2",IF((N37+F37)*(O37+G37)/10^6&gt;=サイズ!$D$18,"1","対象外")))),"開閉形式を選択")))</f>
        <v/>
      </c>
      <c r="Q37" s="83" t="str">
        <f t="shared" si="10"/>
        <v/>
      </c>
      <c r="R37" s="83" t="str">
        <f t="shared" si="11"/>
        <v/>
      </c>
      <c r="S37" s="84" t="str">
        <f>IFERROR(IF(OR(I37="",K37="",L37="",M37="",N37="",O37=""),"",VLOOKUP(SUBSTITUTE(SUBSTITUTE(I37&amp;K37&amp;L37&amp;M37&amp;P37,CHAR(10),""),"~","～"),LIXIL対象製品リスト!P:Q,2,FALSE)),"対象の型番はありません")</f>
        <v/>
      </c>
      <c r="T37" s="83" t="str">
        <f t="shared" si="2"/>
        <v/>
      </c>
      <c r="U37" s="95"/>
      <c r="V37" s="86" t="str">
        <f>IF(T37&lt;&gt;"",IF(T37="P","SS",IF(OR(T37="S",T37="A"),T37,IF(AND(T37="B",IFERROR(VLOOKUP(S37,LIXIL対象製品リスト!L:AC,9,FALSE),"")="○"),IF(OR($Q$2="",$Q$2="選択してください"),"建て方を選択してください",IF($Q$2="共同住宅（4階建以上）",T37,"対象外")),"対象外"))),"")</f>
        <v/>
      </c>
      <c r="W37" s="87" t="str">
        <f>"窓リノベ24"&amp;"ドア"&amp;IFERROR(LEFT(VLOOKUP(S37,LIXIL対象製品リスト!L:AC,2,FALSE),3),"はつり")&amp;V37&amp;Q37</f>
        <v>窓リノベ24ドアはつり</v>
      </c>
      <c r="X37" s="88" t="str">
        <f>IF(T37&lt;&gt;"",IFERROR(IF($Q$2="共同住宅（4階建以上）",VLOOKUP(W37,補助額!A:H,8,FALSE),VLOOKUP(W37,補助額!A:H,7,FALSE)),"－"),"")</f>
        <v/>
      </c>
      <c r="Y37" s="89" t="str">
        <f t="shared" si="12"/>
        <v/>
      </c>
      <c r="Z37" s="90" t="str">
        <f>IF(T37="","",IF(OR($O$2="選択してください",$O$2=""),"地域を選択してください",IF(OR($Q$2="選択してください",$Q$2=""),"建て方を選択してください",IFERROR(VLOOKUP(AA37,こどもエコグレード!A:E,5,FALSE),"対象外"))))</f>
        <v/>
      </c>
      <c r="AA37" s="90" t="str">
        <f t="shared" si="3"/>
        <v>共同住宅選択してください</v>
      </c>
      <c r="AB37" s="90" t="str">
        <f t="shared" si="13"/>
        <v>子育てエコドア</v>
      </c>
      <c r="AC37" s="91" t="str">
        <f>IF(T37&lt;&gt;"",IFERROR(IF($Q$2="共同住宅（4階建以上）",VLOOKUP(AB37,補助額!A:H,8,FALSE),VLOOKUP(AB37,補助額!A:H,7,FALSE)),"－"),"")</f>
        <v/>
      </c>
      <c r="AD37" s="96" t="str">
        <f t="shared" si="14"/>
        <v/>
      </c>
      <c r="AE37" s="90" t="str">
        <f t="shared" si="4"/>
        <v/>
      </c>
      <c r="AF37" s="90" t="str">
        <f t="shared" si="5"/>
        <v>子育てエコドア</v>
      </c>
      <c r="AG37" s="91" t="str">
        <f>IF(T37&lt;&gt;"",IFERROR(IF($Q$2="共同住宅（4階建以上）",VLOOKUP(AF37,補助額!A:H,8,FALSE),VLOOKUP(AF37,補助額!A:H,7,FALSE)),"－"),"")</f>
        <v/>
      </c>
      <c r="AH37" s="97" t="str">
        <f t="shared" si="15"/>
        <v/>
      </c>
      <c r="AI37" s="93" t="str">
        <f>IF(T37="","",IF(OR($O$2="選択してください",$O$2=""),"地域を選択してください",IF(OR($Q$2="選択してください",$Q$2=""),"建て方を選択してください",IFERROR(VLOOKUP(AJ37,こどもエコグレード!A:F,6,FALSE),"対象外"))))</f>
        <v/>
      </c>
      <c r="AJ37" s="93" t="str">
        <f t="shared" si="6"/>
        <v>共同住宅選択してください</v>
      </c>
      <c r="AK37" s="98"/>
      <c r="AL37" s="98"/>
      <c r="AM37" s="98"/>
    </row>
    <row r="38" spans="1:39" ht="18" customHeight="1" x14ac:dyDescent="0.4">
      <c r="A38" s="1" t="str">
        <f t="shared" si="0"/>
        <v/>
      </c>
      <c r="B38" s="1" t="str">
        <f t="shared" si="7"/>
        <v/>
      </c>
      <c r="C38" s="80" t="str">
        <f t="shared" si="8"/>
        <v/>
      </c>
      <c r="D38" s="80" t="str">
        <f t="shared" si="9"/>
        <v/>
      </c>
      <c r="E38" s="80" t="str">
        <f t="shared" si="1"/>
        <v/>
      </c>
      <c r="F38" s="1">
        <f>IFERROR(VLOOKUP(K38&amp;L38,LIXIL対象製品リスト!R:W,4,FALSE),0)</f>
        <v>0</v>
      </c>
      <c r="G38" s="1">
        <f>IFERROR(VLOOKUP(K38&amp;L38,LIXIL対象製品リスト!R:W,5,FALSE),0)</f>
        <v>0</v>
      </c>
      <c r="I38" s="21"/>
      <c r="J38" s="82"/>
      <c r="K38" s="82"/>
      <c r="L38" s="81"/>
      <c r="M38" s="82"/>
      <c r="N38" s="81"/>
      <c r="O38" s="81"/>
      <c r="P38" s="83" t="str">
        <f>IF(OR(N38="",O38=""),"",IF(COUNTIF(L38,"*（D）*")&gt;0,IF((N38+F38)*(O38+G38)/10^6&gt;=サイズ!$D$17,"4",IF((N38+F38)*(O38+G38)/10^6&gt;=サイズ!$D$16,"3",IF((N38+F38)*(O38+G38)/10^6&gt;=サイズ!$D$15,"2",IF((N38+F38)*(O38+G38)/10^6&gt;=サイズ!$D$14,"1","対象外")))),IF(COUNTIF(L38,"*（E）*")&gt;0,IF((N38+F38)*(O38+G38)/10^6&gt;=サイズ!$D$21,"4",IF((N38+F38)*(O38+G38)/10^6&gt;=サイズ!$D$20,"3",IF((N38+F38)*(O38+G38)/10^6&gt;=サイズ!$D$19,"2",IF((N38+F38)*(O38+G38)/10^6&gt;=サイズ!$D$18,"1","対象外")))),"開閉形式を選択")))</f>
        <v/>
      </c>
      <c r="Q38" s="83" t="str">
        <f t="shared" si="10"/>
        <v/>
      </c>
      <c r="R38" s="83" t="str">
        <f t="shared" si="11"/>
        <v/>
      </c>
      <c r="S38" s="84" t="str">
        <f>IFERROR(IF(OR(I38="",K38="",L38="",M38="",N38="",O38=""),"",VLOOKUP(SUBSTITUTE(SUBSTITUTE(I38&amp;K38&amp;L38&amp;M38&amp;P38,CHAR(10),""),"~","～"),LIXIL対象製品リスト!P:Q,2,FALSE)),"対象の型番はありません")</f>
        <v/>
      </c>
      <c r="T38" s="83" t="str">
        <f t="shared" si="2"/>
        <v/>
      </c>
      <c r="U38" s="95"/>
      <c r="V38" s="86" t="str">
        <f>IF(T38&lt;&gt;"",IF(T38="P","SS",IF(OR(T38="S",T38="A"),T38,IF(AND(T38="B",IFERROR(VLOOKUP(S38,LIXIL対象製品リスト!L:AC,9,FALSE),"")="○"),IF(OR($Q$2="",$Q$2="選択してください"),"建て方を選択してください",IF($Q$2="共同住宅（4階建以上）",T38,"対象外")),"対象外"))),"")</f>
        <v/>
      </c>
      <c r="W38" s="87" t="str">
        <f>"窓リノベ24"&amp;"ドア"&amp;IFERROR(LEFT(VLOOKUP(S38,LIXIL対象製品リスト!L:AC,2,FALSE),3),"はつり")&amp;V38&amp;Q38</f>
        <v>窓リノベ24ドアはつり</v>
      </c>
      <c r="X38" s="88" t="str">
        <f>IF(T38&lt;&gt;"",IFERROR(IF($Q$2="共同住宅（4階建以上）",VLOOKUP(W38,補助額!A:H,8,FALSE),VLOOKUP(W38,補助額!A:H,7,FALSE)),"－"),"")</f>
        <v/>
      </c>
      <c r="Y38" s="89" t="str">
        <f t="shared" si="12"/>
        <v/>
      </c>
      <c r="Z38" s="90" t="str">
        <f>IF(T38="","",IF(OR($O$2="選択してください",$O$2=""),"地域を選択してください",IF(OR($Q$2="選択してください",$Q$2=""),"建て方を選択してください",IFERROR(VLOOKUP(AA38,こどもエコグレード!A:E,5,FALSE),"対象外"))))</f>
        <v/>
      </c>
      <c r="AA38" s="90" t="str">
        <f t="shared" si="3"/>
        <v>共同住宅選択してください</v>
      </c>
      <c r="AB38" s="90" t="str">
        <f t="shared" si="13"/>
        <v>子育てエコドア</v>
      </c>
      <c r="AC38" s="91" t="str">
        <f>IF(T38&lt;&gt;"",IFERROR(IF($Q$2="共同住宅（4階建以上）",VLOOKUP(AB38,補助額!A:H,8,FALSE),VLOOKUP(AB38,補助額!A:H,7,FALSE)),"－"),"")</f>
        <v/>
      </c>
      <c r="AD38" s="96" t="str">
        <f t="shared" si="14"/>
        <v/>
      </c>
      <c r="AE38" s="90" t="str">
        <f t="shared" si="4"/>
        <v/>
      </c>
      <c r="AF38" s="90" t="str">
        <f t="shared" si="5"/>
        <v>子育てエコドア</v>
      </c>
      <c r="AG38" s="91" t="str">
        <f>IF(T38&lt;&gt;"",IFERROR(IF($Q$2="共同住宅（4階建以上）",VLOOKUP(AF38,補助額!A:H,8,FALSE),VLOOKUP(AF38,補助額!A:H,7,FALSE)),"－"),"")</f>
        <v/>
      </c>
      <c r="AH38" s="97" t="str">
        <f t="shared" si="15"/>
        <v/>
      </c>
      <c r="AI38" s="93" t="str">
        <f>IF(T38="","",IF(OR($O$2="選択してください",$O$2=""),"地域を選択してください",IF(OR($Q$2="選択してください",$Q$2=""),"建て方を選択してください",IFERROR(VLOOKUP(AJ38,こどもエコグレード!A:F,6,FALSE),"対象外"))))</f>
        <v/>
      </c>
      <c r="AJ38" s="93" t="str">
        <f t="shared" si="6"/>
        <v>共同住宅選択してください</v>
      </c>
      <c r="AK38" s="98"/>
      <c r="AL38" s="98"/>
      <c r="AM38" s="98"/>
    </row>
    <row r="39" spans="1:39" ht="18" customHeight="1" x14ac:dyDescent="0.4">
      <c r="A39" s="1" t="str">
        <f t="shared" si="0"/>
        <v/>
      </c>
      <c r="B39" s="1" t="str">
        <f t="shared" si="7"/>
        <v/>
      </c>
      <c r="C39" s="80" t="str">
        <f t="shared" si="8"/>
        <v/>
      </c>
      <c r="D39" s="80" t="str">
        <f t="shared" si="9"/>
        <v/>
      </c>
      <c r="E39" s="80" t="str">
        <f t="shared" si="1"/>
        <v/>
      </c>
      <c r="F39" s="1">
        <f>IFERROR(VLOOKUP(K39&amp;L39,LIXIL対象製品リスト!R:W,4,FALSE),0)</f>
        <v>0</v>
      </c>
      <c r="G39" s="1">
        <f>IFERROR(VLOOKUP(K39&amp;L39,LIXIL対象製品リスト!R:W,5,FALSE),0)</f>
        <v>0</v>
      </c>
      <c r="I39" s="21"/>
      <c r="J39" s="82"/>
      <c r="K39" s="82"/>
      <c r="L39" s="81"/>
      <c r="M39" s="82"/>
      <c r="N39" s="81"/>
      <c r="O39" s="81"/>
      <c r="P39" s="83" t="str">
        <f>IF(OR(N39="",O39=""),"",IF(COUNTIF(L39,"*（D）*")&gt;0,IF((N39+F39)*(O39+G39)/10^6&gt;=サイズ!$D$17,"4",IF((N39+F39)*(O39+G39)/10^6&gt;=サイズ!$D$16,"3",IF((N39+F39)*(O39+G39)/10^6&gt;=サイズ!$D$15,"2",IF((N39+F39)*(O39+G39)/10^6&gt;=サイズ!$D$14,"1","対象外")))),IF(COUNTIF(L39,"*（E）*")&gt;0,IF((N39+F39)*(O39+G39)/10^6&gt;=サイズ!$D$21,"4",IF((N39+F39)*(O39+G39)/10^6&gt;=サイズ!$D$20,"3",IF((N39+F39)*(O39+G39)/10^6&gt;=サイズ!$D$19,"2",IF((N39+F39)*(O39+G39)/10^6&gt;=サイズ!$D$18,"1","対象外")))),"開閉形式を選択")))</f>
        <v/>
      </c>
      <c r="Q39" s="83" t="str">
        <f t="shared" si="10"/>
        <v/>
      </c>
      <c r="R39" s="83" t="str">
        <f t="shared" si="11"/>
        <v/>
      </c>
      <c r="S39" s="84" t="str">
        <f>IFERROR(IF(OR(I39="",K39="",L39="",M39="",N39="",O39=""),"",VLOOKUP(SUBSTITUTE(SUBSTITUTE(I39&amp;K39&amp;L39&amp;M39&amp;P39,CHAR(10),""),"~","～"),LIXIL対象製品リスト!P:Q,2,FALSE)),"対象の型番はありません")</f>
        <v/>
      </c>
      <c r="T39" s="83" t="str">
        <f t="shared" si="2"/>
        <v/>
      </c>
      <c r="U39" s="95"/>
      <c r="V39" s="86" t="str">
        <f>IF(T39&lt;&gt;"",IF(T39="P","SS",IF(OR(T39="S",T39="A"),T39,IF(AND(T39="B",IFERROR(VLOOKUP(S39,LIXIL対象製品リスト!L:AC,9,FALSE),"")="○"),IF(OR($Q$2="",$Q$2="選択してください"),"建て方を選択してください",IF($Q$2="共同住宅（4階建以上）",T39,"対象外")),"対象外"))),"")</f>
        <v/>
      </c>
      <c r="W39" s="87" t="str">
        <f>"窓リノベ24"&amp;"ドア"&amp;IFERROR(LEFT(VLOOKUP(S39,LIXIL対象製品リスト!L:AC,2,FALSE),3),"はつり")&amp;V39&amp;Q39</f>
        <v>窓リノベ24ドアはつり</v>
      </c>
      <c r="X39" s="88" t="str">
        <f>IF(T39&lt;&gt;"",IFERROR(IF($Q$2="共同住宅（4階建以上）",VLOOKUP(W39,補助額!A:H,8,FALSE),VLOOKUP(W39,補助額!A:H,7,FALSE)),"－"),"")</f>
        <v/>
      </c>
      <c r="Y39" s="89" t="str">
        <f t="shared" si="12"/>
        <v/>
      </c>
      <c r="Z39" s="90" t="str">
        <f>IF(T39="","",IF(OR($O$2="選択してください",$O$2=""),"地域を選択してください",IF(OR($Q$2="選択してください",$Q$2=""),"建て方を選択してください",IFERROR(VLOOKUP(AA39,こどもエコグレード!A:E,5,FALSE),"対象外"))))</f>
        <v/>
      </c>
      <c r="AA39" s="90" t="str">
        <f t="shared" si="3"/>
        <v>共同住宅選択してください</v>
      </c>
      <c r="AB39" s="90" t="str">
        <f t="shared" si="13"/>
        <v>子育てエコドア</v>
      </c>
      <c r="AC39" s="91" t="str">
        <f>IF(T39&lt;&gt;"",IFERROR(IF($Q$2="共同住宅（4階建以上）",VLOOKUP(AB39,補助額!A:H,8,FALSE),VLOOKUP(AB39,補助額!A:H,7,FALSE)),"－"),"")</f>
        <v/>
      </c>
      <c r="AD39" s="96" t="str">
        <f t="shared" si="14"/>
        <v/>
      </c>
      <c r="AE39" s="90" t="str">
        <f t="shared" si="4"/>
        <v/>
      </c>
      <c r="AF39" s="90" t="str">
        <f t="shared" si="5"/>
        <v>子育てエコドア</v>
      </c>
      <c r="AG39" s="91" t="str">
        <f>IF(T39&lt;&gt;"",IFERROR(IF($Q$2="共同住宅（4階建以上）",VLOOKUP(AF39,補助額!A:H,8,FALSE),VLOOKUP(AF39,補助額!A:H,7,FALSE)),"－"),"")</f>
        <v/>
      </c>
      <c r="AH39" s="97" t="str">
        <f t="shared" si="15"/>
        <v/>
      </c>
      <c r="AI39" s="93" t="str">
        <f>IF(T39="","",IF(OR($O$2="選択してください",$O$2=""),"地域を選択してください",IF(OR($Q$2="選択してください",$Q$2=""),"建て方を選択してください",IFERROR(VLOOKUP(AJ39,こどもエコグレード!A:F,6,FALSE),"対象外"))))</f>
        <v/>
      </c>
      <c r="AJ39" s="93" t="str">
        <f t="shared" si="6"/>
        <v>共同住宅選択してください</v>
      </c>
      <c r="AK39" s="98"/>
      <c r="AL39" s="98"/>
      <c r="AM39" s="98"/>
    </row>
    <row r="40" spans="1:39" ht="18" customHeight="1" x14ac:dyDescent="0.4">
      <c r="A40" s="1" t="str">
        <f t="shared" si="0"/>
        <v/>
      </c>
      <c r="B40" s="1" t="str">
        <f t="shared" si="7"/>
        <v/>
      </c>
      <c r="C40" s="80" t="str">
        <f t="shared" si="8"/>
        <v/>
      </c>
      <c r="D40" s="80" t="str">
        <f t="shared" si="9"/>
        <v/>
      </c>
      <c r="E40" s="80" t="str">
        <f t="shared" si="1"/>
        <v/>
      </c>
      <c r="F40" s="1">
        <f>IFERROR(VLOOKUP(K40&amp;L40,LIXIL対象製品リスト!R:W,4,FALSE),0)</f>
        <v>0</v>
      </c>
      <c r="G40" s="1">
        <f>IFERROR(VLOOKUP(K40&amp;L40,LIXIL対象製品リスト!R:W,5,FALSE),0)</f>
        <v>0</v>
      </c>
      <c r="I40" s="21"/>
      <c r="J40" s="82"/>
      <c r="K40" s="82"/>
      <c r="L40" s="81"/>
      <c r="M40" s="82"/>
      <c r="N40" s="81"/>
      <c r="O40" s="81"/>
      <c r="P40" s="83" t="str">
        <f>IF(OR(N40="",O40=""),"",IF(COUNTIF(L40,"*（D）*")&gt;0,IF((N40+F40)*(O40+G40)/10^6&gt;=サイズ!$D$17,"4",IF((N40+F40)*(O40+G40)/10^6&gt;=サイズ!$D$16,"3",IF((N40+F40)*(O40+G40)/10^6&gt;=サイズ!$D$15,"2",IF((N40+F40)*(O40+G40)/10^6&gt;=サイズ!$D$14,"1","対象外")))),IF(COUNTIF(L40,"*（E）*")&gt;0,IF((N40+F40)*(O40+G40)/10^6&gt;=サイズ!$D$21,"4",IF((N40+F40)*(O40+G40)/10^6&gt;=サイズ!$D$20,"3",IF((N40+F40)*(O40+G40)/10^6&gt;=サイズ!$D$19,"2",IF((N40+F40)*(O40+G40)/10^6&gt;=サイズ!$D$18,"1","対象外")))),"開閉形式を選択")))</f>
        <v/>
      </c>
      <c r="Q40" s="83" t="str">
        <f t="shared" si="10"/>
        <v/>
      </c>
      <c r="R40" s="83" t="str">
        <f t="shared" si="11"/>
        <v/>
      </c>
      <c r="S40" s="84" t="str">
        <f>IFERROR(IF(OR(I40="",K40="",L40="",M40="",N40="",O40=""),"",VLOOKUP(SUBSTITUTE(SUBSTITUTE(I40&amp;K40&amp;L40&amp;M40&amp;P40,CHAR(10),""),"~","～"),LIXIL対象製品リスト!P:Q,2,FALSE)),"対象の型番はありません")</f>
        <v/>
      </c>
      <c r="T40" s="83" t="str">
        <f t="shared" si="2"/>
        <v/>
      </c>
      <c r="U40" s="95"/>
      <c r="V40" s="86" t="str">
        <f>IF(T40&lt;&gt;"",IF(T40="P","SS",IF(OR(T40="S",T40="A"),T40,IF(AND(T40="B",IFERROR(VLOOKUP(S40,LIXIL対象製品リスト!L:AC,9,FALSE),"")="○"),IF(OR($Q$2="",$Q$2="選択してください"),"建て方を選択してください",IF($Q$2="共同住宅（4階建以上）",T40,"対象外")),"対象外"))),"")</f>
        <v/>
      </c>
      <c r="W40" s="87" t="str">
        <f>"窓リノベ24"&amp;"ドア"&amp;IFERROR(LEFT(VLOOKUP(S40,LIXIL対象製品リスト!L:AC,2,FALSE),3),"はつり")&amp;V40&amp;Q40</f>
        <v>窓リノベ24ドアはつり</v>
      </c>
      <c r="X40" s="88" t="str">
        <f>IF(T40&lt;&gt;"",IFERROR(IF($Q$2="共同住宅（4階建以上）",VLOOKUP(W40,補助額!A:H,8,FALSE),VLOOKUP(W40,補助額!A:H,7,FALSE)),"－"),"")</f>
        <v/>
      </c>
      <c r="Y40" s="89" t="str">
        <f t="shared" si="12"/>
        <v/>
      </c>
      <c r="Z40" s="90" t="str">
        <f>IF(T40="","",IF(OR($O$2="選択してください",$O$2=""),"地域を選択してください",IF(OR($Q$2="選択してください",$Q$2=""),"建て方を選択してください",IFERROR(VLOOKUP(AA40,こどもエコグレード!A:E,5,FALSE),"対象外"))))</f>
        <v/>
      </c>
      <c r="AA40" s="90" t="str">
        <f t="shared" si="3"/>
        <v>共同住宅選択してください</v>
      </c>
      <c r="AB40" s="90" t="str">
        <f t="shared" si="13"/>
        <v>子育てエコドア</v>
      </c>
      <c r="AC40" s="91" t="str">
        <f>IF(T40&lt;&gt;"",IFERROR(IF($Q$2="共同住宅（4階建以上）",VLOOKUP(AB40,補助額!A:H,8,FALSE),VLOOKUP(AB40,補助額!A:H,7,FALSE)),"－"),"")</f>
        <v/>
      </c>
      <c r="AD40" s="96" t="str">
        <f t="shared" si="14"/>
        <v/>
      </c>
      <c r="AE40" s="90" t="str">
        <f t="shared" si="4"/>
        <v/>
      </c>
      <c r="AF40" s="90" t="str">
        <f t="shared" si="5"/>
        <v>子育てエコドア</v>
      </c>
      <c r="AG40" s="91" t="str">
        <f>IF(T40&lt;&gt;"",IFERROR(IF($Q$2="共同住宅（4階建以上）",VLOOKUP(AF40,補助額!A:H,8,FALSE),VLOOKUP(AF40,補助額!A:H,7,FALSE)),"－"),"")</f>
        <v/>
      </c>
      <c r="AH40" s="97" t="str">
        <f t="shared" si="15"/>
        <v/>
      </c>
      <c r="AI40" s="93" t="str">
        <f>IF(T40="","",IF(OR($O$2="選択してください",$O$2=""),"地域を選択してください",IF(OR($Q$2="選択してください",$Q$2=""),"建て方を選択してください",IFERROR(VLOOKUP(AJ40,こどもエコグレード!A:F,6,FALSE),"対象外"))))</f>
        <v/>
      </c>
      <c r="AJ40" s="93" t="str">
        <f t="shared" si="6"/>
        <v>共同住宅選択してください</v>
      </c>
      <c r="AK40" s="98"/>
      <c r="AL40" s="98"/>
      <c r="AM40" s="98"/>
    </row>
    <row r="41" spans="1:39" ht="18" customHeight="1" x14ac:dyDescent="0.4">
      <c r="A41" s="1" t="str">
        <f t="shared" si="0"/>
        <v/>
      </c>
      <c r="B41" s="1" t="str">
        <f t="shared" si="7"/>
        <v/>
      </c>
      <c r="C41" s="80" t="str">
        <f t="shared" si="8"/>
        <v/>
      </c>
      <c r="D41" s="80" t="str">
        <f t="shared" si="9"/>
        <v/>
      </c>
      <c r="E41" s="80" t="str">
        <f t="shared" si="1"/>
        <v/>
      </c>
      <c r="F41" s="1">
        <f>IFERROR(VLOOKUP(K41&amp;L41,LIXIL対象製品リスト!R:W,4,FALSE),0)</f>
        <v>0</v>
      </c>
      <c r="G41" s="1">
        <f>IFERROR(VLOOKUP(K41&amp;L41,LIXIL対象製品リスト!R:W,5,FALSE),0)</f>
        <v>0</v>
      </c>
      <c r="I41" s="21"/>
      <c r="J41" s="82"/>
      <c r="K41" s="82"/>
      <c r="L41" s="81"/>
      <c r="M41" s="82"/>
      <c r="N41" s="81"/>
      <c r="O41" s="81"/>
      <c r="P41" s="83" t="str">
        <f>IF(OR(N41="",O41=""),"",IF(COUNTIF(L41,"*（D）*")&gt;0,IF((N41+F41)*(O41+G41)/10^6&gt;=サイズ!$D$17,"4",IF((N41+F41)*(O41+G41)/10^6&gt;=サイズ!$D$16,"3",IF((N41+F41)*(O41+G41)/10^6&gt;=サイズ!$D$15,"2",IF((N41+F41)*(O41+G41)/10^6&gt;=サイズ!$D$14,"1","対象外")))),IF(COUNTIF(L41,"*（E）*")&gt;0,IF((N41+F41)*(O41+G41)/10^6&gt;=サイズ!$D$21,"4",IF((N41+F41)*(O41+G41)/10^6&gt;=サイズ!$D$20,"3",IF((N41+F41)*(O41+G41)/10^6&gt;=サイズ!$D$19,"2",IF((N41+F41)*(O41+G41)/10^6&gt;=サイズ!$D$18,"1","対象外")))),"開閉形式を選択")))</f>
        <v/>
      </c>
      <c r="Q41" s="83" t="str">
        <f t="shared" si="10"/>
        <v/>
      </c>
      <c r="R41" s="83" t="str">
        <f t="shared" si="11"/>
        <v/>
      </c>
      <c r="S41" s="84" t="str">
        <f>IFERROR(IF(OR(I41="",K41="",L41="",M41="",N41="",O41=""),"",VLOOKUP(SUBSTITUTE(SUBSTITUTE(I41&amp;K41&amp;L41&amp;M41&amp;P41,CHAR(10),""),"~","～"),LIXIL対象製品リスト!P:Q,2,FALSE)),"対象の型番はありません")</f>
        <v/>
      </c>
      <c r="T41" s="83" t="str">
        <f t="shared" si="2"/>
        <v/>
      </c>
      <c r="U41" s="95"/>
      <c r="V41" s="86" t="str">
        <f>IF(T41&lt;&gt;"",IF(T41="P","SS",IF(OR(T41="S",T41="A"),T41,IF(AND(T41="B",IFERROR(VLOOKUP(S41,LIXIL対象製品リスト!L:AC,9,FALSE),"")="○"),IF(OR($Q$2="",$Q$2="選択してください"),"建て方を選択してください",IF($Q$2="共同住宅（4階建以上）",T41,"対象外")),"対象外"))),"")</f>
        <v/>
      </c>
      <c r="W41" s="87" t="str">
        <f>"窓リノベ24"&amp;"ドア"&amp;IFERROR(LEFT(VLOOKUP(S41,LIXIL対象製品リスト!L:AC,2,FALSE),3),"はつり")&amp;V41&amp;Q41</f>
        <v>窓リノベ24ドアはつり</v>
      </c>
      <c r="X41" s="88" t="str">
        <f>IF(T41&lt;&gt;"",IFERROR(IF($Q$2="共同住宅（4階建以上）",VLOOKUP(W41,補助額!A:H,8,FALSE),VLOOKUP(W41,補助額!A:H,7,FALSE)),"－"),"")</f>
        <v/>
      </c>
      <c r="Y41" s="89" t="str">
        <f t="shared" si="12"/>
        <v/>
      </c>
      <c r="Z41" s="90" t="str">
        <f>IF(T41="","",IF(OR($O$2="選択してください",$O$2=""),"地域を選択してください",IF(OR($Q$2="選択してください",$Q$2=""),"建て方を選択してください",IFERROR(VLOOKUP(AA41,こどもエコグレード!A:E,5,FALSE),"対象外"))))</f>
        <v/>
      </c>
      <c r="AA41" s="90" t="str">
        <f t="shared" si="3"/>
        <v>共同住宅選択してください</v>
      </c>
      <c r="AB41" s="90" t="str">
        <f t="shared" si="13"/>
        <v>子育てエコドア</v>
      </c>
      <c r="AC41" s="91" t="str">
        <f>IF(T41&lt;&gt;"",IFERROR(IF($Q$2="共同住宅（4階建以上）",VLOOKUP(AB41,補助額!A:H,8,FALSE),VLOOKUP(AB41,補助額!A:H,7,FALSE)),"－"),"")</f>
        <v/>
      </c>
      <c r="AD41" s="96" t="str">
        <f t="shared" si="14"/>
        <v/>
      </c>
      <c r="AE41" s="90" t="str">
        <f t="shared" si="4"/>
        <v/>
      </c>
      <c r="AF41" s="90" t="str">
        <f t="shared" si="5"/>
        <v>子育てエコドア</v>
      </c>
      <c r="AG41" s="91" t="str">
        <f>IF(T41&lt;&gt;"",IFERROR(IF($Q$2="共同住宅（4階建以上）",VLOOKUP(AF41,補助額!A:H,8,FALSE),VLOOKUP(AF41,補助額!A:H,7,FALSE)),"－"),"")</f>
        <v/>
      </c>
      <c r="AH41" s="97" t="str">
        <f t="shared" si="15"/>
        <v/>
      </c>
      <c r="AI41" s="93" t="str">
        <f>IF(T41="","",IF(OR($O$2="選択してください",$O$2=""),"地域を選択してください",IF(OR($Q$2="選択してください",$Q$2=""),"建て方を選択してください",IFERROR(VLOOKUP(AJ41,こどもエコグレード!A:F,6,FALSE),"対象外"))))</f>
        <v/>
      </c>
      <c r="AJ41" s="93" t="str">
        <f t="shared" si="6"/>
        <v>共同住宅選択してください</v>
      </c>
      <c r="AK41" s="98"/>
      <c r="AL41" s="98"/>
      <c r="AM41" s="98"/>
    </row>
    <row r="42" spans="1:39" ht="18" customHeight="1" x14ac:dyDescent="0.4">
      <c r="A42" s="1" t="str">
        <f t="shared" si="0"/>
        <v/>
      </c>
      <c r="B42" s="1" t="str">
        <f t="shared" si="7"/>
        <v/>
      </c>
      <c r="C42" s="80" t="str">
        <f t="shared" si="8"/>
        <v/>
      </c>
      <c r="D42" s="80" t="str">
        <f t="shared" si="9"/>
        <v/>
      </c>
      <c r="E42" s="80" t="str">
        <f t="shared" si="1"/>
        <v/>
      </c>
      <c r="F42" s="1">
        <f>IFERROR(VLOOKUP(K42&amp;L42,LIXIL対象製品リスト!R:W,4,FALSE),0)</f>
        <v>0</v>
      </c>
      <c r="G42" s="1">
        <f>IFERROR(VLOOKUP(K42&amp;L42,LIXIL対象製品リスト!R:W,5,FALSE),0)</f>
        <v>0</v>
      </c>
      <c r="I42" s="21"/>
      <c r="J42" s="82"/>
      <c r="K42" s="82"/>
      <c r="L42" s="81"/>
      <c r="M42" s="82"/>
      <c r="N42" s="81"/>
      <c r="O42" s="81"/>
      <c r="P42" s="83" t="str">
        <f>IF(OR(N42="",O42=""),"",IF(COUNTIF(L42,"*（D）*")&gt;0,IF((N42+F42)*(O42+G42)/10^6&gt;=サイズ!$D$17,"4",IF((N42+F42)*(O42+G42)/10^6&gt;=サイズ!$D$16,"3",IF((N42+F42)*(O42+G42)/10^6&gt;=サイズ!$D$15,"2",IF((N42+F42)*(O42+G42)/10^6&gt;=サイズ!$D$14,"1","対象外")))),IF(COUNTIF(L42,"*（E）*")&gt;0,IF((N42+F42)*(O42+G42)/10^6&gt;=サイズ!$D$21,"4",IF((N42+F42)*(O42+G42)/10^6&gt;=サイズ!$D$20,"3",IF((N42+F42)*(O42+G42)/10^6&gt;=サイズ!$D$19,"2",IF((N42+F42)*(O42+G42)/10^6&gt;=サイズ!$D$18,"1","対象外")))),"開閉形式を選択")))</f>
        <v/>
      </c>
      <c r="Q42" s="83" t="str">
        <f t="shared" si="10"/>
        <v/>
      </c>
      <c r="R42" s="83" t="str">
        <f t="shared" si="11"/>
        <v/>
      </c>
      <c r="S42" s="84" t="str">
        <f>IFERROR(IF(OR(I42="",K42="",L42="",M42="",N42="",O42=""),"",VLOOKUP(SUBSTITUTE(SUBSTITUTE(I42&amp;K42&amp;L42&amp;M42&amp;P42,CHAR(10),""),"~","～"),LIXIL対象製品リスト!P:Q,2,FALSE)),"対象の型番はありません")</f>
        <v/>
      </c>
      <c r="T42" s="83" t="str">
        <f t="shared" si="2"/>
        <v/>
      </c>
      <c r="U42" s="95"/>
      <c r="V42" s="86" t="str">
        <f>IF(T42&lt;&gt;"",IF(T42="P","SS",IF(OR(T42="S",T42="A"),T42,IF(AND(T42="B",IFERROR(VLOOKUP(S42,LIXIL対象製品リスト!L:AC,9,FALSE),"")="○"),IF(OR($Q$2="",$Q$2="選択してください"),"建て方を選択してください",IF($Q$2="共同住宅（4階建以上）",T42,"対象外")),"対象外"))),"")</f>
        <v/>
      </c>
      <c r="W42" s="87" t="str">
        <f>"窓リノベ24"&amp;"ドア"&amp;IFERROR(LEFT(VLOOKUP(S42,LIXIL対象製品リスト!L:AC,2,FALSE),3),"はつり")&amp;V42&amp;Q42</f>
        <v>窓リノベ24ドアはつり</v>
      </c>
      <c r="X42" s="88" t="str">
        <f>IF(T42&lt;&gt;"",IFERROR(IF($Q$2="共同住宅（4階建以上）",VLOOKUP(W42,補助額!A:H,8,FALSE),VLOOKUP(W42,補助額!A:H,7,FALSE)),"－"),"")</f>
        <v/>
      </c>
      <c r="Y42" s="89" t="str">
        <f t="shared" si="12"/>
        <v/>
      </c>
      <c r="Z42" s="90" t="str">
        <f>IF(T42="","",IF(OR($O$2="選択してください",$O$2=""),"地域を選択してください",IF(OR($Q$2="選択してください",$Q$2=""),"建て方を選択してください",IFERROR(VLOOKUP(AA42,こどもエコグレード!A:E,5,FALSE),"対象外"))))</f>
        <v/>
      </c>
      <c r="AA42" s="90" t="str">
        <f t="shared" si="3"/>
        <v>共同住宅選択してください</v>
      </c>
      <c r="AB42" s="90" t="str">
        <f t="shared" si="13"/>
        <v>子育てエコドア</v>
      </c>
      <c r="AC42" s="91" t="str">
        <f>IF(T42&lt;&gt;"",IFERROR(IF($Q$2="共同住宅（4階建以上）",VLOOKUP(AB42,補助額!A:H,8,FALSE),VLOOKUP(AB42,補助額!A:H,7,FALSE)),"－"),"")</f>
        <v/>
      </c>
      <c r="AD42" s="96" t="str">
        <f t="shared" si="14"/>
        <v/>
      </c>
      <c r="AE42" s="90" t="str">
        <f t="shared" si="4"/>
        <v/>
      </c>
      <c r="AF42" s="90" t="str">
        <f t="shared" si="5"/>
        <v>子育てエコドア</v>
      </c>
      <c r="AG42" s="91" t="str">
        <f>IF(T42&lt;&gt;"",IFERROR(IF($Q$2="共同住宅（4階建以上）",VLOOKUP(AF42,補助額!A:H,8,FALSE),VLOOKUP(AF42,補助額!A:H,7,FALSE)),"－"),"")</f>
        <v/>
      </c>
      <c r="AH42" s="97" t="str">
        <f t="shared" si="15"/>
        <v/>
      </c>
      <c r="AI42" s="93" t="str">
        <f>IF(T42="","",IF(OR($O$2="選択してください",$O$2=""),"地域を選択してください",IF(OR($Q$2="選択してください",$Q$2=""),"建て方を選択してください",IFERROR(VLOOKUP(AJ42,こどもエコグレード!A:F,6,FALSE),"対象外"))))</f>
        <v/>
      </c>
      <c r="AJ42" s="93" t="str">
        <f t="shared" si="6"/>
        <v>共同住宅選択してください</v>
      </c>
      <c r="AK42" s="98"/>
      <c r="AL42" s="98"/>
      <c r="AM42" s="98"/>
    </row>
    <row r="43" spans="1:39" ht="18" customHeight="1" x14ac:dyDescent="0.4">
      <c r="A43" s="1" t="str">
        <f t="shared" si="0"/>
        <v/>
      </c>
      <c r="B43" s="1" t="str">
        <f t="shared" si="7"/>
        <v/>
      </c>
      <c r="C43" s="80" t="str">
        <f t="shared" si="8"/>
        <v/>
      </c>
      <c r="D43" s="80" t="str">
        <f t="shared" si="9"/>
        <v/>
      </c>
      <c r="E43" s="80" t="str">
        <f t="shared" si="1"/>
        <v/>
      </c>
      <c r="F43" s="1">
        <f>IFERROR(VLOOKUP(K43&amp;L43,LIXIL対象製品リスト!R:W,4,FALSE),0)</f>
        <v>0</v>
      </c>
      <c r="G43" s="1">
        <f>IFERROR(VLOOKUP(K43&amp;L43,LIXIL対象製品リスト!R:W,5,FALSE),0)</f>
        <v>0</v>
      </c>
      <c r="I43" s="21"/>
      <c r="J43" s="82"/>
      <c r="K43" s="82"/>
      <c r="L43" s="81"/>
      <c r="M43" s="82"/>
      <c r="N43" s="81"/>
      <c r="O43" s="81"/>
      <c r="P43" s="83" t="str">
        <f>IF(OR(N43="",O43=""),"",IF(COUNTIF(L43,"*（D）*")&gt;0,IF((N43+F43)*(O43+G43)/10^6&gt;=サイズ!$D$17,"4",IF((N43+F43)*(O43+G43)/10^6&gt;=サイズ!$D$16,"3",IF((N43+F43)*(O43+G43)/10^6&gt;=サイズ!$D$15,"2",IF((N43+F43)*(O43+G43)/10^6&gt;=サイズ!$D$14,"1","対象外")))),IF(COUNTIF(L43,"*（E）*")&gt;0,IF((N43+F43)*(O43+G43)/10^6&gt;=サイズ!$D$21,"4",IF((N43+F43)*(O43+G43)/10^6&gt;=サイズ!$D$20,"3",IF((N43+F43)*(O43+G43)/10^6&gt;=サイズ!$D$19,"2",IF((N43+F43)*(O43+G43)/10^6&gt;=サイズ!$D$18,"1","対象外")))),"開閉形式を選択")))</f>
        <v/>
      </c>
      <c r="Q43" s="83" t="str">
        <f t="shared" si="10"/>
        <v/>
      </c>
      <c r="R43" s="83" t="str">
        <f t="shared" si="11"/>
        <v/>
      </c>
      <c r="S43" s="84" t="str">
        <f>IFERROR(IF(OR(I43="",K43="",L43="",M43="",N43="",O43=""),"",VLOOKUP(SUBSTITUTE(SUBSTITUTE(I43&amp;K43&amp;L43&amp;M43&amp;P43,CHAR(10),""),"~","～"),LIXIL対象製品リスト!P:Q,2,FALSE)),"対象の型番はありません")</f>
        <v/>
      </c>
      <c r="T43" s="83" t="str">
        <f t="shared" si="2"/>
        <v/>
      </c>
      <c r="U43" s="95"/>
      <c r="V43" s="86" t="str">
        <f>IF(T43&lt;&gt;"",IF(T43="P","SS",IF(OR(T43="S",T43="A"),T43,IF(AND(T43="B",IFERROR(VLOOKUP(S43,LIXIL対象製品リスト!L:AC,9,FALSE),"")="○"),IF(OR($Q$2="",$Q$2="選択してください"),"建て方を選択してください",IF($Q$2="共同住宅（4階建以上）",T43,"対象外")),"対象外"))),"")</f>
        <v/>
      </c>
      <c r="W43" s="87" t="str">
        <f>"窓リノベ24"&amp;"ドア"&amp;IFERROR(LEFT(VLOOKUP(S43,LIXIL対象製品リスト!L:AC,2,FALSE),3),"はつり")&amp;V43&amp;Q43</f>
        <v>窓リノベ24ドアはつり</v>
      </c>
      <c r="X43" s="88" t="str">
        <f>IF(T43&lt;&gt;"",IFERROR(IF($Q$2="共同住宅（4階建以上）",VLOOKUP(W43,補助額!A:H,8,FALSE),VLOOKUP(W43,補助額!A:H,7,FALSE)),"－"),"")</f>
        <v/>
      </c>
      <c r="Y43" s="89" t="str">
        <f t="shared" si="12"/>
        <v/>
      </c>
      <c r="Z43" s="90" t="str">
        <f>IF(T43="","",IF(OR($O$2="選択してください",$O$2=""),"地域を選択してください",IF(OR($Q$2="選択してください",$Q$2=""),"建て方を選択してください",IFERROR(VLOOKUP(AA43,こどもエコグレード!A:E,5,FALSE),"対象外"))))</f>
        <v/>
      </c>
      <c r="AA43" s="90" t="str">
        <f t="shared" si="3"/>
        <v>共同住宅選択してください</v>
      </c>
      <c r="AB43" s="90" t="str">
        <f t="shared" si="13"/>
        <v>子育てエコドア</v>
      </c>
      <c r="AC43" s="91" t="str">
        <f>IF(T43&lt;&gt;"",IFERROR(IF($Q$2="共同住宅（4階建以上）",VLOOKUP(AB43,補助額!A:H,8,FALSE),VLOOKUP(AB43,補助額!A:H,7,FALSE)),"－"),"")</f>
        <v/>
      </c>
      <c r="AD43" s="96" t="str">
        <f t="shared" si="14"/>
        <v/>
      </c>
      <c r="AE43" s="90" t="str">
        <f t="shared" si="4"/>
        <v/>
      </c>
      <c r="AF43" s="90" t="str">
        <f t="shared" si="5"/>
        <v>子育てエコドア</v>
      </c>
      <c r="AG43" s="91" t="str">
        <f>IF(T43&lt;&gt;"",IFERROR(IF($Q$2="共同住宅（4階建以上）",VLOOKUP(AF43,補助額!A:H,8,FALSE),VLOOKUP(AF43,補助額!A:H,7,FALSE)),"－"),"")</f>
        <v/>
      </c>
      <c r="AH43" s="97" t="str">
        <f t="shared" si="15"/>
        <v/>
      </c>
      <c r="AI43" s="93" t="str">
        <f>IF(T43="","",IF(OR($O$2="選択してください",$O$2=""),"地域を選択してください",IF(OR($Q$2="選択してください",$Q$2=""),"建て方を選択してください",IFERROR(VLOOKUP(AJ43,こどもエコグレード!A:F,6,FALSE),"対象外"))))</f>
        <v/>
      </c>
      <c r="AJ43" s="93" t="str">
        <f t="shared" si="6"/>
        <v>共同住宅選択してください</v>
      </c>
      <c r="AK43" s="98"/>
      <c r="AL43" s="98"/>
      <c r="AM43" s="98"/>
    </row>
    <row r="44" spans="1:39" ht="18" customHeight="1" x14ac:dyDescent="0.4">
      <c r="A44" s="1" t="str">
        <f t="shared" si="0"/>
        <v/>
      </c>
      <c r="B44" s="1" t="str">
        <f t="shared" si="7"/>
        <v/>
      </c>
      <c r="C44" s="80" t="str">
        <f t="shared" si="8"/>
        <v/>
      </c>
      <c r="D44" s="80" t="str">
        <f t="shared" si="9"/>
        <v/>
      </c>
      <c r="E44" s="80" t="str">
        <f t="shared" si="1"/>
        <v/>
      </c>
      <c r="F44" s="1">
        <f>IFERROR(VLOOKUP(K44&amp;L44,LIXIL対象製品リスト!R:W,4,FALSE),0)</f>
        <v>0</v>
      </c>
      <c r="G44" s="1">
        <f>IFERROR(VLOOKUP(K44&amp;L44,LIXIL対象製品リスト!R:W,5,FALSE),0)</f>
        <v>0</v>
      </c>
      <c r="I44" s="21"/>
      <c r="J44" s="82"/>
      <c r="K44" s="82"/>
      <c r="L44" s="81"/>
      <c r="M44" s="82"/>
      <c r="N44" s="81"/>
      <c r="O44" s="81"/>
      <c r="P44" s="83" t="str">
        <f>IF(OR(N44="",O44=""),"",IF(COUNTIF(L44,"*（D）*")&gt;0,IF((N44+F44)*(O44+G44)/10^6&gt;=サイズ!$D$17,"4",IF((N44+F44)*(O44+G44)/10^6&gt;=サイズ!$D$16,"3",IF((N44+F44)*(O44+G44)/10^6&gt;=サイズ!$D$15,"2",IF((N44+F44)*(O44+G44)/10^6&gt;=サイズ!$D$14,"1","対象外")))),IF(COUNTIF(L44,"*（E）*")&gt;0,IF((N44+F44)*(O44+G44)/10^6&gt;=サイズ!$D$21,"4",IF((N44+F44)*(O44+G44)/10^6&gt;=サイズ!$D$20,"3",IF((N44+F44)*(O44+G44)/10^6&gt;=サイズ!$D$19,"2",IF((N44+F44)*(O44+G44)/10^6&gt;=サイズ!$D$18,"1","対象外")))),"開閉形式を選択")))</f>
        <v/>
      </c>
      <c r="Q44" s="83" t="str">
        <f t="shared" si="10"/>
        <v/>
      </c>
      <c r="R44" s="83" t="str">
        <f t="shared" si="11"/>
        <v/>
      </c>
      <c r="S44" s="84" t="str">
        <f>IFERROR(IF(OR(I44="",K44="",L44="",M44="",N44="",O44=""),"",VLOOKUP(SUBSTITUTE(SUBSTITUTE(I44&amp;K44&amp;L44&amp;M44&amp;P44,CHAR(10),""),"~","～"),LIXIL対象製品リスト!P:Q,2,FALSE)),"対象の型番はありません")</f>
        <v/>
      </c>
      <c r="T44" s="83" t="str">
        <f t="shared" si="2"/>
        <v/>
      </c>
      <c r="U44" s="95"/>
      <c r="V44" s="86" t="str">
        <f>IF(T44&lt;&gt;"",IF(T44="P","SS",IF(OR(T44="S",T44="A"),T44,IF(AND(T44="B",IFERROR(VLOOKUP(S44,LIXIL対象製品リスト!L:AC,9,FALSE),"")="○"),IF(OR($Q$2="",$Q$2="選択してください"),"建て方を選択してください",IF($Q$2="共同住宅（4階建以上）",T44,"対象外")),"対象外"))),"")</f>
        <v/>
      </c>
      <c r="W44" s="87" t="str">
        <f>"窓リノベ24"&amp;"ドア"&amp;IFERROR(LEFT(VLOOKUP(S44,LIXIL対象製品リスト!L:AC,2,FALSE),3),"はつり")&amp;V44&amp;Q44</f>
        <v>窓リノベ24ドアはつり</v>
      </c>
      <c r="X44" s="88" t="str">
        <f>IF(T44&lt;&gt;"",IFERROR(IF($Q$2="共同住宅（4階建以上）",VLOOKUP(W44,補助額!A:H,8,FALSE),VLOOKUP(W44,補助額!A:H,7,FALSE)),"－"),"")</f>
        <v/>
      </c>
      <c r="Y44" s="89" t="str">
        <f t="shared" si="12"/>
        <v/>
      </c>
      <c r="Z44" s="90" t="str">
        <f>IF(T44="","",IF(OR($O$2="選択してください",$O$2=""),"地域を選択してください",IF(OR($Q$2="選択してください",$Q$2=""),"建て方を選択してください",IFERROR(VLOOKUP(AA44,こどもエコグレード!A:E,5,FALSE),"対象外"))))</f>
        <v/>
      </c>
      <c r="AA44" s="90" t="str">
        <f t="shared" si="3"/>
        <v>共同住宅選択してください</v>
      </c>
      <c r="AB44" s="90" t="str">
        <f t="shared" si="13"/>
        <v>子育てエコドア</v>
      </c>
      <c r="AC44" s="91" t="str">
        <f>IF(T44&lt;&gt;"",IFERROR(IF($Q$2="共同住宅（4階建以上）",VLOOKUP(AB44,補助額!A:H,8,FALSE),VLOOKUP(AB44,補助額!A:H,7,FALSE)),"－"),"")</f>
        <v/>
      </c>
      <c r="AD44" s="96" t="str">
        <f t="shared" si="14"/>
        <v/>
      </c>
      <c r="AE44" s="90" t="str">
        <f t="shared" si="4"/>
        <v/>
      </c>
      <c r="AF44" s="90" t="str">
        <f t="shared" si="5"/>
        <v>子育てエコドア</v>
      </c>
      <c r="AG44" s="91" t="str">
        <f>IF(T44&lt;&gt;"",IFERROR(IF($Q$2="共同住宅（4階建以上）",VLOOKUP(AF44,補助額!A:H,8,FALSE),VLOOKUP(AF44,補助額!A:H,7,FALSE)),"－"),"")</f>
        <v/>
      </c>
      <c r="AH44" s="97" t="str">
        <f t="shared" si="15"/>
        <v/>
      </c>
      <c r="AI44" s="93" t="str">
        <f>IF(T44="","",IF(OR($O$2="選択してください",$O$2=""),"地域を選択してください",IF(OR($Q$2="選択してください",$Q$2=""),"建て方を選択してください",IFERROR(VLOOKUP(AJ44,こどもエコグレード!A:F,6,FALSE),"対象外"))))</f>
        <v/>
      </c>
      <c r="AJ44" s="93" t="str">
        <f t="shared" si="6"/>
        <v>共同住宅選択してください</v>
      </c>
      <c r="AK44" s="98"/>
      <c r="AL44" s="98"/>
      <c r="AM44" s="98"/>
    </row>
    <row r="45" spans="1:39" ht="18" customHeight="1" x14ac:dyDescent="0.4">
      <c r="A45" s="1" t="str">
        <f t="shared" si="0"/>
        <v/>
      </c>
      <c r="B45" s="1" t="str">
        <f t="shared" si="7"/>
        <v/>
      </c>
      <c r="C45" s="80" t="str">
        <f t="shared" si="8"/>
        <v/>
      </c>
      <c r="D45" s="80" t="str">
        <f t="shared" si="9"/>
        <v/>
      </c>
      <c r="E45" s="80" t="str">
        <f t="shared" si="1"/>
        <v/>
      </c>
      <c r="F45" s="1">
        <f>IFERROR(VLOOKUP(K45&amp;L45,LIXIL対象製品リスト!R:W,4,FALSE),0)</f>
        <v>0</v>
      </c>
      <c r="G45" s="1">
        <f>IFERROR(VLOOKUP(K45&amp;L45,LIXIL対象製品リスト!R:W,5,FALSE),0)</f>
        <v>0</v>
      </c>
      <c r="I45" s="21"/>
      <c r="J45" s="82"/>
      <c r="K45" s="82"/>
      <c r="L45" s="81"/>
      <c r="M45" s="82"/>
      <c r="N45" s="81"/>
      <c r="O45" s="81"/>
      <c r="P45" s="83" t="str">
        <f>IF(OR(N45="",O45=""),"",IF(COUNTIF(L45,"*（D）*")&gt;0,IF((N45+F45)*(O45+G45)/10^6&gt;=サイズ!$D$17,"4",IF((N45+F45)*(O45+G45)/10^6&gt;=サイズ!$D$16,"3",IF((N45+F45)*(O45+G45)/10^6&gt;=サイズ!$D$15,"2",IF((N45+F45)*(O45+G45)/10^6&gt;=サイズ!$D$14,"1","対象外")))),IF(COUNTIF(L45,"*（E）*")&gt;0,IF((N45+F45)*(O45+G45)/10^6&gt;=サイズ!$D$21,"4",IF((N45+F45)*(O45+G45)/10^6&gt;=サイズ!$D$20,"3",IF((N45+F45)*(O45+G45)/10^6&gt;=サイズ!$D$19,"2",IF((N45+F45)*(O45+G45)/10^6&gt;=サイズ!$D$18,"1","対象外")))),"開閉形式を選択")))</f>
        <v/>
      </c>
      <c r="Q45" s="83" t="str">
        <f t="shared" si="10"/>
        <v/>
      </c>
      <c r="R45" s="83" t="str">
        <f t="shared" si="11"/>
        <v/>
      </c>
      <c r="S45" s="84" t="str">
        <f>IFERROR(IF(OR(I45="",K45="",L45="",M45="",N45="",O45=""),"",VLOOKUP(SUBSTITUTE(SUBSTITUTE(I45&amp;K45&amp;L45&amp;M45&amp;P45,CHAR(10),""),"~","～"),LIXIL対象製品リスト!P:Q,2,FALSE)),"対象の型番はありません")</f>
        <v/>
      </c>
      <c r="T45" s="83" t="str">
        <f t="shared" si="2"/>
        <v/>
      </c>
      <c r="U45" s="95"/>
      <c r="V45" s="86" t="str">
        <f>IF(T45&lt;&gt;"",IF(T45="P","SS",IF(OR(T45="S",T45="A"),T45,IF(AND(T45="B",IFERROR(VLOOKUP(S45,LIXIL対象製品リスト!L:AC,9,FALSE),"")="○"),IF(OR($Q$2="",$Q$2="選択してください"),"建て方を選択してください",IF($Q$2="共同住宅（4階建以上）",T45,"対象外")),"対象外"))),"")</f>
        <v/>
      </c>
      <c r="W45" s="87" t="str">
        <f>"窓リノベ24"&amp;"ドア"&amp;IFERROR(LEFT(VLOOKUP(S45,LIXIL対象製品リスト!L:AC,2,FALSE),3),"はつり")&amp;V45&amp;Q45</f>
        <v>窓リノベ24ドアはつり</v>
      </c>
      <c r="X45" s="88" t="str">
        <f>IF(T45&lt;&gt;"",IFERROR(IF($Q$2="共同住宅（4階建以上）",VLOOKUP(W45,補助額!A:H,8,FALSE),VLOOKUP(W45,補助額!A:H,7,FALSE)),"－"),"")</f>
        <v/>
      </c>
      <c r="Y45" s="89" t="str">
        <f t="shared" si="12"/>
        <v/>
      </c>
      <c r="Z45" s="90" t="str">
        <f>IF(T45="","",IF(OR($O$2="選択してください",$O$2=""),"地域を選択してください",IF(OR($Q$2="選択してください",$Q$2=""),"建て方を選択してください",IFERROR(VLOOKUP(AA45,こどもエコグレード!A:E,5,FALSE),"対象外"))))</f>
        <v/>
      </c>
      <c r="AA45" s="90" t="str">
        <f t="shared" si="3"/>
        <v>共同住宅選択してください</v>
      </c>
      <c r="AB45" s="90" t="str">
        <f t="shared" si="13"/>
        <v>子育てエコドア</v>
      </c>
      <c r="AC45" s="91" t="str">
        <f>IF(T45&lt;&gt;"",IFERROR(IF($Q$2="共同住宅（4階建以上）",VLOOKUP(AB45,補助額!A:H,8,FALSE),VLOOKUP(AB45,補助額!A:H,7,FALSE)),"－"),"")</f>
        <v/>
      </c>
      <c r="AD45" s="96" t="str">
        <f t="shared" si="14"/>
        <v/>
      </c>
      <c r="AE45" s="90" t="str">
        <f t="shared" si="4"/>
        <v/>
      </c>
      <c r="AF45" s="90" t="str">
        <f t="shared" si="5"/>
        <v>子育てエコドア</v>
      </c>
      <c r="AG45" s="91" t="str">
        <f>IF(T45&lt;&gt;"",IFERROR(IF($Q$2="共同住宅（4階建以上）",VLOOKUP(AF45,補助額!A:H,8,FALSE),VLOOKUP(AF45,補助額!A:H,7,FALSE)),"－"),"")</f>
        <v/>
      </c>
      <c r="AH45" s="97" t="str">
        <f t="shared" si="15"/>
        <v/>
      </c>
      <c r="AI45" s="93" t="str">
        <f>IF(T45="","",IF(OR($O$2="選択してください",$O$2=""),"地域を選択してください",IF(OR($Q$2="選択してください",$Q$2=""),"建て方を選択してください",IFERROR(VLOOKUP(AJ45,こどもエコグレード!A:F,6,FALSE),"対象外"))))</f>
        <v/>
      </c>
      <c r="AJ45" s="93" t="str">
        <f t="shared" si="6"/>
        <v>共同住宅選択してください</v>
      </c>
      <c r="AK45" s="98"/>
      <c r="AL45" s="98"/>
      <c r="AM45" s="98"/>
    </row>
    <row r="46" spans="1:39" ht="18" customHeight="1" x14ac:dyDescent="0.4">
      <c r="A46" s="1" t="str">
        <f t="shared" si="0"/>
        <v/>
      </c>
      <c r="B46" s="1" t="str">
        <f t="shared" si="7"/>
        <v/>
      </c>
      <c r="C46" s="80" t="str">
        <f t="shared" si="8"/>
        <v/>
      </c>
      <c r="D46" s="80" t="str">
        <f t="shared" si="9"/>
        <v/>
      </c>
      <c r="E46" s="80" t="str">
        <f t="shared" si="1"/>
        <v/>
      </c>
      <c r="F46" s="1">
        <f>IFERROR(VLOOKUP(K46&amp;L46,LIXIL対象製品リスト!R:W,4,FALSE),0)</f>
        <v>0</v>
      </c>
      <c r="G46" s="1">
        <f>IFERROR(VLOOKUP(K46&amp;L46,LIXIL対象製品リスト!R:W,5,FALSE),0)</f>
        <v>0</v>
      </c>
      <c r="I46" s="21"/>
      <c r="J46" s="82"/>
      <c r="K46" s="82"/>
      <c r="L46" s="81"/>
      <c r="M46" s="82"/>
      <c r="N46" s="81"/>
      <c r="O46" s="81"/>
      <c r="P46" s="83" t="str">
        <f>IF(OR(N46="",O46=""),"",IF(COUNTIF(L46,"*（D）*")&gt;0,IF((N46+F46)*(O46+G46)/10^6&gt;=サイズ!$D$17,"4",IF((N46+F46)*(O46+G46)/10^6&gt;=サイズ!$D$16,"3",IF((N46+F46)*(O46+G46)/10^6&gt;=サイズ!$D$15,"2",IF((N46+F46)*(O46+G46)/10^6&gt;=サイズ!$D$14,"1","対象外")))),IF(COUNTIF(L46,"*（E）*")&gt;0,IF((N46+F46)*(O46+G46)/10^6&gt;=サイズ!$D$21,"4",IF((N46+F46)*(O46+G46)/10^6&gt;=サイズ!$D$20,"3",IF((N46+F46)*(O46+G46)/10^6&gt;=サイズ!$D$19,"2",IF((N46+F46)*(O46+G46)/10^6&gt;=サイズ!$D$18,"1","対象外")))),"開閉形式を選択")))</f>
        <v/>
      </c>
      <c r="Q46" s="83" t="str">
        <f t="shared" si="10"/>
        <v/>
      </c>
      <c r="R46" s="83" t="str">
        <f t="shared" si="11"/>
        <v/>
      </c>
      <c r="S46" s="84" t="str">
        <f>IFERROR(IF(OR(I46="",K46="",L46="",M46="",N46="",O46=""),"",VLOOKUP(SUBSTITUTE(SUBSTITUTE(I46&amp;K46&amp;L46&amp;M46&amp;P46,CHAR(10),""),"~","～"),LIXIL対象製品リスト!P:Q,2,FALSE)),"対象の型番はありません")</f>
        <v/>
      </c>
      <c r="T46" s="83" t="str">
        <f t="shared" si="2"/>
        <v/>
      </c>
      <c r="U46" s="95"/>
      <c r="V46" s="86" t="str">
        <f>IF(T46&lt;&gt;"",IF(T46="P","SS",IF(OR(T46="S",T46="A"),T46,IF(AND(T46="B",IFERROR(VLOOKUP(S46,LIXIL対象製品リスト!L:AC,9,FALSE),"")="○"),IF(OR($Q$2="",$Q$2="選択してください"),"建て方を選択してください",IF($Q$2="共同住宅（4階建以上）",T46,"対象外")),"対象外"))),"")</f>
        <v/>
      </c>
      <c r="W46" s="87" t="str">
        <f>"窓リノベ24"&amp;"ドア"&amp;IFERROR(LEFT(VLOOKUP(S46,LIXIL対象製品リスト!L:AC,2,FALSE),3),"はつり")&amp;V46&amp;Q46</f>
        <v>窓リノベ24ドアはつり</v>
      </c>
      <c r="X46" s="88" t="str">
        <f>IF(T46&lt;&gt;"",IFERROR(IF($Q$2="共同住宅（4階建以上）",VLOOKUP(W46,補助額!A:H,8,FALSE),VLOOKUP(W46,補助額!A:H,7,FALSE)),"－"),"")</f>
        <v/>
      </c>
      <c r="Y46" s="89" t="str">
        <f t="shared" si="12"/>
        <v/>
      </c>
      <c r="Z46" s="90" t="str">
        <f>IF(T46="","",IF(OR($O$2="選択してください",$O$2=""),"地域を選択してください",IF(OR($Q$2="選択してください",$Q$2=""),"建て方を選択してください",IFERROR(VLOOKUP(AA46,こどもエコグレード!A:E,5,FALSE),"対象外"))))</f>
        <v/>
      </c>
      <c r="AA46" s="90" t="str">
        <f t="shared" si="3"/>
        <v>共同住宅選択してください</v>
      </c>
      <c r="AB46" s="90" t="str">
        <f t="shared" si="13"/>
        <v>子育てエコドア</v>
      </c>
      <c r="AC46" s="91" t="str">
        <f>IF(T46&lt;&gt;"",IFERROR(IF($Q$2="共同住宅（4階建以上）",VLOOKUP(AB46,補助額!A:H,8,FALSE),VLOOKUP(AB46,補助額!A:H,7,FALSE)),"－"),"")</f>
        <v/>
      </c>
      <c r="AD46" s="96" t="str">
        <f t="shared" si="14"/>
        <v/>
      </c>
      <c r="AE46" s="90" t="str">
        <f t="shared" si="4"/>
        <v/>
      </c>
      <c r="AF46" s="90" t="str">
        <f t="shared" si="5"/>
        <v>子育てエコドア</v>
      </c>
      <c r="AG46" s="91" t="str">
        <f>IF(T46&lt;&gt;"",IFERROR(IF($Q$2="共同住宅（4階建以上）",VLOOKUP(AF46,補助額!A:H,8,FALSE),VLOOKUP(AF46,補助額!A:H,7,FALSE)),"－"),"")</f>
        <v/>
      </c>
      <c r="AH46" s="97" t="str">
        <f t="shared" si="15"/>
        <v/>
      </c>
      <c r="AI46" s="93" t="str">
        <f>IF(T46="","",IF(OR($O$2="選択してください",$O$2=""),"地域を選択してください",IF(OR($Q$2="選択してください",$Q$2=""),"建て方を選択してください",IFERROR(VLOOKUP(AJ46,こどもエコグレード!A:F,6,FALSE),"対象外"))))</f>
        <v/>
      </c>
      <c r="AJ46" s="93" t="str">
        <f t="shared" si="6"/>
        <v>共同住宅選択してください</v>
      </c>
      <c r="AK46" s="98"/>
      <c r="AL46" s="98"/>
      <c r="AM46" s="98"/>
    </row>
    <row r="47" spans="1:39" ht="18" customHeight="1" x14ac:dyDescent="0.4">
      <c r="A47" s="1" t="str">
        <f t="shared" si="0"/>
        <v/>
      </c>
      <c r="B47" s="1" t="str">
        <f t="shared" si="7"/>
        <v/>
      </c>
      <c r="C47" s="80" t="str">
        <f t="shared" si="8"/>
        <v/>
      </c>
      <c r="D47" s="80" t="str">
        <f t="shared" si="9"/>
        <v/>
      </c>
      <c r="E47" s="80" t="str">
        <f t="shared" si="1"/>
        <v/>
      </c>
      <c r="F47" s="1">
        <f>IFERROR(VLOOKUP(K47&amp;L47,LIXIL対象製品リスト!R:W,4,FALSE),0)</f>
        <v>0</v>
      </c>
      <c r="G47" s="1">
        <f>IFERROR(VLOOKUP(K47&amp;L47,LIXIL対象製品リスト!R:W,5,FALSE),0)</f>
        <v>0</v>
      </c>
      <c r="I47" s="21"/>
      <c r="J47" s="82"/>
      <c r="K47" s="82"/>
      <c r="L47" s="81"/>
      <c r="M47" s="82"/>
      <c r="N47" s="81"/>
      <c r="O47" s="81"/>
      <c r="P47" s="83" t="str">
        <f>IF(OR(N47="",O47=""),"",IF(COUNTIF(L47,"*（D）*")&gt;0,IF((N47+F47)*(O47+G47)/10^6&gt;=サイズ!$D$17,"4",IF((N47+F47)*(O47+G47)/10^6&gt;=サイズ!$D$16,"3",IF((N47+F47)*(O47+G47)/10^6&gt;=サイズ!$D$15,"2",IF((N47+F47)*(O47+G47)/10^6&gt;=サイズ!$D$14,"1","対象外")))),IF(COUNTIF(L47,"*（E）*")&gt;0,IF((N47+F47)*(O47+G47)/10^6&gt;=サイズ!$D$21,"4",IF((N47+F47)*(O47+G47)/10^6&gt;=サイズ!$D$20,"3",IF((N47+F47)*(O47+G47)/10^6&gt;=サイズ!$D$19,"2",IF((N47+F47)*(O47+G47)/10^6&gt;=サイズ!$D$18,"1","対象外")))),"開閉形式を選択")))</f>
        <v/>
      </c>
      <c r="Q47" s="83" t="str">
        <f t="shared" si="10"/>
        <v/>
      </c>
      <c r="R47" s="83" t="str">
        <f t="shared" si="11"/>
        <v/>
      </c>
      <c r="S47" s="84" t="str">
        <f>IFERROR(IF(OR(I47="",K47="",L47="",M47="",N47="",O47=""),"",VLOOKUP(SUBSTITUTE(SUBSTITUTE(I47&amp;K47&amp;L47&amp;M47&amp;P47,CHAR(10),""),"~","～"),LIXIL対象製品リスト!P:Q,2,FALSE)),"対象の型番はありません")</f>
        <v/>
      </c>
      <c r="T47" s="83" t="str">
        <f t="shared" si="2"/>
        <v/>
      </c>
      <c r="U47" s="95"/>
      <c r="V47" s="86" t="str">
        <f>IF(T47&lt;&gt;"",IF(T47="P","SS",IF(OR(T47="S",T47="A"),T47,IF(AND(T47="B",IFERROR(VLOOKUP(S47,LIXIL対象製品リスト!L:AC,9,FALSE),"")="○"),IF(OR($Q$2="",$Q$2="選択してください"),"建て方を選択してください",IF($Q$2="共同住宅（4階建以上）",T47,"対象外")),"対象外"))),"")</f>
        <v/>
      </c>
      <c r="W47" s="87" t="str">
        <f>"窓リノベ24"&amp;"ドア"&amp;IFERROR(LEFT(VLOOKUP(S47,LIXIL対象製品リスト!L:AC,2,FALSE),3),"はつり")&amp;V47&amp;Q47</f>
        <v>窓リノベ24ドアはつり</v>
      </c>
      <c r="X47" s="88" t="str">
        <f>IF(T47&lt;&gt;"",IFERROR(IF($Q$2="共同住宅（4階建以上）",VLOOKUP(W47,補助額!A:H,8,FALSE),VLOOKUP(W47,補助額!A:H,7,FALSE)),"－"),"")</f>
        <v/>
      </c>
      <c r="Y47" s="89" t="str">
        <f t="shared" si="12"/>
        <v/>
      </c>
      <c r="Z47" s="90" t="str">
        <f>IF(T47="","",IF(OR($O$2="選択してください",$O$2=""),"地域を選択してください",IF(OR($Q$2="選択してください",$Q$2=""),"建て方を選択してください",IFERROR(VLOOKUP(AA47,こどもエコグレード!A:E,5,FALSE),"対象外"))))</f>
        <v/>
      </c>
      <c r="AA47" s="90" t="str">
        <f t="shared" si="3"/>
        <v>共同住宅選択してください</v>
      </c>
      <c r="AB47" s="90" t="str">
        <f t="shared" si="13"/>
        <v>子育てエコドア</v>
      </c>
      <c r="AC47" s="91" t="str">
        <f>IF(T47&lt;&gt;"",IFERROR(IF($Q$2="共同住宅（4階建以上）",VLOOKUP(AB47,補助額!A:H,8,FALSE),VLOOKUP(AB47,補助額!A:H,7,FALSE)),"－"),"")</f>
        <v/>
      </c>
      <c r="AD47" s="96" t="str">
        <f t="shared" si="14"/>
        <v/>
      </c>
      <c r="AE47" s="90" t="str">
        <f t="shared" si="4"/>
        <v/>
      </c>
      <c r="AF47" s="90" t="str">
        <f t="shared" si="5"/>
        <v>子育てエコドア</v>
      </c>
      <c r="AG47" s="91" t="str">
        <f>IF(T47&lt;&gt;"",IFERROR(IF($Q$2="共同住宅（4階建以上）",VLOOKUP(AF47,補助額!A:H,8,FALSE),VLOOKUP(AF47,補助額!A:H,7,FALSE)),"－"),"")</f>
        <v/>
      </c>
      <c r="AH47" s="97" t="str">
        <f t="shared" si="15"/>
        <v/>
      </c>
      <c r="AI47" s="93" t="str">
        <f>IF(T47="","",IF(OR($O$2="選択してください",$O$2=""),"地域を選択してください",IF(OR($Q$2="選択してください",$Q$2=""),"建て方を選択してください",IFERROR(VLOOKUP(AJ47,こどもエコグレード!A:F,6,FALSE),"対象外"))))</f>
        <v/>
      </c>
      <c r="AJ47" s="93" t="str">
        <f t="shared" si="6"/>
        <v>共同住宅選択してください</v>
      </c>
      <c r="AK47" s="98"/>
      <c r="AL47" s="98"/>
      <c r="AM47" s="98"/>
    </row>
    <row r="48" spans="1:39" ht="18" customHeight="1" x14ac:dyDescent="0.4">
      <c r="A48" s="1" t="str">
        <f t="shared" si="0"/>
        <v/>
      </c>
      <c r="B48" s="1" t="str">
        <f t="shared" si="7"/>
        <v/>
      </c>
      <c r="C48" s="80" t="str">
        <f t="shared" si="8"/>
        <v/>
      </c>
      <c r="D48" s="80" t="str">
        <f t="shared" si="9"/>
        <v/>
      </c>
      <c r="E48" s="80" t="str">
        <f t="shared" si="1"/>
        <v/>
      </c>
      <c r="F48" s="1">
        <f>IFERROR(VLOOKUP(K48&amp;L48,LIXIL対象製品リスト!R:W,4,FALSE),0)</f>
        <v>0</v>
      </c>
      <c r="G48" s="1">
        <f>IFERROR(VLOOKUP(K48&amp;L48,LIXIL対象製品リスト!R:W,5,FALSE),0)</f>
        <v>0</v>
      </c>
      <c r="I48" s="21"/>
      <c r="J48" s="82"/>
      <c r="K48" s="82"/>
      <c r="L48" s="81"/>
      <c r="M48" s="82"/>
      <c r="N48" s="81"/>
      <c r="O48" s="81"/>
      <c r="P48" s="83" t="str">
        <f>IF(OR(N48="",O48=""),"",IF(COUNTIF(L48,"*（D）*")&gt;0,IF((N48+F48)*(O48+G48)/10^6&gt;=サイズ!$D$17,"4",IF((N48+F48)*(O48+G48)/10^6&gt;=サイズ!$D$16,"3",IF((N48+F48)*(O48+G48)/10^6&gt;=サイズ!$D$15,"2",IF((N48+F48)*(O48+G48)/10^6&gt;=サイズ!$D$14,"1","対象外")))),IF(COUNTIF(L48,"*（E）*")&gt;0,IF((N48+F48)*(O48+G48)/10^6&gt;=サイズ!$D$21,"4",IF((N48+F48)*(O48+G48)/10^6&gt;=サイズ!$D$20,"3",IF((N48+F48)*(O48+G48)/10^6&gt;=サイズ!$D$19,"2",IF((N48+F48)*(O48+G48)/10^6&gt;=サイズ!$D$18,"1","対象外")))),"開閉形式を選択")))</f>
        <v/>
      </c>
      <c r="Q48" s="83" t="str">
        <f t="shared" si="10"/>
        <v/>
      </c>
      <c r="R48" s="83" t="str">
        <f t="shared" si="11"/>
        <v/>
      </c>
      <c r="S48" s="84" t="str">
        <f>IFERROR(IF(OR(I48="",K48="",L48="",M48="",N48="",O48=""),"",VLOOKUP(SUBSTITUTE(SUBSTITUTE(I48&amp;K48&amp;L48&amp;M48&amp;P48,CHAR(10),""),"~","～"),LIXIL対象製品リスト!P:Q,2,FALSE)),"対象の型番はありません")</f>
        <v/>
      </c>
      <c r="T48" s="83" t="str">
        <f t="shared" si="2"/>
        <v/>
      </c>
      <c r="U48" s="95"/>
      <c r="V48" s="86" t="str">
        <f>IF(T48&lt;&gt;"",IF(T48="P","SS",IF(OR(T48="S",T48="A"),T48,IF(AND(T48="B",IFERROR(VLOOKUP(S48,LIXIL対象製品リスト!L:AC,9,FALSE),"")="○"),IF(OR($Q$2="",$Q$2="選択してください"),"建て方を選択してください",IF($Q$2="共同住宅（4階建以上）",T48,"対象外")),"対象外"))),"")</f>
        <v/>
      </c>
      <c r="W48" s="87" t="str">
        <f>"窓リノベ24"&amp;"ドア"&amp;IFERROR(LEFT(VLOOKUP(S48,LIXIL対象製品リスト!L:AC,2,FALSE),3),"はつり")&amp;V48&amp;Q48</f>
        <v>窓リノベ24ドアはつり</v>
      </c>
      <c r="X48" s="88" t="str">
        <f>IF(T48&lt;&gt;"",IFERROR(IF($Q$2="共同住宅（4階建以上）",VLOOKUP(W48,補助額!A:H,8,FALSE),VLOOKUP(W48,補助額!A:H,7,FALSE)),"－"),"")</f>
        <v/>
      </c>
      <c r="Y48" s="89" t="str">
        <f t="shared" si="12"/>
        <v/>
      </c>
      <c r="Z48" s="90" t="str">
        <f>IF(T48="","",IF(OR($O$2="選択してください",$O$2=""),"地域を選択してください",IF(OR($Q$2="選択してください",$Q$2=""),"建て方を選択してください",IFERROR(VLOOKUP(AA48,こどもエコグレード!A:E,5,FALSE),"対象外"))))</f>
        <v/>
      </c>
      <c r="AA48" s="90" t="str">
        <f t="shared" si="3"/>
        <v>共同住宅選択してください</v>
      </c>
      <c r="AB48" s="90" t="str">
        <f t="shared" si="13"/>
        <v>子育てエコドア</v>
      </c>
      <c r="AC48" s="91" t="str">
        <f>IF(T48&lt;&gt;"",IFERROR(IF($Q$2="共同住宅（4階建以上）",VLOOKUP(AB48,補助額!A:H,8,FALSE),VLOOKUP(AB48,補助額!A:H,7,FALSE)),"－"),"")</f>
        <v/>
      </c>
      <c r="AD48" s="96" t="str">
        <f t="shared" si="14"/>
        <v/>
      </c>
      <c r="AE48" s="90" t="str">
        <f t="shared" si="4"/>
        <v/>
      </c>
      <c r="AF48" s="90" t="str">
        <f t="shared" si="5"/>
        <v>子育てエコドア</v>
      </c>
      <c r="AG48" s="91" t="str">
        <f>IF(T48&lt;&gt;"",IFERROR(IF($Q$2="共同住宅（4階建以上）",VLOOKUP(AF48,補助額!A:H,8,FALSE),VLOOKUP(AF48,補助額!A:H,7,FALSE)),"－"),"")</f>
        <v/>
      </c>
      <c r="AH48" s="97" t="str">
        <f t="shared" si="15"/>
        <v/>
      </c>
      <c r="AI48" s="93" t="str">
        <f>IF(T48="","",IF(OR($O$2="選択してください",$O$2=""),"地域を選択してください",IF(OR($Q$2="選択してください",$Q$2=""),"建て方を選択してください",IFERROR(VLOOKUP(AJ48,こどもエコグレード!A:F,6,FALSE),"対象外"))))</f>
        <v/>
      </c>
      <c r="AJ48" s="93" t="str">
        <f t="shared" si="6"/>
        <v>共同住宅選択してください</v>
      </c>
      <c r="AK48" s="98"/>
      <c r="AL48" s="98"/>
      <c r="AM48" s="98"/>
    </row>
    <row r="49" spans="1:39" ht="18" customHeight="1" x14ac:dyDescent="0.4">
      <c r="A49" s="1" t="str">
        <f t="shared" si="0"/>
        <v/>
      </c>
      <c r="B49" s="1" t="str">
        <f t="shared" si="7"/>
        <v/>
      </c>
      <c r="C49" s="80" t="str">
        <f t="shared" si="8"/>
        <v/>
      </c>
      <c r="D49" s="80" t="str">
        <f t="shared" si="9"/>
        <v/>
      </c>
      <c r="E49" s="80" t="str">
        <f t="shared" si="1"/>
        <v/>
      </c>
      <c r="F49" s="1">
        <f>IFERROR(VLOOKUP(K49&amp;L49,LIXIL対象製品リスト!R:W,4,FALSE),0)</f>
        <v>0</v>
      </c>
      <c r="G49" s="1">
        <f>IFERROR(VLOOKUP(K49&amp;L49,LIXIL対象製品リスト!R:W,5,FALSE),0)</f>
        <v>0</v>
      </c>
      <c r="I49" s="21"/>
      <c r="J49" s="82"/>
      <c r="K49" s="82"/>
      <c r="L49" s="81"/>
      <c r="M49" s="82"/>
      <c r="N49" s="81"/>
      <c r="O49" s="81"/>
      <c r="P49" s="83" t="str">
        <f>IF(OR(N49="",O49=""),"",IF(COUNTIF(L49,"*（D）*")&gt;0,IF((N49+F49)*(O49+G49)/10^6&gt;=サイズ!$D$17,"4",IF((N49+F49)*(O49+G49)/10^6&gt;=サイズ!$D$16,"3",IF((N49+F49)*(O49+G49)/10^6&gt;=サイズ!$D$15,"2",IF((N49+F49)*(O49+G49)/10^6&gt;=サイズ!$D$14,"1","対象外")))),IF(COUNTIF(L49,"*（E）*")&gt;0,IF((N49+F49)*(O49+G49)/10^6&gt;=サイズ!$D$21,"4",IF((N49+F49)*(O49+G49)/10^6&gt;=サイズ!$D$20,"3",IF((N49+F49)*(O49+G49)/10^6&gt;=サイズ!$D$19,"2",IF((N49+F49)*(O49+G49)/10^6&gt;=サイズ!$D$18,"1","対象外")))),"開閉形式を選択")))</f>
        <v/>
      </c>
      <c r="Q49" s="83" t="str">
        <f t="shared" si="10"/>
        <v/>
      </c>
      <c r="R49" s="83" t="str">
        <f t="shared" si="11"/>
        <v/>
      </c>
      <c r="S49" s="84" t="str">
        <f>IFERROR(IF(OR(I49="",K49="",L49="",M49="",N49="",O49=""),"",VLOOKUP(SUBSTITUTE(SUBSTITUTE(I49&amp;K49&amp;L49&amp;M49&amp;P49,CHAR(10),""),"~","～"),LIXIL対象製品リスト!P:Q,2,FALSE)),"対象の型番はありません")</f>
        <v/>
      </c>
      <c r="T49" s="83" t="str">
        <f t="shared" si="2"/>
        <v/>
      </c>
      <c r="U49" s="95"/>
      <c r="V49" s="86" t="str">
        <f>IF(T49&lt;&gt;"",IF(T49="P","SS",IF(OR(T49="S",T49="A"),T49,IF(AND(T49="B",IFERROR(VLOOKUP(S49,LIXIL対象製品リスト!L:AC,9,FALSE),"")="○"),IF(OR($Q$2="",$Q$2="選択してください"),"建て方を選択してください",IF($Q$2="共同住宅（4階建以上）",T49,"対象外")),"対象外"))),"")</f>
        <v/>
      </c>
      <c r="W49" s="87" t="str">
        <f>"窓リノベ24"&amp;"ドア"&amp;IFERROR(LEFT(VLOOKUP(S49,LIXIL対象製品リスト!L:AC,2,FALSE),3),"はつり")&amp;V49&amp;Q49</f>
        <v>窓リノベ24ドアはつり</v>
      </c>
      <c r="X49" s="88" t="str">
        <f>IF(T49&lt;&gt;"",IFERROR(IF($Q$2="共同住宅（4階建以上）",VLOOKUP(W49,補助額!A:H,8,FALSE),VLOOKUP(W49,補助額!A:H,7,FALSE)),"－"),"")</f>
        <v/>
      </c>
      <c r="Y49" s="89" t="str">
        <f t="shared" si="12"/>
        <v/>
      </c>
      <c r="Z49" s="90" t="str">
        <f>IF(T49="","",IF(OR($O$2="選択してください",$O$2=""),"地域を選択してください",IF(OR($Q$2="選択してください",$Q$2=""),"建て方を選択してください",IFERROR(VLOOKUP(AA49,こどもエコグレード!A:E,5,FALSE),"対象外"))))</f>
        <v/>
      </c>
      <c r="AA49" s="90" t="str">
        <f t="shared" si="3"/>
        <v>共同住宅選択してください</v>
      </c>
      <c r="AB49" s="90" t="str">
        <f t="shared" si="13"/>
        <v>子育てエコドア</v>
      </c>
      <c r="AC49" s="91" t="str">
        <f>IF(T49&lt;&gt;"",IFERROR(IF($Q$2="共同住宅（4階建以上）",VLOOKUP(AB49,補助額!A:H,8,FALSE),VLOOKUP(AB49,補助額!A:H,7,FALSE)),"－"),"")</f>
        <v/>
      </c>
      <c r="AD49" s="96" t="str">
        <f t="shared" si="14"/>
        <v/>
      </c>
      <c r="AE49" s="90" t="str">
        <f t="shared" si="4"/>
        <v/>
      </c>
      <c r="AF49" s="90" t="str">
        <f t="shared" si="5"/>
        <v>子育てエコドア</v>
      </c>
      <c r="AG49" s="91" t="str">
        <f>IF(T49&lt;&gt;"",IFERROR(IF($Q$2="共同住宅（4階建以上）",VLOOKUP(AF49,補助額!A:H,8,FALSE),VLOOKUP(AF49,補助額!A:H,7,FALSE)),"－"),"")</f>
        <v/>
      </c>
      <c r="AH49" s="97" t="str">
        <f t="shared" si="15"/>
        <v/>
      </c>
      <c r="AI49" s="93" t="str">
        <f>IF(T49="","",IF(OR($O$2="選択してください",$O$2=""),"地域を選択してください",IF(OR($Q$2="選択してください",$Q$2=""),"建て方を選択してください",IFERROR(VLOOKUP(AJ49,こどもエコグレード!A:F,6,FALSE),"対象外"))))</f>
        <v/>
      </c>
      <c r="AJ49" s="93" t="str">
        <f t="shared" si="6"/>
        <v>共同住宅選択してください</v>
      </c>
      <c r="AK49" s="98"/>
      <c r="AL49" s="98"/>
      <c r="AM49" s="98"/>
    </row>
    <row r="50" spans="1:39" ht="18" customHeight="1" x14ac:dyDescent="0.4">
      <c r="A50" s="1" t="str">
        <f t="shared" si="0"/>
        <v/>
      </c>
      <c r="B50" s="1" t="str">
        <f t="shared" si="7"/>
        <v/>
      </c>
      <c r="C50" s="80" t="str">
        <f t="shared" si="8"/>
        <v/>
      </c>
      <c r="D50" s="80" t="str">
        <f t="shared" si="9"/>
        <v/>
      </c>
      <c r="E50" s="80" t="str">
        <f t="shared" si="1"/>
        <v/>
      </c>
      <c r="F50" s="1">
        <f>IFERROR(VLOOKUP(K50&amp;L50,LIXIL対象製品リスト!R:W,4,FALSE),0)</f>
        <v>0</v>
      </c>
      <c r="G50" s="1">
        <f>IFERROR(VLOOKUP(K50&amp;L50,LIXIL対象製品リスト!R:W,5,FALSE),0)</f>
        <v>0</v>
      </c>
      <c r="I50" s="21"/>
      <c r="J50" s="82"/>
      <c r="K50" s="82"/>
      <c r="L50" s="81"/>
      <c r="M50" s="82"/>
      <c r="N50" s="81"/>
      <c r="O50" s="81"/>
      <c r="P50" s="83" t="str">
        <f>IF(OR(N50="",O50=""),"",IF(COUNTIF(L50,"*（D）*")&gt;0,IF((N50+F50)*(O50+G50)/10^6&gt;=サイズ!$D$17,"4",IF((N50+F50)*(O50+G50)/10^6&gt;=サイズ!$D$16,"3",IF((N50+F50)*(O50+G50)/10^6&gt;=サイズ!$D$15,"2",IF((N50+F50)*(O50+G50)/10^6&gt;=サイズ!$D$14,"1","対象外")))),IF(COUNTIF(L50,"*（E）*")&gt;0,IF((N50+F50)*(O50+G50)/10^6&gt;=サイズ!$D$21,"4",IF((N50+F50)*(O50+G50)/10^6&gt;=サイズ!$D$20,"3",IF((N50+F50)*(O50+G50)/10^6&gt;=サイズ!$D$19,"2",IF((N50+F50)*(O50+G50)/10^6&gt;=サイズ!$D$18,"1","対象外")))),"開閉形式を選択")))</f>
        <v/>
      </c>
      <c r="Q50" s="83" t="str">
        <f t="shared" si="10"/>
        <v/>
      </c>
      <c r="R50" s="83" t="str">
        <f t="shared" si="11"/>
        <v/>
      </c>
      <c r="S50" s="84" t="str">
        <f>IFERROR(IF(OR(I50="",K50="",L50="",M50="",N50="",O50=""),"",VLOOKUP(SUBSTITUTE(SUBSTITUTE(I50&amp;K50&amp;L50&amp;M50&amp;P50,CHAR(10),""),"~","～"),LIXIL対象製品リスト!P:Q,2,FALSE)),"対象の型番はありません")</f>
        <v/>
      </c>
      <c r="T50" s="83" t="str">
        <f t="shared" si="2"/>
        <v/>
      </c>
      <c r="U50" s="95"/>
      <c r="V50" s="86" t="str">
        <f>IF(T50&lt;&gt;"",IF(T50="P","SS",IF(OR(T50="S",T50="A"),T50,IF(AND(T50="B",IFERROR(VLOOKUP(S50,LIXIL対象製品リスト!L:AC,9,FALSE),"")="○"),IF(OR($Q$2="",$Q$2="選択してください"),"建て方を選択してください",IF($Q$2="共同住宅（4階建以上）",T50,"対象外")),"対象外"))),"")</f>
        <v/>
      </c>
      <c r="W50" s="87" t="str">
        <f>"窓リノベ24"&amp;"ドア"&amp;IFERROR(LEFT(VLOOKUP(S50,LIXIL対象製品リスト!L:AC,2,FALSE),3),"はつり")&amp;V50&amp;Q50</f>
        <v>窓リノベ24ドアはつり</v>
      </c>
      <c r="X50" s="88" t="str">
        <f>IF(T50&lt;&gt;"",IFERROR(IF($Q$2="共同住宅（4階建以上）",VLOOKUP(W50,補助額!A:H,8,FALSE),VLOOKUP(W50,補助額!A:H,7,FALSE)),"－"),"")</f>
        <v/>
      </c>
      <c r="Y50" s="89" t="str">
        <f t="shared" si="12"/>
        <v/>
      </c>
      <c r="Z50" s="90" t="str">
        <f>IF(T50="","",IF(OR($O$2="選択してください",$O$2=""),"地域を選択してください",IF(OR($Q$2="選択してください",$Q$2=""),"建て方を選択してください",IFERROR(VLOOKUP(AA50,こどもエコグレード!A:E,5,FALSE),"対象外"))))</f>
        <v/>
      </c>
      <c r="AA50" s="90" t="str">
        <f t="shared" si="3"/>
        <v>共同住宅選択してください</v>
      </c>
      <c r="AB50" s="90" t="str">
        <f t="shared" si="13"/>
        <v>子育てエコドア</v>
      </c>
      <c r="AC50" s="91" t="str">
        <f>IF(T50&lt;&gt;"",IFERROR(IF($Q$2="共同住宅（4階建以上）",VLOOKUP(AB50,補助額!A:H,8,FALSE),VLOOKUP(AB50,補助額!A:H,7,FALSE)),"－"),"")</f>
        <v/>
      </c>
      <c r="AD50" s="96" t="str">
        <f t="shared" si="14"/>
        <v/>
      </c>
      <c r="AE50" s="90" t="str">
        <f t="shared" si="4"/>
        <v/>
      </c>
      <c r="AF50" s="90" t="str">
        <f t="shared" si="5"/>
        <v>子育てエコドア</v>
      </c>
      <c r="AG50" s="91" t="str">
        <f>IF(T50&lt;&gt;"",IFERROR(IF($Q$2="共同住宅（4階建以上）",VLOOKUP(AF50,補助額!A:H,8,FALSE),VLOOKUP(AF50,補助額!A:H,7,FALSE)),"－"),"")</f>
        <v/>
      </c>
      <c r="AH50" s="97" t="str">
        <f t="shared" si="15"/>
        <v/>
      </c>
      <c r="AI50" s="93" t="str">
        <f>IF(T50="","",IF(OR($O$2="選択してください",$O$2=""),"地域を選択してください",IF(OR($Q$2="選択してください",$Q$2=""),"建て方を選択してください",IFERROR(VLOOKUP(AJ50,こどもエコグレード!A:F,6,FALSE),"対象外"))))</f>
        <v/>
      </c>
      <c r="AJ50" s="93" t="str">
        <f t="shared" si="6"/>
        <v>共同住宅選択してください</v>
      </c>
      <c r="AK50" s="98"/>
      <c r="AL50" s="98"/>
      <c r="AM50" s="98"/>
    </row>
    <row r="51" spans="1:39" ht="18" customHeight="1" x14ac:dyDescent="0.4">
      <c r="A51" s="1" t="str">
        <f t="shared" si="0"/>
        <v/>
      </c>
      <c r="B51" s="1" t="str">
        <f t="shared" si="7"/>
        <v/>
      </c>
      <c r="C51" s="80" t="str">
        <f t="shared" si="8"/>
        <v/>
      </c>
      <c r="D51" s="80" t="str">
        <f t="shared" si="9"/>
        <v/>
      </c>
      <c r="E51" s="80" t="str">
        <f t="shared" si="1"/>
        <v/>
      </c>
      <c r="F51" s="1">
        <f>IFERROR(VLOOKUP(K51&amp;L51,LIXIL対象製品リスト!R:W,4,FALSE),0)</f>
        <v>0</v>
      </c>
      <c r="G51" s="1">
        <f>IFERROR(VLOOKUP(K51&amp;L51,LIXIL対象製品リスト!R:W,5,FALSE),0)</f>
        <v>0</v>
      </c>
      <c r="I51" s="21"/>
      <c r="J51" s="82"/>
      <c r="K51" s="82"/>
      <c r="L51" s="81"/>
      <c r="M51" s="82"/>
      <c r="N51" s="81"/>
      <c r="O51" s="81"/>
      <c r="P51" s="83" t="str">
        <f>IF(OR(N51="",O51=""),"",IF(COUNTIF(L51,"*（D）*")&gt;0,IF((N51+F51)*(O51+G51)/10^6&gt;=サイズ!$D$17,"4",IF((N51+F51)*(O51+G51)/10^6&gt;=サイズ!$D$16,"3",IF((N51+F51)*(O51+G51)/10^6&gt;=サイズ!$D$15,"2",IF((N51+F51)*(O51+G51)/10^6&gt;=サイズ!$D$14,"1","対象外")))),IF(COUNTIF(L51,"*（E）*")&gt;0,IF((N51+F51)*(O51+G51)/10^6&gt;=サイズ!$D$21,"4",IF((N51+F51)*(O51+G51)/10^6&gt;=サイズ!$D$20,"3",IF((N51+F51)*(O51+G51)/10^6&gt;=サイズ!$D$19,"2",IF((N51+F51)*(O51+G51)/10^6&gt;=サイズ!$D$18,"1","対象外")))),"開閉形式を選択")))</f>
        <v/>
      </c>
      <c r="Q51" s="83" t="str">
        <f t="shared" si="10"/>
        <v/>
      </c>
      <c r="R51" s="83" t="str">
        <f t="shared" si="11"/>
        <v/>
      </c>
      <c r="S51" s="84" t="str">
        <f>IFERROR(IF(OR(I51="",K51="",L51="",M51="",N51="",O51=""),"",VLOOKUP(SUBSTITUTE(SUBSTITUTE(I51&amp;K51&amp;L51&amp;M51&amp;P51,CHAR(10),""),"~","～"),LIXIL対象製品リスト!P:Q,2,FALSE)),"対象の型番はありません")</f>
        <v/>
      </c>
      <c r="T51" s="83" t="str">
        <f t="shared" si="2"/>
        <v/>
      </c>
      <c r="U51" s="95"/>
      <c r="V51" s="86" t="str">
        <f>IF(T51&lt;&gt;"",IF(T51="P","SS",IF(OR(T51="S",T51="A"),T51,IF(AND(T51="B",IFERROR(VLOOKUP(S51,LIXIL対象製品リスト!L:AC,9,FALSE),"")="○"),IF(OR($Q$2="",$Q$2="選択してください"),"建て方を選択してください",IF($Q$2="共同住宅（4階建以上）",T51,"対象外")),"対象外"))),"")</f>
        <v/>
      </c>
      <c r="W51" s="87" t="str">
        <f>"窓リノベ24"&amp;"ドア"&amp;IFERROR(LEFT(VLOOKUP(S51,LIXIL対象製品リスト!L:AC,2,FALSE),3),"はつり")&amp;V51&amp;Q51</f>
        <v>窓リノベ24ドアはつり</v>
      </c>
      <c r="X51" s="88" t="str">
        <f>IF(T51&lt;&gt;"",IFERROR(IF($Q$2="共同住宅（4階建以上）",VLOOKUP(W51,補助額!A:H,8,FALSE),VLOOKUP(W51,補助額!A:H,7,FALSE)),"－"),"")</f>
        <v/>
      </c>
      <c r="Y51" s="89" t="str">
        <f t="shared" si="12"/>
        <v/>
      </c>
      <c r="Z51" s="90" t="str">
        <f>IF(T51="","",IF(OR($O$2="選択してください",$O$2=""),"地域を選択してください",IF(OR($Q$2="選択してください",$Q$2=""),"建て方を選択してください",IFERROR(VLOOKUP(AA51,こどもエコグレード!A:E,5,FALSE),"対象外"))))</f>
        <v/>
      </c>
      <c r="AA51" s="90" t="str">
        <f t="shared" si="3"/>
        <v>共同住宅選択してください</v>
      </c>
      <c r="AB51" s="90" t="str">
        <f t="shared" si="13"/>
        <v>子育てエコドア</v>
      </c>
      <c r="AC51" s="91" t="str">
        <f>IF(T51&lt;&gt;"",IFERROR(IF($Q$2="共同住宅（4階建以上）",VLOOKUP(AB51,補助額!A:H,8,FALSE),VLOOKUP(AB51,補助額!A:H,7,FALSE)),"－"),"")</f>
        <v/>
      </c>
      <c r="AD51" s="96" t="str">
        <f t="shared" si="14"/>
        <v/>
      </c>
      <c r="AE51" s="90" t="str">
        <f t="shared" si="4"/>
        <v/>
      </c>
      <c r="AF51" s="90" t="str">
        <f t="shared" si="5"/>
        <v>子育てエコドア</v>
      </c>
      <c r="AG51" s="91" t="str">
        <f>IF(T51&lt;&gt;"",IFERROR(IF($Q$2="共同住宅（4階建以上）",VLOOKUP(AF51,補助額!A:H,8,FALSE),VLOOKUP(AF51,補助額!A:H,7,FALSE)),"－"),"")</f>
        <v/>
      </c>
      <c r="AH51" s="97" t="str">
        <f t="shared" si="15"/>
        <v/>
      </c>
      <c r="AI51" s="93" t="str">
        <f>IF(T51="","",IF(OR($O$2="選択してください",$O$2=""),"地域を選択してください",IF(OR($Q$2="選択してください",$Q$2=""),"建て方を選択してください",IFERROR(VLOOKUP(AJ51,こどもエコグレード!A:F,6,FALSE),"対象外"))))</f>
        <v/>
      </c>
      <c r="AJ51" s="93" t="str">
        <f t="shared" si="6"/>
        <v>共同住宅選択してください</v>
      </c>
      <c r="AK51" s="98"/>
      <c r="AL51" s="98"/>
      <c r="AM51" s="98"/>
    </row>
    <row r="52" spans="1:39" ht="18" customHeight="1" x14ac:dyDescent="0.4">
      <c r="A52" s="1" t="str">
        <f t="shared" si="0"/>
        <v/>
      </c>
      <c r="B52" s="1" t="str">
        <f t="shared" si="7"/>
        <v/>
      </c>
      <c r="C52" s="80" t="str">
        <f t="shared" si="8"/>
        <v/>
      </c>
      <c r="D52" s="80" t="str">
        <f t="shared" si="9"/>
        <v/>
      </c>
      <c r="E52" s="80" t="str">
        <f t="shared" si="1"/>
        <v/>
      </c>
      <c r="F52" s="1">
        <f>IFERROR(VLOOKUP(K52&amp;L52,LIXIL対象製品リスト!R:W,4,FALSE),0)</f>
        <v>0</v>
      </c>
      <c r="G52" s="1">
        <f>IFERROR(VLOOKUP(K52&amp;L52,LIXIL対象製品リスト!R:W,5,FALSE),0)</f>
        <v>0</v>
      </c>
      <c r="I52" s="21"/>
      <c r="J52" s="82"/>
      <c r="K52" s="82"/>
      <c r="L52" s="81"/>
      <c r="M52" s="82"/>
      <c r="N52" s="81"/>
      <c r="O52" s="81"/>
      <c r="P52" s="83" t="str">
        <f>IF(OR(N52="",O52=""),"",IF(COUNTIF(L52,"*（D）*")&gt;0,IF((N52+F52)*(O52+G52)/10^6&gt;=サイズ!$D$17,"4",IF((N52+F52)*(O52+G52)/10^6&gt;=サイズ!$D$16,"3",IF((N52+F52)*(O52+G52)/10^6&gt;=サイズ!$D$15,"2",IF((N52+F52)*(O52+G52)/10^6&gt;=サイズ!$D$14,"1","対象外")))),IF(COUNTIF(L52,"*（E）*")&gt;0,IF((N52+F52)*(O52+G52)/10^6&gt;=サイズ!$D$21,"4",IF((N52+F52)*(O52+G52)/10^6&gt;=サイズ!$D$20,"3",IF((N52+F52)*(O52+G52)/10^6&gt;=サイズ!$D$19,"2",IF((N52+F52)*(O52+G52)/10^6&gt;=サイズ!$D$18,"1","対象外")))),"開閉形式を選択")))</f>
        <v/>
      </c>
      <c r="Q52" s="83" t="str">
        <f t="shared" si="10"/>
        <v/>
      </c>
      <c r="R52" s="83" t="str">
        <f t="shared" si="11"/>
        <v/>
      </c>
      <c r="S52" s="84" t="str">
        <f>IFERROR(IF(OR(I52="",K52="",L52="",M52="",N52="",O52=""),"",VLOOKUP(SUBSTITUTE(SUBSTITUTE(I52&amp;K52&amp;L52&amp;M52&amp;P52,CHAR(10),""),"~","～"),LIXIL対象製品リスト!P:Q,2,FALSE)),"対象の型番はありません")</f>
        <v/>
      </c>
      <c r="T52" s="83" t="str">
        <f t="shared" si="2"/>
        <v/>
      </c>
      <c r="U52" s="95"/>
      <c r="V52" s="86" t="str">
        <f>IF(T52&lt;&gt;"",IF(T52="P","SS",IF(OR(T52="S",T52="A"),T52,IF(AND(T52="B",IFERROR(VLOOKUP(S52,LIXIL対象製品リスト!L:AC,9,FALSE),"")="○"),IF(OR($Q$2="",$Q$2="選択してください"),"建て方を選択してください",IF($Q$2="共同住宅（4階建以上）",T52,"対象外")),"対象外"))),"")</f>
        <v/>
      </c>
      <c r="W52" s="87" t="str">
        <f>"窓リノベ24"&amp;"ドア"&amp;IFERROR(LEFT(VLOOKUP(S52,LIXIL対象製品リスト!L:AC,2,FALSE),3),"はつり")&amp;V52&amp;Q52</f>
        <v>窓リノベ24ドアはつり</v>
      </c>
      <c r="X52" s="88" t="str">
        <f>IF(T52&lt;&gt;"",IFERROR(IF($Q$2="共同住宅（4階建以上）",VLOOKUP(W52,補助額!A:H,8,FALSE),VLOOKUP(W52,補助額!A:H,7,FALSE)),"－"),"")</f>
        <v/>
      </c>
      <c r="Y52" s="89" t="str">
        <f t="shared" si="12"/>
        <v/>
      </c>
      <c r="Z52" s="90" t="str">
        <f>IF(T52="","",IF(OR($O$2="選択してください",$O$2=""),"地域を選択してください",IF(OR($Q$2="選択してください",$Q$2=""),"建て方を選択してください",IFERROR(VLOOKUP(AA52,こどもエコグレード!A:E,5,FALSE),"対象外"))))</f>
        <v/>
      </c>
      <c r="AA52" s="90" t="str">
        <f t="shared" si="3"/>
        <v>共同住宅選択してください</v>
      </c>
      <c r="AB52" s="90" t="str">
        <f t="shared" si="13"/>
        <v>子育てエコドア</v>
      </c>
      <c r="AC52" s="91" t="str">
        <f>IF(T52&lt;&gt;"",IFERROR(IF($Q$2="共同住宅（4階建以上）",VLOOKUP(AB52,補助額!A:H,8,FALSE),VLOOKUP(AB52,補助額!A:H,7,FALSE)),"－"),"")</f>
        <v/>
      </c>
      <c r="AD52" s="96" t="str">
        <f t="shared" si="14"/>
        <v/>
      </c>
      <c r="AE52" s="90" t="str">
        <f t="shared" si="4"/>
        <v/>
      </c>
      <c r="AF52" s="90" t="str">
        <f t="shared" si="5"/>
        <v>子育てエコドア</v>
      </c>
      <c r="AG52" s="91" t="str">
        <f>IF(T52&lt;&gt;"",IFERROR(IF($Q$2="共同住宅（4階建以上）",VLOOKUP(AF52,補助額!A:H,8,FALSE),VLOOKUP(AF52,補助額!A:H,7,FALSE)),"－"),"")</f>
        <v/>
      </c>
      <c r="AH52" s="97" t="str">
        <f t="shared" si="15"/>
        <v/>
      </c>
      <c r="AI52" s="93" t="str">
        <f>IF(T52="","",IF(OR($O$2="選択してください",$O$2=""),"地域を選択してください",IF(OR($Q$2="選択してください",$Q$2=""),"建て方を選択してください",IFERROR(VLOOKUP(AJ52,こどもエコグレード!A:F,6,FALSE),"対象外"))))</f>
        <v/>
      </c>
      <c r="AJ52" s="93" t="str">
        <f t="shared" si="6"/>
        <v>共同住宅選択してください</v>
      </c>
      <c r="AK52" s="98"/>
      <c r="AL52" s="98"/>
      <c r="AM52" s="98"/>
    </row>
    <row r="53" spans="1:39" ht="18" customHeight="1" x14ac:dyDescent="0.4">
      <c r="A53" s="1" t="str">
        <f t="shared" si="0"/>
        <v/>
      </c>
      <c r="B53" s="1" t="str">
        <f t="shared" si="7"/>
        <v/>
      </c>
      <c r="C53" s="80" t="str">
        <f t="shared" si="8"/>
        <v/>
      </c>
      <c r="D53" s="80" t="str">
        <f t="shared" si="9"/>
        <v/>
      </c>
      <c r="E53" s="80" t="str">
        <f t="shared" si="1"/>
        <v/>
      </c>
      <c r="F53" s="1">
        <f>IFERROR(VLOOKUP(K53&amp;L53,LIXIL対象製品リスト!R:W,4,FALSE),0)</f>
        <v>0</v>
      </c>
      <c r="G53" s="1">
        <f>IFERROR(VLOOKUP(K53&amp;L53,LIXIL対象製品リスト!R:W,5,FALSE),0)</f>
        <v>0</v>
      </c>
      <c r="I53" s="21"/>
      <c r="J53" s="82"/>
      <c r="K53" s="82"/>
      <c r="L53" s="81"/>
      <c r="M53" s="82"/>
      <c r="N53" s="81"/>
      <c r="O53" s="81"/>
      <c r="P53" s="83" t="str">
        <f>IF(OR(N53="",O53=""),"",IF(COUNTIF(L53,"*（D）*")&gt;0,IF((N53+F53)*(O53+G53)/10^6&gt;=サイズ!$D$17,"4",IF((N53+F53)*(O53+G53)/10^6&gt;=サイズ!$D$16,"3",IF((N53+F53)*(O53+G53)/10^6&gt;=サイズ!$D$15,"2",IF((N53+F53)*(O53+G53)/10^6&gt;=サイズ!$D$14,"1","対象外")))),IF(COUNTIF(L53,"*（E）*")&gt;0,IF((N53+F53)*(O53+G53)/10^6&gt;=サイズ!$D$21,"4",IF((N53+F53)*(O53+G53)/10^6&gt;=サイズ!$D$20,"3",IF((N53+F53)*(O53+G53)/10^6&gt;=サイズ!$D$19,"2",IF((N53+F53)*(O53+G53)/10^6&gt;=サイズ!$D$18,"1","対象外")))),"開閉形式を選択")))</f>
        <v/>
      </c>
      <c r="Q53" s="83" t="str">
        <f t="shared" si="10"/>
        <v/>
      </c>
      <c r="R53" s="83" t="str">
        <f t="shared" si="11"/>
        <v/>
      </c>
      <c r="S53" s="84" t="str">
        <f>IFERROR(IF(OR(I53="",K53="",L53="",M53="",N53="",O53=""),"",VLOOKUP(SUBSTITUTE(SUBSTITUTE(I53&amp;K53&amp;L53&amp;M53&amp;P53,CHAR(10),""),"~","～"),LIXIL対象製品リスト!P:Q,2,FALSE)),"対象の型番はありません")</f>
        <v/>
      </c>
      <c r="T53" s="83" t="str">
        <f t="shared" si="2"/>
        <v/>
      </c>
      <c r="U53" s="95"/>
      <c r="V53" s="86" t="str">
        <f>IF(T53&lt;&gt;"",IF(T53="P","SS",IF(OR(T53="S",T53="A"),T53,IF(AND(T53="B",IFERROR(VLOOKUP(S53,LIXIL対象製品リスト!L:AC,9,FALSE),"")="○"),IF(OR($Q$2="",$Q$2="選択してください"),"建て方を選択してください",IF($Q$2="共同住宅（4階建以上）",T53,"対象外")),"対象外"))),"")</f>
        <v/>
      </c>
      <c r="W53" s="87" t="str">
        <f>"窓リノベ24"&amp;"ドア"&amp;IFERROR(LEFT(VLOOKUP(S53,LIXIL対象製品リスト!L:AC,2,FALSE),3),"はつり")&amp;V53&amp;Q53</f>
        <v>窓リノベ24ドアはつり</v>
      </c>
      <c r="X53" s="88" t="str">
        <f>IF(T53&lt;&gt;"",IFERROR(IF($Q$2="共同住宅（4階建以上）",VLOOKUP(W53,補助額!A:H,8,FALSE),VLOOKUP(W53,補助額!A:H,7,FALSE)),"－"),"")</f>
        <v/>
      </c>
      <c r="Y53" s="89" t="str">
        <f t="shared" si="12"/>
        <v/>
      </c>
      <c r="Z53" s="90" t="str">
        <f>IF(T53="","",IF(OR($O$2="選択してください",$O$2=""),"地域を選択してください",IF(OR($Q$2="選択してください",$Q$2=""),"建て方を選択してください",IFERROR(VLOOKUP(AA53,こどもエコグレード!A:E,5,FALSE),"対象外"))))</f>
        <v/>
      </c>
      <c r="AA53" s="90" t="str">
        <f t="shared" si="3"/>
        <v>共同住宅選択してください</v>
      </c>
      <c r="AB53" s="90" t="str">
        <f t="shared" si="13"/>
        <v>子育てエコドア</v>
      </c>
      <c r="AC53" s="91" t="str">
        <f>IF(T53&lt;&gt;"",IFERROR(IF($Q$2="共同住宅（4階建以上）",VLOOKUP(AB53,補助額!A:H,8,FALSE),VLOOKUP(AB53,補助額!A:H,7,FALSE)),"－"),"")</f>
        <v/>
      </c>
      <c r="AD53" s="96" t="str">
        <f t="shared" si="14"/>
        <v/>
      </c>
      <c r="AE53" s="90" t="str">
        <f t="shared" si="4"/>
        <v/>
      </c>
      <c r="AF53" s="90" t="str">
        <f t="shared" si="5"/>
        <v>子育てエコドア</v>
      </c>
      <c r="AG53" s="91" t="str">
        <f>IF(T53&lt;&gt;"",IFERROR(IF($Q$2="共同住宅（4階建以上）",VLOOKUP(AF53,補助額!A:H,8,FALSE),VLOOKUP(AF53,補助額!A:H,7,FALSE)),"－"),"")</f>
        <v/>
      </c>
      <c r="AH53" s="97" t="str">
        <f t="shared" si="15"/>
        <v/>
      </c>
      <c r="AI53" s="93" t="str">
        <f>IF(T53="","",IF(OR($O$2="選択してください",$O$2=""),"地域を選択してください",IF(OR($Q$2="選択してください",$Q$2=""),"建て方を選択してください",IFERROR(VLOOKUP(AJ53,こどもエコグレード!A:F,6,FALSE),"対象外"))))</f>
        <v/>
      </c>
      <c r="AJ53" s="93" t="str">
        <f t="shared" si="6"/>
        <v>共同住宅選択してください</v>
      </c>
      <c r="AK53" s="98"/>
      <c r="AL53" s="98"/>
      <c r="AM53" s="98"/>
    </row>
    <row r="54" spans="1:39" ht="18" customHeight="1" x14ac:dyDescent="0.4">
      <c r="A54" s="1" t="str">
        <f t="shared" si="0"/>
        <v/>
      </c>
      <c r="B54" s="1" t="str">
        <f t="shared" si="7"/>
        <v/>
      </c>
      <c r="C54" s="80" t="str">
        <f t="shared" si="8"/>
        <v/>
      </c>
      <c r="D54" s="80" t="str">
        <f t="shared" si="9"/>
        <v/>
      </c>
      <c r="E54" s="80" t="str">
        <f t="shared" si="1"/>
        <v/>
      </c>
      <c r="F54" s="1">
        <f>IFERROR(VLOOKUP(K54&amp;L54,LIXIL対象製品リスト!R:W,4,FALSE),0)</f>
        <v>0</v>
      </c>
      <c r="G54" s="1">
        <f>IFERROR(VLOOKUP(K54&amp;L54,LIXIL対象製品リスト!R:W,5,FALSE),0)</f>
        <v>0</v>
      </c>
      <c r="I54" s="21"/>
      <c r="J54" s="82"/>
      <c r="K54" s="82"/>
      <c r="L54" s="81"/>
      <c r="M54" s="82"/>
      <c r="N54" s="81"/>
      <c r="O54" s="81"/>
      <c r="P54" s="83" t="str">
        <f>IF(OR(N54="",O54=""),"",IF(COUNTIF(L54,"*（D）*")&gt;0,IF((N54+F54)*(O54+G54)/10^6&gt;=サイズ!$D$17,"4",IF((N54+F54)*(O54+G54)/10^6&gt;=サイズ!$D$16,"3",IF((N54+F54)*(O54+G54)/10^6&gt;=サイズ!$D$15,"2",IF((N54+F54)*(O54+G54)/10^6&gt;=サイズ!$D$14,"1","対象外")))),IF(COUNTIF(L54,"*（E）*")&gt;0,IF((N54+F54)*(O54+G54)/10^6&gt;=サイズ!$D$21,"4",IF((N54+F54)*(O54+G54)/10^6&gt;=サイズ!$D$20,"3",IF((N54+F54)*(O54+G54)/10^6&gt;=サイズ!$D$19,"2",IF((N54+F54)*(O54+G54)/10^6&gt;=サイズ!$D$18,"1","対象外")))),"開閉形式を選択")))</f>
        <v/>
      </c>
      <c r="Q54" s="83" t="str">
        <f t="shared" si="10"/>
        <v/>
      </c>
      <c r="R54" s="83" t="str">
        <f t="shared" si="11"/>
        <v/>
      </c>
      <c r="S54" s="84" t="str">
        <f>IFERROR(IF(OR(I54="",K54="",L54="",M54="",N54="",O54=""),"",VLOOKUP(SUBSTITUTE(SUBSTITUTE(I54&amp;K54&amp;L54&amp;M54&amp;P54,CHAR(10),""),"~","～"),LIXIL対象製品リスト!P:Q,2,FALSE)),"対象の型番はありません")</f>
        <v/>
      </c>
      <c r="T54" s="83" t="str">
        <f t="shared" si="2"/>
        <v/>
      </c>
      <c r="U54" s="95"/>
      <c r="V54" s="86" t="str">
        <f>IF(T54&lt;&gt;"",IF(T54="P","SS",IF(OR(T54="S",T54="A"),T54,IF(AND(T54="B",IFERROR(VLOOKUP(S54,LIXIL対象製品リスト!L:AC,9,FALSE),"")="○"),IF(OR($Q$2="",$Q$2="選択してください"),"建て方を選択してください",IF($Q$2="共同住宅（4階建以上）",T54,"対象外")),"対象外"))),"")</f>
        <v/>
      </c>
      <c r="W54" s="87" t="str">
        <f>"窓リノベ24"&amp;"ドア"&amp;IFERROR(LEFT(VLOOKUP(S54,LIXIL対象製品リスト!L:AC,2,FALSE),3),"はつり")&amp;V54&amp;Q54</f>
        <v>窓リノベ24ドアはつり</v>
      </c>
      <c r="X54" s="88" t="str">
        <f>IF(T54&lt;&gt;"",IFERROR(IF($Q$2="共同住宅（4階建以上）",VLOOKUP(W54,補助額!A:H,8,FALSE),VLOOKUP(W54,補助額!A:H,7,FALSE)),"－"),"")</f>
        <v/>
      </c>
      <c r="Y54" s="89" t="str">
        <f t="shared" si="12"/>
        <v/>
      </c>
      <c r="Z54" s="90" t="str">
        <f>IF(T54="","",IF(OR($O$2="選択してください",$O$2=""),"地域を選択してください",IF(OR($Q$2="選択してください",$Q$2=""),"建て方を選択してください",IFERROR(VLOOKUP(AA54,こどもエコグレード!A:E,5,FALSE),"対象外"))))</f>
        <v/>
      </c>
      <c r="AA54" s="90" t="str">
        <f t="shared" si="3"/>
        <v>共同住宅選択してください</v>
      </c>
      <c r="AB54" s="90" t="str">
        <f t="shared" si="13"/>
        <v>子育てエコドア</v>
      </c>
      <c r="AC54" s="91" t="str">
        <f>IF(T54&lt;&gt;"",IFERROR(IF($Q$2="共同住宅（4階建以上）",VLOOKUP(AB54,補助額!A:H,8,FALSE),VLOOKUP(AB54,補助額!A:H,7,FALSE)),"－"),"")</f>
        <v/>
      </c>
      <c r="AD54" s="96" t="str">
        <f t="shared" si="14"/>
        <v/>
      </c>
      <c r="AE54" s="90" t="str">
        <f t="shared" si="4"/>
        <v/>
      </c>
      <c r="AF54" s="90" t="str">
        <f t="shared" si="5"/>
        <v>子育てエコドア</v>
      </c>
      <c r="AG54" s="91" t="str">
        <f>IF(T54&lt;&gt;"",IFERROR(IF($Q$2="共同住宅（4階建以上）",VLOOKUP(AF54,補助額!A:H,8,FALSE),VLOOKUP(AF54,補助額!A:H,7,FALSE)),"－"),"")</f>
        <v/>
      </c>
      <c r="AH54" s="97" t="str">
        <f t="shared" si="15"/>
        <v/>
      </c>
      <c r="AI54" s="93" t="str">
        <f>IF(T54="","",IF(OR($O$2="選択してください",$O$2=""),"地域を選択してください",IF(OR($Q$2="選択してください",$Q$2=""),"建て方を選択してください",IFERROR(VLOOKUP(AJ54,こどもエコグレード!A:F,6,FALSE),"対象外"))))</f>
        <v/>
      </c>
      <c r="AJ54" s="93" t="str">
        <f t="shared" si="6"/>
        <v>共同住宅選択してください</v>
      </c>
      <c r="AK54" s="98"/>
      <c r="AL54" s="98"/>
      <c r="AM54" s="98"/>
    </row>
    <row r="55" spans="1:39" ht="18" customHeight="1" x14ac:dyDescent="0.4">
      <c r="A55" s="1" t="str">
        <f t="shared" si="0"/>
        <v/>
      </c>
      <c r="B55" s="1" t="str">
        <f t="shared" si="7"/>
        <v/>
      </c>
      <c r="C55" s="80" t="str">
        <f t="shared" si="8"/>
        <v/>
      </c>
      <c r="D55" s="80" t="str">
        <f t="shared" si="9"/>
        <v/>
      </c>
      <c r="E55" s="80" t="str">
        <f t="shared" si="1"/>
        <v/>
      </c>
      <c r="F55" s="1">
        <f>IFERROR(VLOOKUP(K55&amp;L55,LIXIL対象製品リスト!R:W,4,FALSE),0)</f>
        <v>0</v>
      </c>
      <c r="G55" s="1">
        <f>IFERROR(VLOOKUP(K55&amp;L55,LIXIL対象製品リスト!R:W,5,FALSE),0)</f>
        <v>0</v>
      </c>
      <c r="I55" s="21"/>
      <c r="J55" s="82"/>
      <c r="K55" s="82"/>
      <c r="L55" s="81"/>
      <c r="M55" s="82"/>
      <c r="N55" s="81"/>
      <c r="O55" s="81"/>
      <c r="P55" s="83" t="str">
        <f>IF(OR(N55="",O55=""),"",IF(COUNTIF(L55,"*（D）*")&gt;0,IF((N55+F55)*(O55+G55)/10^6&gt;=サイズ!$D$17,"4",IF((N55+F55)*(O55+G55)/10^6&gt;=サイズ!$D$16,"3",IF((N55+F55)*(O55+G55)/10^6&gt;=サイズ!$D$15,"2",IF((N55+F55)*(O55+G55)/10^6&gt;=サイズ!$D$14,"1","対象外")))),IF(COUNTIF(L55,"*（E）*")&gt;0,IF((N55+F55)*(O55+G55)/10^6&gt;=サイズ!$D$21,"4",IF((N55+F55)*(O55+G55)/10^6&gt;=サイズ!$D$20,"3",IF((N55+F55)*(O55+G55)/10^6&gt;=サイズ!$D$19,"2",IF((N55+F55)*(O55+G55)/10^6&gt;=サイズ!$D$18,"1","対象外")))),"開閉形式を選択")))</f>
        <v/>
      </c>
      <c r="Q55" s="83" t="str">
        <f t="shared" si="10"/>
        <v/>
      </c>
      <c r="R55" s="83" t="str">
        <f t="shared" si="11"/>
        <v/>
      </c>
      <c r="S55" s="84" t="str">
        <f>IFERROR(IF(OR(I55="",K55="",L55="",M55="",N55="",O55=""),"",VLOOKUP(SUBSTITUTE(SUBSTITUTE(I55&amp;K55&amp;L55&amp;M55&amp;P55,CHAR(10),""),"~","～"),LIXIL対象製品リスト!P:Q,2,FALSE)),"対象の型番はありません")</f>
        <v/>
      </c>
      <c r="T55" s="83" t="str">
        <f t="shared" si="2"/>
        <v/>
      </c>
      <c r="U55" s="95"/>
      <c r="V55" s="86" t="str">
        <f>IF(T55&lt;&gt;"",IF(T55="P","SS",IF(OR(T55="S",T55="A"),T55,IF(AND(T55="B",IFERROR(VLOOKUP(S55,LIXIL対象製品リスト!L:AC,9,FALSE),"")="○"),IF(OR($Q$2="",$Q$2="選択してください"),"建て方を選択してください",IF($Q$2="共同住宅（4階建以上）",T55,"対象外")),"対象外"))),"")</f>
        <v/>
      </c>
      <c r="W55" s="87" t="str">
        <f>"窓リノベ24"&amp;"ドア"&amp;IFERROR(LEFT(VLOOKUP(S55,LIXIL対象製品リスト!L:AC,2,FALSE),3),"はつり")&amp;V55&amp;Q55</f>
        <v>窓リノベ24ドアはつり</v>
      </c>
      <c r="X55" s="88" t="str">
        <f>IF(T55&lt;&gt;"",IFERROR(IF($Q$2="共同住宅（4階建以上）",VLOOKUP(W55,補助額!A:H,8,FALSE),VLOOKUP(W55,補助額!A:H,7,FALSE)),"－"),"")</f>
        <v/>
      </c>
      <c r="Y55" s="89" t="str">
        <f t="shared" si="12"/>
        <v/>
      </c>
      <c r="Z55" s="90" t="str">
        <f>IF(T55="","",IF(OR($O$2="選択してください",$O$2=""),"地域を選択してください",IF(OR($Q$2="選択してください",$Q$2=""),"建て方を選択してください",IFERROR(VLOOKUP(AA55,こどもエコグレード!A:E,5,FALSE),"対象外"))))</f>
        <v/>
      </c>
      <c r="AA55" s="90" t="str">
        <f t="shared" si="3"/>
        <v>共同住宅選択してください</v>
      </c>
      <c r="AB55" s="90" t="str">
        <f t="shared" si="13"/>
        <v>子育てエコドア</v>
      </c>
      <c r="AC55" s="91" t="str">
        <f>IF(T55&lt;&gt;"",IFERROR(IF($Q$2="共同住宅（4階建以上）",VLOOKUP(AB55,補助額!A:H,8,FALSE),VLOOKUP(AB55,補助額!A:H,7,FALSE)),"－"),"")</f>
        <v/>
      </c>
      <c r="AD55" s="96" t="str">
        <f t="shared" si="14"/>
        <v/>
      </c>
      <c r="AE55" s="90" t="str">
        <f t="shared" si="4"/>
        <v/>
      </c>
      <c r="AF55" s="90" t="str">
        <f t="shared" si="5"/>
        <v>子育てエコドア</v>
      </c>
      <c r="AG55" s="91" t="str">
        <f>IF(T55&lt;&gt;"",IFERROR(IF($Q$2="共同住宅（4階建以上）",VLOOKUP(AF55,補助額!A:H,8,FALSE),VLOOKUP(AF55,補助額!A:H,7,FALSE)),"－"),"")</f>
        <v/>
      </c>
      <c r="AH55" s="97" t="str">
        <f t="shared" si="15"/>
        <v/>
      </c>
      <c r="AI55" s="93" t="str">
        <f>IF(T55="","",IF(OR($O$2="選択してください",$O$2=""),"地域を選択してください",IF(OR($Q$2="選択してください",$Q$2=""),"建て方を選択してください",IFERROR(VLOOKUP(AJ55,こどもエコグレード!A:F,6,FALSE),"対象外"))))</f>
        <v/>
      </c>
      <c r="AJ55" s="93" t="str">
        <f t="shared" si="6"/>
        <v>共同住宅選択してください</v>
      </c>
      <c r="AK55" s="98"/>
      <c r="AL55" s="98"/>
      <c r="AM55" s="98"/>
    </row>
    <row r="56" spans="1:39" ht="18" customHeight="1" x14ac:dyDescent="0.4">
      <c r="A56" s="1" t="str">
        <f t="shared" si="0"/>
        <v/>
      </c>
      <c r="B56" s="1" t="str">
        <f t="shared" si="7"/>
        <v/>
      </c>
      <c r="C56" s="80" t="str">
        <f t="shared" si="8"/>
        <v/>
      </c>
      <c r="D56" s="80" t="str">
        <f t="shared" si="9"/>
        <v/>
      </c>
      <c r="E56" s="80" t="str">
        <f t="shared" si="1"/>
        <v/>
      </c>
      <c r="F56" s="1">
        <f>IFERROR(VLOOKUP(K56&amp;L56,LIXIL対象製品リスト!R:W,4,FALSE),0)</f>
        <v>0</v>
      </c>
      <c r="G56" s="1">
        <f>IFERROR(VLOOKUP(K56&amp;L56,LIXIL対象製品リスト!R:W,5,FALSE),0)</f>
        <v>0</v>
      </c>
      <c r="I56" s="21"/>
      <c r="J56" s="82"/>
      <c r="K56" s="82"/>
      <c r="L56" s="81"/>
      <c r="M56" s="82"/>
      <c r="N56" s="81"/>
      <c r="O56" s="81"/>
      <c r="P56" s="83" t="str">
        <f>IF(OR(N56="",O56=""),"",IF(COUNTIF(L56,"*（D）*")&gt;0,IF((N56+F56)*(O56+G56)/10^6&gt;=サイズ!$D$17,"4",IF((N56+F56)*(O56+G56)/10^6&gt;=サイズ!$D$16,"3",IF((N56+F56)*(O56+G56)/10^6&gt;=サイズ!$D$15,"2",IF((N56+F56)*(O56+G56)/10^6&gt;=サイズ!$D$14,"1","対象外")))),IF(COUNTIF(L56,"*（E）*")&gt;0,IF((N56+F56)*(O56+G56)/10^6&gt;=サイズ!$D$21,"4",IF((N56+F56)*(O56+G56)/10^6&gt;=サイズ!$D$20,"3",IF((N56+F56)*(O56+G56)/10^6&gt;=サイズ!$D$19,"2",IF((N56+F56)*(O56+G56)/10^6&gt;=サイズ!$D$18,"1","対象外")))),"開閉形式を選択")))</f>
        <v/>
      </c>
      <c r="Q56" s="83" t="str">
        <f t="shared" si="10"/>
        <v/>
      </c>
      <c r="R56" s="83" t="str">
        <f t="shared" si="11"/>
        <v/>
      </c>
      <c r="S56" s="84" t="str">
        <f>IFERROR(IF(OR(I56="",K56="",L56="",M56="",N56="",O56=""),"",VLOOKUP(SUBSTITUTE(SUBSTITUTE(I56&amp;K56&amp;L56&amp;M56&amp;P56,CHAR(10),""),"~","～"),LIXIL対象製品リスト!P:Q,2,FALSE)),"対象の型番はありません")</f>
        <v/>
      </c>
      <c r="T56" s="83" t="str">
        <f t="shared" si="2"/>
        <v/>
      </c>
      <c r="U56" s="95"/>
      <c r="V56" s="86" t="str">
        <f>IF(T56&lt;&gt;"",IF(T56="P","SS",IF(OR(T56="S",T56="A"),T56,IF(AND(T56="B",IFERROR(VLOOKUP(S56,LIXIL対象製品リスト!L:AC,9,FALSE),"")="○"),IF(OR($Q$2="",$Q$2="選択してください"),"建て方を選択してください",IF($Q$2="共同住宅（4階建以上）",T56,"対象外")),"対象外"))),"")</f>
        <v/>
      </c>
      <c r="W56" s="87" t="str">
        <f>"窓リノベ24"&amp;"ドア"&amp;IFERROR(LEFT(VLOOKUP(S56,LIXIL対象製品リスト!L:AC,2,FALSE),3),"はつり")&amp;V56&amp;Q56</f>
        <v>窓リノベ24ドアはつり</v>
      </c>
      <c r="X56" s="88" t="str">
        <f>IF(T56&lt;&gt;"",IFERROR(IF($Q$2="共同住宅（4階建以上）",VLOOKUP(W56,補助額!A:H,8,FALSE),VLOOKUP(W56,補助額!A:H,7,FALSE)),"－"),"")</f>
        <v/>
      </c>
      <c r="Y56" s="89" t="str">
        <f t="shared" si="12"/>
        <v/>
      </c>
      <c r="Z56" s="90" t="str">
        <f>IF(T56="","",IF(OR($O$2="選択してください",$O$2=""),"地域を選択してください",IF(OR($Q$2="選択してください",$Q$2=""),"建て方を選択してください",IFERROR(VLOOKUP(AA56,こどもエコグレード!A:E,5,FALSE),"対象外"))))</f>
        <v/>
      </c>
      <c r="AA56" s="90" t="str">
        <f t="shared" si="3"/>
        <v>共同住宅選択してください</v>
      </c>
      <c r="AB56" s="90" t="str">
        <f t="shared" si="13"/>
        <v>子育てエコドア</v>
      </c>
      <c r="AC56" s="91" t="str">
        <f>IF(T56&lt;&gt;"",IFERROR(IF($Q$2="共同住宅（4階建以上）",VLOOKUP(AB56,補助額!A:H,8,FALSE),VLOOKUP(AB56,補助額!A:H,7,FALSE)),"－"),"")</f>
        <v/>
      </c>
      <c r="AD56" s="96" t="str">
        <f t="shared" si="14"/>
        <v/>
      </c>
      <c r="AE56" s="90" t="str">
        <f t="shared" si="4"/>
        <v/>
      </c>
      <c r="AF56" s="90" t="str">
        <f t="shared" si="5"/>
        <v>子育てエコドア</v>
      </c>
      <c r="AG56" s="91" t="str">
        <f>IF(T56&lt;&gt;"",IFERROR(IF($Q$2="共同住宅（4階建以上）",VLOOKUP(AF56,補助額!A:H,8,FALSE),VLOOKUP(AF56,補助額!A:H,7,FALSE)),"－"),"")</f>
        <v/>
      </c>
      <c r="AH56" s="97" t="str">
        <f t="shared" si="15"/>
        <v/>
      </c>
      <c r="AI56" s="93" t="str">
        <f>IF(T56="","",IF(OR($O$2="選択してください",$O$2=""),"地域を選択してください",IF(OR($Q$2="選択してください",$Q$2=""),"建て方を選択してください",IFERROR(VLOOKUP(AJ56,こどもエコグレード!A:F,6,FALSE),"対象外"))))</f>
        <v/>
      </c>
      <c r="AJ56" s="93" t="str">
        <f t="shared" si="6"/>
        <v>共同住宅選択してください</v>
      </c>
      <c r="AK56" s="98"/>
      <c r="AL56" s="98"/>
      <c r="AM56" s="98"/>
    </row>
    <row r="57" spans="1:39" ht="18" customHeight="1" x14ac:dyDescent="0.4">
      <c r="A57" s="1" t="str">
        <f t="shared" si="0"/>
        <v/>
      </c>
      <c r="B57" s="1" t="str">
        <f t="shared" si="7"/>
        <v/>
      </c>
      <c r="C57" s="80" t="str">
        <f t="shared" si="8"/>
        <v/>
      </c>
      <c r="D57" s="80" t="str">
        <f t="shared" si="9"/>
        <v/>
      </c>
      <c r="E57" s="80" t="str">
        <f t="shared" si="1"/>
        <v/>
      </c>
      <c r="F57" s="1">
        <f>IFERROR(VLOOKUP(K57&amp;L57,LIXIL対象製品リスト!R:W,4,FALSE),0)</f>
        <v>0</v>
      </c>
      <c r="G57" s="1">
        <f>IFERROR(VLOOKUP(K57&amp;L57,LIXIL対象製品リスト!R:W,5,FALSE),0)</f>
        <v>0</v>
      </c>
      <c r="I57" s="21"/>
      <c r="J57" s="82"/>
      <c r="K57" s="82"/>
      <c r="L57" s="81"/>
      <c r="M57" s="82"/>
      <c r="N57" s="81"/>
      <c r="O57" s="81"/>
      <c r="P57" s="83" t="str">
        <f>IF(OR(N57="",O57=""),"",IF(COUNTIF(L57,"*（D）*")&gt;0,IF((N57+F57)*(O57+G57)/10^6&gt;=サイズ!$D$17,"4",IF((N57+F57)*(O57+G57)/10^6&gt;=サイズ!$D$16,"3",IF((N57+F57)*(O57+G57)/10^6&gt;=サイズ!$D$15,"2",IF((N57+F57)*(O57+G57)/10^6&gt;=サイズ!$D$14,"1","対象外")))),IF(COUNTIF(L57,"*（E）*")&gt;0,IF((N57+F57)*(O57+G57)/10^6&gt;=サイズ!$D$21,"4",IF((N57+F57)*(O57+G57)/10^6&gt;=サイズ!$D$20,"3",IF((N57+F57)*(O57+G57)/10^6&gt;=サイズ!$D$19,"2",IF((N57+F57)*(O57+G57)/10^6&gt;=サイズ!$D$18,"1","対象外")))),"開閉形式を選択")))</f>
        <v/>
      </c>
      <c r="Q57" s="83" t="str">
        <f t="shared" si="10"/>
        <v/>
      </c>
      <c r="R57" s="83" t="str">
        <f t="shared" si="11"/>
        <v/>
      </c>
      <c r="S57" s="84" t="str">
        <f>IFERROR(IF(OR(I57="",K57="",L57="",M57="",N57="",O57=""),"",VLOOKUP(SUBSTITUTE(SUBSTITUTE(I57&amp;K57&amp;L57&amp;M57&amp;P57,CHAR(10),""),"~","～"),LIXIL対象製品リスト!P:Q,2,FALSE)),"対象の型番はありません")</f>
        <v/>
      </c>
      <c r="T57" s="83" t="str">
        <f t="shared" si="2"/>
        <v/>
      </c>
      <c r="U57" s="95"/>
      <c r="V57" s="86" t="str">
        <f>IF(T57&lt;&gt;"",IF(T57="P","SS",IF(OR(T57="S",T57="A"),T57,IF(AND(T57="B",IFERROR(VLOOKUP(S57,LIXIL対象製品リスト!L:AC,9,FALSE),"")="○"),IF(OR($Q$2="",$Q$2="選択してください"),"建て方を選択してください",IF($Q$2="共同住宅（4階建以上）",T57,"対象外")),"対象外"))),"")</f>
        <v/>
      </c>
      <c r="W57" s="87" t="str">
        <f>"窓リノベ24"&amp;"ドア"&amp;IFERROR(LEFT(VLOOKUP(S57,LIXIL対象製品リスト!L:AC,2,FALSE),3),"はつり")&amp;V57&amp;Q57</f>
        <v>窓リノベ24ドアはつり</v>
      </c>
      <c r="X57" s="88" t="str">
        <f>IF(T57&lt;&gt;"",IFERROR(IF($Q$2="共同住宅（4階建以上）",VLOOKUP(W57,補助額!A:H,8,FALSE),VLOOKUP(W57,補助額!A:H,7,FALSE)),"－"),"")</f>
        <v/>
      </c>
      <c r="Y57" s="89" t="str">
        <f t="shared" si="12"/>
        <v/>
      </c>
      <c r="Z57" s="90" t="str">
        <f>IF(T57="","",IF(OR($O$2="選択してください",$O$2=""),"地域を選択してください",IF(OR($Q$2="選択してください",$Q$2=""),"建て方を選択してください",IFERROR(VLOOKUP(AA57,こどもエコグレード!A:E,5,FALSE),"対象外"))))</f>
        <v/>
      </c>
      <c r="AA57" s="90" t="str">
        <f t="shared" si="3"/>
        <v>共同住宅選択してください</v>
      </c>
      <c r="AB57" s="90" t="str">
        <f t="shared" si="13"/>
        <v>子育てエコドア</v>
      </c>
      <c r="AC57" s="91" t="str">
        <f>IF(T57&lt;&gt;"",IFERROR(IF($Q$2="共同住宅（4階建以上）",VLOOKUP(AB57,補助額!A:H,8,FALSE),VLOOKUP(AB57,補助額!A:H,7,FALSE)),"－"),"")</f>
        <v/>
      </c>
      <c r="AD57" s="96" t="str">
        <f t="shared" si="14"/>
        <v/>
      </c>
      <c r="AE57" s="90" t="str">
        <f t="shared" si="4"/>
        <v/>
      </c>
      <c r="AF57" s="90" t="str">
        <f t="shared" si="5"/>
        <v>子育てエコドア</v>
      </c>
      <c r="AG57" s="91" t="str">
        <f>IF(T57&lt;&gt;"",IFERROR(IF($Q$2="共同住宅（4階建以上）",VLOOKUP(AF57,補助額!A:H,8,FALSE),VLOOKUP(AF57,補助額!A:H,7,FALSE)),"－"),"")</f>
        <v/>
      </c>
      <c r="AH57" s="97" t="str">
        <f t="shared" si="15"/>
        <v/>
      </c>
      <c r="AI57" s="93" t="str">
        <f>IF(T57="","",IF(OR($O$2="選択してください",$O$2=""),"地域を選択してください",IF(OR($Q$2="選択してください",$Q$2=""),"建て方を選択してください",IFERROR(VLOOKUP(AJ57,こどもエコグレード!A:F,6,FALSE),"対象外"))))</f>
        <v/>
      </c>
      <c r="AJ57" s="93" t="str">
        <f t="shared" si="6"/>
        <v>共同住宅選択してください</v>
      </c>
      <c r="AK57" s="98"/>
      <c r="AL57" s="98"/>
      <c r="AM57" s="98"/>
    </row>
    <row r="58" spans="1:39" ht="18" customHeight="1" x14ac:dyDescent="0.4">
      <c r="A58" s="1" t="str">
        <f t="shared" si="0"/>
        <v/>
      </c>
      <c r="B58" s="1" t="str">
        <f t="shared" si="7"/>
        <v/>
      </c>
      <c r="C58" s="80" t="str">
        <f t="shared" si="8"/>
        <v/>
      </c>
      <c r="D58" s="80" t="str">
        <f t="shared" si="9"/>
        <v/>
      </c>
      <c r="E58" s="80" t="str">
        <f t="shared" si="1"/>
        <v/>
      </c>
      <c r="F58" s="1">
        <f>IFERROR(VLOOKUP(K58&amp;L58,LIXIL対象製品リスト!R:W,4,FALSE),0)</f>
        <v>0</v>
      </c>
      <c r="G58" s="1">
        <f>IFERROR(VLOOKUP(K58&amp;L58,LIXIL対象製品リスト!R:W,5,FALSE),0)</f>
        <v>0</v>
      </c>
      <c r="I58" s="21"/>
      <c r="J58" s="82"/>
      <c r="K58" s="82"/>
      <c r="L58" s="81"/>
      <c r="M58" s="82"/>
      <c r="N58" s="81"/>
      <c r="O58" s="81"/>
      <c r="P58" s="83" t="str">
        <f>IF(OR(N58="",O58=""),"",IF(COUNTIF(L58,"*（D）*")&gt;0,IF((N58+F58)*(O58+G58)/10^6&gt;=サイズ!$D$17,"4",IF((N58+F58)*(O58+G58)/10^6&gt;=サイズ!$D$16,"3",IF((N58+F58)*(O58+G58)/10^6&gt;=サイズ!$D$15,"2",IF((N58+F58)*(O58+G58)/10^6&gt;=サイズ!$D$14,"1","対象外")))),IF(COUNTIF(L58,"*（E）*")&gt;0,IF((N58+F58)*(O58+G58)/10^6&gt;=サイズ!$D$21,"4",IF((N58+F58)*(O58+G58)/10^6&gt;=サイズ!$D$20,"3",IF((N58+F58)*(O58+G58)/10^6&gt;=サイズ!$D$19,"2",IF((N58+F58)*(O58+G58)/10^6&gt;=サイズ!$D$18,"1","対象外")))),"開閉形式を選択")))</f>
        <v/>
      </c>
      <c r="Q58" s="83" t="str">
        <f t="shared" si="10"/>
        <v/>
      </c>
      <c r="R58" s="83" t="str">
        <f t="shared" si="11"/>
        <v/>
      </c>
      <c r="S58" s="84" t="str">
        <f>IFERROR(IF(OR(I58="",K58="",L58="",M58="",N58="",O58=""),"",VLOOKUP(SUBSTITUTE(SUBSTITUTE(I58&amp;K58&amp;L58&amp;M58&amp;P58,CHAR(10),""),"~","～"),LIXIL対象製品リスト!P:Q,2,FALSE)),"対象の型番はありません")</f>
        <v/>
      </c>
      <c r="T58" s="83" t="str">
        <f t="shared" si="2"/>
        <v/>
      </c>
      <c r="U58" s="95"/>
      <c r="V58" s="86" t="str">
        <f>IF(T58&lt;&gt;"",IF(T58="P","SS",IF(OR(T58="S",T58="A"),T58,IF(AND(T58="B",IFERROR(VLOOKUP(S58,LIXIL対象製品リスト!L:AC,9,FALSE),"")="○"),IF(OR($Q$2="",$Q$2="選択してください"),"建て方を選択してください",IF($Q$2="共同住宅（4階建以上）",T58,"対象外")),"対象外"))),"")</f>
        <v/>
      </c>
      <c r="W58" s="87" t="str">
        <f>"窓リノベ24"&amp;"ドア"&amp;IFERROR(LEFT(VLOOKUP(S58,LIXIL対象製品リスト!L:AC,2,FALSE),3),"はつり")&amp;V58&amp;Q58</f>
        <v>窓リノベ24ドアはつり</v>
      </c>
      <c r="X58" s="88" t="str">
        <f>IF(T58&lt;&gt;"",IFERROR(IF($Q$2="共同住宅（4階建以上）",VLOOKUP(W58,補助額!A:H,8,FALSE),VLOOKUP(W58,補助額!A:H,7,FALSE)),"－"),"")</f>
        <v/>
      </c>
      <c r="Y58" s="89" t="str">
        <f t="shared" si="12"/>
        <v/>
      </c>
      <c r="Z58" s="90" t="str">
        <f>IF(T58="","",IF(OR($O$2="選択してください",$O$2=""),"地域を選択してください",IF(OR($Q$2="選択してください",$Q$2=""),"建て方を選択してください",IFERROR(VLOOKUP(AA58,こどもエコグレード!A:E,5,FALSE),"対象外"))))</f>
        <v/>
      </c>
      <c r="AA58" s="90" t="str">
        <f t="shared" si="3"/>
        <v>共同住宅選択してください</v>
      </c>
      <c r="AB58" s="90" t="str">
        <f t="shared" si="13"/>
        <v>子育てエコドア</v>
      </c>
      <c r="AC58" s="91" t="str">
        <f>IF(T58&lt;&gt;"",IFERROR(IF($Q$2="共同住宅（4階建以上）",VLOOKUP(AB58,補助額!A:H,8,FALSE),VLOOKUP(AB58,補助額!A:H,7,FALSE)),"－"),"")</f>
        <v/>
      </c>
      <c r="AD58" s="96" t="str">
        <f t="shared" si="14"/>
        <v/>
      </c>
      <c r="AE58" s="90" t="str">
        <f t="shared" si="4"/>
        <v/>
      </c>
      <c r="AF58" s="90" t="str">
        <f t="shared" si="5"/>
        <v>子育てエコドア</v>
      </c>
      <c r="AG58" s="91" t="str">
        <f>IF(T58&lt;&gt;"",IFERROR(IF($Q$2="共同住宅（4階建以上）",VLOOKUP(AF58,補助額!A:H,8,FALSE),VLOOKUP(AF58,補助額!A:H,7,FALSE)),"－"),"")</f>
        <v/>
      </c>
      <c r="AH58" s="97" t="str">
        <f t="shared" si="15"/>
        <v/>
      </c>
      <c r="AI58" s="93" t="str">
        <f>IF(T58="","",IF(OR($O$2="選択してください",$O$2=""),"地域を選択してください",IF(OR($Q$2="選択してください",$Q$2=""),"建て方を選択してください",IFERROR(VLOOKUP(AJ58,こどもエコグレード!A:F,6,FALSE),"対象外"))))</f>
        <v/>
      </c>
      <c r="AJ58" s="93" t="str">
        <f t="shared" si="6"/>
        <v>共同住宅選択してください</v>
      </c>
      <c r="AK58" s="98"/>
      <c r="AL58" s="98"/>
      <c r="AM58" s="98"/>
    </row>
    <row r="59" spans="1:39" ht="18" customHeight="1" x14ac:dyDescent="0.4">
      <c r="A59" s="1" t="str">
        <f t="shared" si="0"/>
        <v/>
      </c>
      <c r="B59" s="1" t="str">
        <f t="shared" si="7"/>
        <v/>
      </c>
      <c r="C59" s="80" t="str">
        <f t="shared" si="8"/>
        <v/>
      </c>
      <c r="D59" s="80" t="str">
        <f t="shared" si="9"/>
        <v/>
      </c>
      <c r="E59" s="80" t="str">
        <f t="shared" si="1"/>
        <v/>
      </c>
      <c r="F59" s="1">
        <f>IFERROR(VLOOKUP(K59&amp;L59,LIXIL対象製品リスト!R:W,4,FALSE),0)</f>
        <v>0</v>
      </c>
      <c r="G59" s="1">
        <f>IFERROR(VLOOKUP(K59&amp;L59,LIXIL対象製品リスト!R:W,5,FALSE),0)</f>
        <v>0</v>
      </c>
      <c r="I59" s="21"/>
      <c r="J59" s="82"/>
      <c r="K59" s="82"/>
      <c r="L59" s="81"/>
      <c r="M59" s="82"/>
      <c r="N59" s="81"/>
      <c r="O59" s="81"/>
      <c r="P59" s="83" t="str">
        <f>IF(OR(N59="",O59=""),"",IF(COUNTIF(L59,"*（D）*")&gt;0,IF((N59+F59)*(O59+G59)/10^6&gt;=サイズ!$D$17,"4",IF((N59+F59)*(O59+G59)/10^6&gt;=サイズ!$D$16,"3",IF((N59+F59)*(O59+G59)/10^6&gt;=サイズ!$D$15,"2",IF((N59+F59)*(O59+G59)/10^6&gt;=サイズ!$D$14,"1","対象外")))),IF(COUNTIF(L59,"*（E）*")&gt;0,IF((N59+F59)*(O59+G59)/10^6&gt;=サイズ!$D$21,"4",IF((N59+F59)*(O59+G59)/10^6&gt;=サイズ!$D$20,"3",IF((N59+F59)*(O59+G59)/10^6&gt;=サイズ!$D$19,"2",IF((N59+F59)*(O59+G59)/10^6&gt;=サイズ!$D$18,"1","対象外")))),"開閉形式を選択")))</f>
        <v/>
      </c>
      <c r="Q59" s="83" t="str">
        <f t="shared" si="10"/>
        <v/>
      </c>
      <c r="R59" s="83" t="str">
        <f t="shared" si="11"/>
        <v/>
      </c>
      <c r="S59" s="84" t="str">
        <f>IFERROR(IF(OR(I59="",K59="",L59="",M59="",N59="",O59=""),"",VLOOKUP(SUBSTITUTE(SUBSTITUTE(I59&amp;K59&amp;L59&amp;M59&amp;P59,CHAR(10),""),"~","～"),LIXIL対象製品リスト!P:Q,2,FALSE)),"対象の型番はありません")</f>
        <v/>
      </c>
      <c r="T59" s="83" t="str">
        <f t="shared" si="2"/>
        <v/>
      </c>
      <c r="U59" s="95"/>
      <c r="V59" s="86" t="str">
        <f>IF(T59&lt;&gt;"",IF(T59="P","SS",IF(OR(T59="S",T59="A"),T59,IF(AND(T59="B",IFERROR(VLOOKUP(S59,LIXIL対象製品リスト!L:AC,9,FALSE),"")="○"),IF(OR($Q$2="",$Q$2="選択してください"),"建て方を選択してください",IF($Q$2="共同住宅（4階建以上）",T59,"対象外")),"対象外"))),"")</f>
        <v/>
      </c>
      <c r="W59" s="87" t="str">
        <f>"窓リノベ24"&amp;"ドア"&amp;IFERROR(LEFT(VLOOKUP(S59,LIXIL対象製品リスト!L:AC,2,FALSE),3),"はつり")&amp;V59&amp;Q59</f>
        <v>窓リノベ24ドアはつり</v>
      </c>
      <c r="X59" s="88" t="str">
        <f>IF(T59&lt;&gt;"",IFERROR(IF($Q$2="共同住宅（4階建以上）",VLOOKUP(W59,補助額!A:H,8,FALSE),VLOOKUP(W59,補助額!A:H,7,FALSE)),"－"),"")</f>
        <v/>
      </c>
      <c r="Y59" s="89" t="str">
        <f t="shared" si="12"/>
        <v/>
      </c>
      <c r="Z59" s="90" t="str">
        <f>IF(T59="","",IF(OR($O$2="選択してください",$O$2=""),"地域を選択してください",IF(OR($Q$2="選択してください",$Q$2=""),"建て方を選択してください",IFERROR(VLOOKUP(AA59,こどもエコグレード!A:E,5,FALSE),"対象外"))))</f>
        <v/>
      </c>
      <c r="AA59" s="90" t="str">
        <f t="shared" si="3"/>
        <v>共同住宅選択してください</v>
      </c>
      <c r="AB59" s="90" t="str">
        <f t="shared" si="13"/>
        <v>子育てエコドア</v>
      </c>
      <c r="AC59" s="91" t="str">
        <f>IF(T59&lt;&gt;"",IFERROR(IF($Q$2="共同住宅（4階建以上）",VLOOKUP(AB59,補助額!A:H,8,FALSE),VLOOKUP(AB59,補助額!A:H,7,FALSE)),"－"),"")</f>
        <v/>
      </c>
      <c r="AD59" s="96" t="str">
        <f t="shared" si="14"/>
        <v/>
      </c>
      <c r="AE59" s="90" t="str">
        <f t="shared" si="4"/>
        <v/>
      </c>
      <c r="AF59" s="90" t="str">
        <f t="shared" si="5"/>
        <v>子育てエコドア</v>
      </c>
      <c r="AG59" s="91" t="str">
        <f>IF(T59&lt;&gt;"",IFERROR(IF($Q$2="共同住宅（4階建以上）",VLOOKUP(AF59,補助額!A:H,8,FALSE),VLOOKUP(AF59,補助額!A:H,7,FALSE)),"－"),"")</f>
        <v/>
      </c>
      <c r="AH59" s="97" t="str">
        <f t="shared" si="15"/>
        <v/>
      </c>
      <c r="AI59" s="93" t="str">
        <f>IF(T59="","",IF(OR($O$2="選択してください",$O$2=""),"地域を選択してください",IF(OR($Q$2="選択してください",$Q$2=""),"建て方を選択してください",IFERROR(VLOOKUP(AJ59,こどもエコグレード!A:F,6,FALSE),"対象外"))))</f>
        <v/>
      </c>
      <c r="AJ59" s="93" t="str">
        <f t="shared" si="6"/>
        <v>共同住宅選択してください</v>
      </c>
      <c r="AK59" s="98"/>
      <c r="AL59" s="98"/>
      <c r="AM59" s="98"/>
    </row>
    <row r="60" spans="1:39" ht="18" customHeight="1" x14ac:dyDescent="0.4">
      <c r="A60" s="1" t="str">
        <f t="shared" si="0"/>
        <v/>
      </c>
      <c r="B60" s="1" t="str">
        <f t="shared" si="7"/>
        <v/>
      </c>
      <c r="C60" s="80" t="str">
        <f t="shared" si="8"/>
        <v/>
      </c>
      <c r="D60" s="80" t="str">
        <f t="shared" si="9"/>
        <v/>
      </c>
      <c r="E60" s="80" t="str">
        <f t="shared" si="1"/>
        <v/>
      </c>
      <c r="F60" s="1">
        <f>IFERROR(VLOOKUP(K60&amp;L60,LIXIL対象製品リスト!R:W,4,FALSE),0)</f>
        <v>0</v>
      </c>
      <c r="G60" s="1">
        <f>IFERROR(VLOOKUP(K60&amp;L60,LIXIL対象製品リスト!R:W,5,FALSE),0)</f>
        <v>0</v>
      </c>
      <c r="I60" s="21"/>
      <c r="J60" s="82"/>
      <c r="K60" s="82"/>
      <c r="L60" s="81"/>
      <c r="M60" s="82"/>
      <c r="N60" s="81"/>
      <c r="O60" s="81"/>
      <c r="P60" s="83" t="str">
        <f>IF(OR(N60="",O60=""),"",IF(COUNTIF(L60,"*（D）*")&gt;0,IF((N60+F60)*(O60+G60)/10^6&gt;=サイズ!$D$17,"4",IF((N60+F60)*(O60+G60)/10^6&gt;=サイズ!$D$16,"3",IF((N60+F60)*(O60+G60)/10^6&gt;=サイズ!$D$15,"2",IF((N60+F60)*(O60+G60)/10^6&gt;=サイズ!$D$14,"1","対象外")))),IF(COUNTIF(L60,"*（E）*")&gt;0,IF((N60+F60)*(O60+G60)/10^6&gt;=サイズ!$D$21,"4",IF((N60+F60)*(O60+G60)/10^6&gt;=サイズ!$D$20,"3",IF((N60+F60)*(O60+G60)/10^6&gt;=サイズ!$D$19,"2",IF((N60+F60)*(O60+G60)/10^6&gt;=サイズ!$D$18,"1","対象外")))),"開閉形式を選択")))</f>
        <v/>
      </c>
      <c r="Q60" s="83" t="str">
        <f t="shared" si="10"/>
        <v/>
      </c>
      <c r="R60" s="83" t="str">
        <f t="shared" si="11"/>
        <v/>
      </c>
      <c r="S60" s="84" t="str">
        <f>IFERROR(IF(OR(I60="",K60="",L60="",M60="",N60="",O60=""),"",VLOOKUP(SUBSTITUTE(SUBSTITUTE(I60&amp;K60&amp;L60&amp;M60&amp;P60,CHAR(10),""),"~","～"),LIXIL対象製品リスト!P:Q,2,FALSE)),"対象の型番はありません")</f>
        <v/>
      </c>
      <c r="T60" s="83" t="str">
        <f t="shared" si="2"/>
        <v/>
      </c>
      <c r="U60" s="95"/>
      <c r="V60" s="86" t="str">
        <f>IF(T60&lt;&gt;"",IF(T60="P","SS",IF(OR(T60="S",T60="A"),T60,IF(AND(T60="B",IFERROR(VLOOKUP(S60,LIXIL対象製品リスト!L:AC,9,FALSE),"")="○"),IF(OR($Q$2="",$Q$2="選択してください"),"建て方を選択してください",IF($Q$2="共同住宅（4階建以上）",T60,"対象外")),"対象外"))),"")</f>
        <v/>
      </c>
      <c r="W60" s="87" t="str">
        <f>"窓リノベ24"&amp;"ドア"&amp;IFERROR(LEFT(VLOOKUP(S60,LIXIL対象製品リスト!L:AC,2,FALSE),3),"はつり")&amp;V60&amp;Q60</f>
        <v>窓リノベ24ドアはつり</v>
      </c>
      <c r="X60" s="88" t="str">
        <f>IF(T60&lt;&gt;"",IFERROR(IF($Q$2="共同住宅（4階建以上）",VLOOKUP(W60,補助額!A:H,8,FALSE),VLOOKUP(W60,補助額!A:H,7,FALSE)),"－"),"")</f>
        <v/>
      </c>
      <c r="Y60" s="89" t="str">
        <f t="shared" si="12"/>
        <v/>
      </c>
      <c r="Z60" s="90" t="str">
        <f>IF(T60="","",IF(OR($O$2="選択してください",$O$2=""),"地域を選択してください",IF(OR($Q$2="選択してください",$Q$2=""),"建て方を選択してください",IFERROR(VLOOKUP(AA60,こどもエコグレード!A:E,5,FALSE),"対象外"))))</f>
        <v/>
      </c>
      <c r="AA60" s="90" t="str">
        <f t="shared" si="3"/>
        <v>共同住宅選択してください</v>
      </c>
      <c r="AB60" s="90" t="str">
        <f t="shared" si="13"/>
        <v>子育てエコドア</v>
      </c>
      <c r="AC60" s="91" t="str">
        <f>IF(T60&lt;&gt;"",IFERROR(IF($Q$2="共同住宅（4階建以上）",VLOOKUP(AB60,補助額!A:H,8,FALSE),VLOOKUP(AB60,補助額!A:H,7,FALSE)),"－"),"")</f>
        <v/>
      </c>
      <c r="AD60" s="96" t="str">
        <f t="shared" si="14"/>
        <v/>
      </c>
      <c r="AE60" s="90" t="str">
        <f t="shared" si="4"/>
        <v/>
      </c>
      <c r="AF60" s="90" t="str">
        <f t="shared" si="5"/>
        <v>子育てエコドア</v>
      </c>
      <c r="AG60" s="91" t="str">
        <f>IF(T60&lt;&gt;"",IFERROR(IF($Q$2="共同住宅（4階建以上）",VLOOKUP(AF60,補助額!A:H,8,FALSE),VLOOKUP(AF60,補助額!A:H,7,FALSE)),"－"),"")</f>
        <v/>
      </c>
      <c r="AH60" s="97" t="str">
        <f t="shared" si="15"/>
        <v/>
      </c>
      <c r="AI60" s="93" t="str">
        <f>IF(T60="","",IF(OR($O$2="選択してください",$O$2=""),"地域を選択してください",IF(OR($Q$2="選択してください",$Q$2=""),"建て方を選択してください",IFERROR(VLOOKUP(AJ60,こどもエコグレード!A:F,6,FALSE),"対象外"))))</f>
        <v/>
      </c>
      <c r="AJ60" s="93" t="str">
        <f t="shared" si="6"/>
        <v>共同住宅選択してください</v>
      </c>
      <c r="AK60" s="98"/>
      <c r="AL60" s="98"/>
      <c r="AM60" s="98"/>
    </row>
    <row r="61" spans="1:39" ht="18" customHeight="1" x14ac:dyDescent="0.4">
      <c r="A61" s="1" t="str">
        <f t="shared" si="0"/>
        <v/>
      </c>
      <c r="B61" s="1" t="str">
        <f t="shared" si="7"/>
        <v/>
      </c>
      <c r="C61" s="80" t="str">
        <f t="shared" si="8"/>
        <v/>
      </c>
      <c r="D61" s="80" t="str">
        <f t="shared" si="9"/>
        <v/>
      </c>
      <c r="E61" s="80" t="str">
        <f t="shared" si="1"/>
        <v/>
      </c>
      <c r="F61" s="1">
        <f>IFERROR(VLOOKUP(K61&amp;L61,LIXIL対象製品リスト!R:W,4,FALSE),0)</f>
        <v>0</v>
      </c>
      <c r="G61" s="1">
        <f>IFERROR(VLOOKUP(K61&amp;L61,LIXIL対象製品リスト!R:W,5,FALSE),0)</f>
        <v>0</v>
      </c>
      <c r="I61" s="21"/>
      <c r="J61" s="82"/>
      <c r="K61" s="82"/>
      <c r="L61" s="81"/>
      <c r="M61" s="82"/>
      <c r="N61" s="81"/>
      <c r="O61" s="81"/>
      <c r="P61" s="83" t="str">
        <f>IF(OR(N61="",O61=""),"",IF(COUNTIF(L61,"*（D）*")&gt;0,IF((N61+F61)*(O61+G61)/10^6&gt;=サイズ!$D$17,"4",IF((N61+F61)*(O61+G61)/10^6&gt;=サイズ!$D$16,"3",IF((N61+F61)*(O61+G61)/10^6&gt;=サイズ!$D$15,"2",IF((N61+F61)*(O61+G61)/10^6&gt;=サイズ!$D$14,"1","対象外")))),IF(COUNTIF(L61,"*（E）*")&gt;0,IF((N61+F61)*(O61+G61)/10^6&gt;=サイズ!$D$21,"4",IF((N61+F61)*(O61+G61)/10^6&gt;=サイズ!$D$20,"3",IF((N61+F61)*(O61+G61)/10^6&gt;=サイズ!$D$19,"2",IF((N61+F61)*(O61+G61)/10^6&gt;=サイズ!$D$18,"1","対象外")))),"開閉形式を選択")))</f>
        <v/>
      </c>
      <c r="Q61" s="83" t="str">
        <f t="shared" si="10"/>
        <v/>
      </c>
      <c r="R61" s="83" t="str">
        <f t="shared" si="11"/>
        <v/>
      </c>
      <c r="S61" s="84" t="str">
        <f>IFERROR(IF(OR(I61="",K61="",L61="",M61="",N61="",O61=""),"",VLOOKUP(SUBSTITUTE(SUBSTITUTE(I61&amp;K61&amp;L61&amp;M61&amp;P61,CHAR(10),""),"~","～"),LIXIL対象製品リスト!P:Q,2,FALSE)),"対象の型番はありません")</f>
        <v/>
      </c>
      <c r="T61" s="83" t="str">
        <f t="shared" si="2"/>
        <v/>
      </c>
      <c r="U61" s="95"/>
      <c r="V61" s="86" t="str">
        <f>IF(T61&lt;&gt;"",IF(T61="P","SS",IF(OR(T61="S",T61="A"),T61,IF(AND(T61="B",IFERROR(VLOOKUP(S61,LIXIL対象製品リスト!L:AC,9,FALSE),"")="○"),IF(OR($Q$2="",$Q$2="選択してください"),"建て方を選択してください",IF($Q$2="共同住宅（4階建以上）",T61,"対象外")),"対象外"))),"")</f>
        <v/>
      </c>
      <c r="W61" s="87" t="str">
        <f>"窓リノベ24"&amp;"ドア"&amp;IFERROR(LEFT(VLOOKUP(S61,LIXIL対象製品リスト!L:AC,2,FALSE),3),"はつり")&amp;V61&amp;Q61</f>
        <v>窓リノベ24ドアはつり</v>
      </c>
      <c r="X61" s="88" t="str">
        <f>IF(T61&lt;&gt;"",IFERROR(IF($Q$2="共同住宅（4階建以上）",VLOOKUP(W61,補助額!A:H,8,FALSE),VLOOKUP(W61,補助額!A:H,7,FALSE)),"－"),"")</f>
        <v/>
      </c>
      <c r="Y61" s="89" t="str">
        <f t="shared" si="12"/>
        <v/>
      </c>
      <c r="Z61" s="90" t="str">
        <f>IF(T61="","",IF(OR($O$2="選択してください",$O$2=""),"地域を選択してください",IF(OR($Q$2="選択してください",$Q$2=""),"建て方を選択してください",IFERROR(VLOOKUP(AA61,こどもエコグレード!A:E,5,FALSE),"対象外"))))</f>
        <v/>
      </c>
      <c r="AA61" s="90" t="str">
        <f t="shared" si="3"/>
        <v>共同住宅選択してください</v>
      </c>
      <c r="AB61" s="90" t="str">
        <f t="shared" si="13"/>
        <v>子育てエコドア</v>
      </c>
      <c r="AC61" s="91" t="str">
        <f>IF(T61&lt;&gt;"",IFERROR(IF($Q$2="共同住宅（4階建以上）",VLOOKUP(AB61,補助額!A:H,8,FALSE),VLOOKUP(AB61,補助額!A:H,7,FALSE)),"－"),"")</f>
        <v/>
      </c>
      <c r="AD61" s="96" t="str">
        <f t="shared" si="14"/>
        <v/>
      </c>
      <c r="AE61" s="90" t="str">
        <f t="shared" si="4"/>
        <v/>
      </c>
      <c r="AF61" s="90" t="str">
        <f t="shared" si="5"/>
        <v>子育てエコドア</v>
      </c>
      <c r="AG61" s="91" t="str">
        <f>IF(T61&lt;&gt;"",IFERROR(IF($Q$2="共同住宅（4階建以上）",VLOOKUP(AF61,補助額!A:H,8,FALSE),VLOOKUP(AF61,補助額!A:H,7,FALSE)),"－"),"")</f>
        <v/>
      </c>
      <c r="AH61" s="97" t="str">
        <f t="shared" si="15"/>
        <v/>
      </c>
      <c r="AI61" s="93" t="str">
        <f>IF(T61="","",IF(OR($O$2="選択してください",$O$2=""),"地域を選択してください",IF(OR($Q$2="選択してください",$Q$2=""),"建て方を選択してください",IFERROR(VLOOKUP(AJ61,こどもエコグレード!A:F,6,FALSE),"対象外"))))</f>
        <v/>
      </c>
      <c r="AJ61" s="93" t="str">
        <f t="shared" si="6"/>
        <v>共同住宅選択してください</v>
      </c>
      <c r="AK61" s="98"/>
      <c r="AL61" s="98"/>
      <c r="AM61" s="98"/>
    </row>
    <row r="62" spans="1:39" ht="18" customHeight="1" x14ac:dyDescent="0.4">
      <c r="A62" s="1" t="str">
        <f t="shared" si="0"/>
        <v/>
      </c>
      <c r="B62" s="1" t="str">
        <f t="shared" si="7"/>
        <v/>
      </c>
      <c r="C62" s="80" t="str">
        <f t="shared" si="8"/>
        <v/>
      </c>
      <c r="D62" s="80" t="str">
        <f t="shared" si="9"/>
        <v/>
      </c>
      <c r="E62" s="80" t="str">
        <f t="shared" si="1"/>
        <v/>
      </c>
      <c r="F62" s="1">
        <f>IFERROR(VLOOKUP(K62&amp;L62,LIXIL対象製品リスト!R:W,4,FALSE),0)</f>
        <v>0</v>
      </c>
      <c r="G62" s="1">
        <f>IFERROR(VLOOKUP(K62&amp;L62,LIXIL対象製品リスト!R:W,5,FALSE),0)</f>
        <v>0</v>
      </c>
      <c r="I62" s="21"/>
      <c r="J62" s="82"/>
      <c r="K62" s="82"/>
      <c r="L62" s="81"/>
      <c r="M62" s="82"/>
      <c r="N62" s="81"/>
      <c r="O62" s="81"/>
      <c r="P62" s="83" t="str">
        <f>IF(OR(N62="",O62=""),"",IF(COUNTIF(L62,"*（D）*")&gt;0,IF((N62+F62)*(O62+G62)/10^6&gt;=サイズ!$D$17,"4",IF((N62+F62)*(O62+G62)/10^6&gt;=サイズ!$D$16,"3",IF((N62+F62)*(O62+G62)/10^6&gt;=サイズ!$D$15,"2",IF((N62+F62)*(O62+G62)/10^6&gt;=サイズ!$D$14,"1","対象外")))),IF(COUNTIF(L62,"*（E）*")&gt;0,IF((N62+F62)*(O62+G62)/10^6&gt;=サイズ!$D$21,"4",IF((N62+F62)*(O62+G62)/10^6&gt;=サイズ!$D$20,"3",IF((N62+F62)*(O62+G62)/10^6&gt;=サイズ!$D$19,"2",IF((N62+F62)*(O62+G62)/10^6&gt;=サイズ!$D$18,"1","対象外")))),"開閉形式を選択")))</f>
        <v/>
      </c>
      <c r="Q62" s="83" t="str">
        <f t="shared" si="10"/>
        <v/>
      </c>
      <c r="R62" s="83" t="str">
        <f t="shared" si="11"/>
        <v/>
      </c>
      <c r="S62" s="84" t="str">
        <f>IFERROR(IF(OR(I62="",K62="",L62="",M62="",N62="",O62=""),"",VLOOKUP(SUBSTITUTE(SUBSTITUTE(I62&amp;K62&amp;L62&amp;M62&amp;P62,CHAR(10),""),"~","～"),LIXIL対象製品リスト!P:Q,2,FALSE)),"対象の型番はありません")</f>
        <v/>
      </c>
      <c r="T62" s="83" t="str">
        <f t="shared" si="2"/>
        <v/>
      </c>
      <c r="U62" s="95"/>
      <c r="V62" s="86" t="str">
        <f>IF(T62&lt;&gt;"",IF(T62="P","SS",IF(OR(T62="S",T62="A"),T62,IF(AND(T62="B",IFERROR(VLOOKUP(S62,LIXIL対象製品リスト!L:AC,9,FALSE),"")="○"),IF(OR($Q$2="",$Q$2="選択してください"),"建て方を選択してください",IF($Q$2="共同住宅（4階建以上）",T62,"対象外")),"対象外"))),"")</f>
        <v/>
      </c>
      <c r="W62" s="87" t="str">
        <f>"窓リノベ24"&amp;"ドア"&amp;IFERROR(LEFT(VLOOKUP(S62,LIXIL対象製品リスト!L:AC,2,FALSE),3),"はつり")&amp;V62&amp;Q62</f>
        <v>窓リノベ24ドアはつり</v>
      </c>
      <c r="X62" s="88" t="str">
        <f>IF(T62&lt;&gt;"",IFERROR(IF($Q$2="共同住宅（4階建以上）",VLOOKUP(W62,補助額!A:H,8,FALSE),VLOOKUP(W62,補助額!A:H,7,FALSE)),"－"),"")</f>
        <v/>
      </c>
      <c r="Y62" s="89" t="str">
        <f t="shared" si="12"/>
        <v/>
      </c>
      <c r="Z62" s="90" t="str">
        <f>IF(T62="","",IF(OR($O$2="選択してください",$O$2=""),"地域を選択してください",IF(OR($Q$2="選択してください",$Q$2=""),"建て方を選択してください",IFERROR(VLOOKUP(AA62,こどもエコグレード!A:E,5,FALSE),"対象外"))))</f>
        <v/>
      </c>
      <c r="AA62" s="90" t="str">
        <f t="shared" si="3"/>
        <v>共同住宅選択してください</v>
      </c>
      <c r="AB62" s="90" t="str">
        <f t="shared" si="13"/>
        <v>子育てエコドア</v>
      </c>
      <c r="AC62" s="91" t="str">
        <f>IF(T62&lt;&gt;"",IFERROR(IF($Q$2="共同住宅（4階建以上）",VLOOKUP(AB62,補助額!A:H,8,FALSE),VLOOKUP(AB62,補助額!A:H,7,FALSE)),"－"),"")</f>
        <v/>
      </c>
      <c r="AD62" s="96" t="str">
        <f t="shared" si="14"/>
        <v/>
      </c>
      <c r="AE62" s="90" t="str">
        <f t="shared" si="4"/>
        <v/>
      </c>
      <c r="AF62" s="90" t="str">
        <f t="shared" si="5"/>
        <v>子育てエコドア</v>
      </c>
      <c r="AG62" s="91" t="str">
        <f>IF(T62&lt;&gt;"",IFERROR(IF($Q$2="共同住宅（4階建以上）",VLOOKUP(AF62,補助額!A:H,8,FALSE),VLOOKUP(AF62,補助額!A:H,7,FALSE)),"－"),"")</f>
        <v/>
      </c>
      <c r="AH62" s="97" t="str">
        <f t="shared" si="15"/>
        <v/>
      </c>
      <c r="AI62" s="93" t="str">
        <f>IF(T62="","",IF(OR($O$2="選択してください",$O$2=""),"地域を選択してください",IF(OR($Q$2="選択してください",$Q$2=""),"建て方を選択してください",IFERROR(VLOOKUP(AJ62,こどもエコグレード!A:F,6,FALSE),"対象外"))))</f>
        <v/>
      </c>
      <c r="AJ62" s="93" t="str">
        <f t="shared" si="6"/>
        <v>共同住宅選択してください</v>
      </c>
      <c r="AK62" s="98"/>
      <c r="AL62" s="98"/>
      <c r="AM62" s="98"/>
    </row>
    <row r="63" spans="1:39" ht="18" customHeight="1" x14ac:dyDescent="0.4">
      <c r="A63" s="1" t="str">
        <f t="shared" si="0"/>
        <v/>
      </c>
      <c r="B63" s="1" t="str">
        <f t="shared" si="7"/>
        <v/>
      </c>
      <c r="C63" s="80" t="str">
        <f t="shared" si="8"/>
        <v/>
      </c>
      <c r="D63" s="80" t="str">
        <f t="shared" si="9"/>
        <v/>
      </c>
      <c r="E63" s="80" t="str">
        <f t="shared" si="1"/>
        <v/>
      </c>
      <c r="F63" s="1">
        <f>IFERROR(VLOOKUP(K63&amp;L63,LIXIL対象製品リスト!R:W,4,FALSE),0)</f>
        <v>0</v>
      </c>
      <c r="G63" s="1">
        <f>IFERROR(VLOOKUP(K63&amp;L63,LIXIL対象製品リスト!R:W,5,FALSE),0)</f>
        <v>0</v>
      </c>
      <c r="I63" s="21"/>
      <c r="J63" s="82"/>
      <c r="K63" s="82"/>
      <c r="L63" s="81"/>
      <c r="M63" s="82"/>
      <c r="N63" s="81"/>
      <c r="O63" s="81"/>
      <c r="P63" s="83" t="str">
        <f>IF(OR(N63="",O63=""),"",IF(COUNTIF(L63,"*（D）*")&gt;0,IF((N63+F63)*(O63+G63)/10^6&gt;=サイズ!$D$17,"4",IF((N63+F63)*(O63+G63)/10^6&gt;=サイズ!$D$16,"3",IF((N63+F63)*(O63+G63)/10^6&gt;=サイズ!$D$15,"2",IF((N63+F63)*(O63+G63)/10^6&gt;=サイズ!$D$14,"1","対象外")))),IF(COUNTIF(L63,"*（E）*")&gt;0,IF((N63+F63)*(O63+G63)/10^6&gt;=サイズ!$D$21,"4",IF((N63+F63)*(O63+G63)/10^6&gt;=サイズ!$D$20,"3",IF((N63+F63)*(O63+G63)/10^6&gt;=サイズ!$D$19,"2",IF((N63+F63)*(O63+G63)/10^6&gt;=サイズ!$D$18,"1","対象外")))),"開閉形式を選択")))</f>
        <v/>
      </c>
      <c r="Q63" s="83" t="str">
        <f t="shared" si="10"/>
        <v/>
      </c>
      <c r="R63" s="83" t="str">
        <f t="shared" si="11"/>
        <v/>
      </c>
      <c r="S63" s="84" t="str">
        <f>IFERROR(IF(OR(I63="",K63="",L63="",M63="",N63="",O63=""),"",VLOOKUP(SUBSTITUTE(SUBSTITUTE(I63&amp;K63&amp;L63&amp;M63&amp;P63,CHAR(10),""),"~","～"),LIXIL対象製品リスト!P:Q,2,FALSE)),"対象の型番はありません")</f>
        <v/>
      </c>
      <c r="T63" s="83" t="str">
        <f t="shared" si="2"/>
        <v/>
      </c>
      <c r="U63" s="95"/>
      <c r="V63" s="86" t="str">
        <f>IF(T63&lt;&gt;"",IF(T63="P","SS",IF(OR(T63="S",T63="A"),T63,IF(AND(T63="B",IFERROR(VLOOKUP(S63,LIXIL対象製品リスト!L:AC,9,FALSE),"")="○"),IF(OR($Q$2="",$Q$2="選択してください"),"建て方を選択してください",IF($Q$2="共同住宅（4階建以上）",T63,"対象外")),"対象外"))),"")</f>
        <v/>
      </c>
      <c r="W63" s="87" t="str">
        <f>"窓リノベ24"&amp;"ドア"&amp;IFERROR(LEFT(VLOOKUP(S63,LIXIL対象製品リスト!L:AC,2,FALSE),3),"はつり")&amp;V63&amp;Q63</f>
        <v>窓リノベ24ドアはつり</v>
      </c>
      <c r="X63" s="88" t="str">
        <f>IF(T63&lt;&gt;"",IFERROR(IF($Q$2="共同住宅（4階建以上）",VLOOKUP(W63,補助額!A:H,8,FALSE),VLOOKUP(W63,補助額!A:H,7,FALSE)),"－"),"")</f>
        <v/>
      </c>
      <c r="Y63" s="89" t="str">
        <f t="shared" si="12"/>
        <v/>
      </c>
      <c r="Z63" s="90" t="str">
        <f>IF(T63="","",IF(OR($O$2="選択してください",$O$2=""),"地域を選択してください",IF(OR($Q$2="選択してください",$Q$2=""),"建て方を選択してください",IFERROR(VLOOKUP(AA63,こどもエコグレード!A:E,5,FALSE),"対象外"))))</f>
        <v/>
      </c>
      <c r="AA63" s="90" t="str">
        <f t="shared" si="3"/>
        <v>共同住宅選択してください</v>
      </c>
      <c r="AB63" s="90" t="str">
        <f t="shared" si="13"/>
        <v>子育てエコドア</v>
      </c>
      <c r="AC63" s="91" t="str">
        <f>IF(T63&lt;&gt;"",IFERROR(IF($Q$2="共同住宅（4階建以上）",VLOOKUP(AB63,補助額!A:H,8,FALSE),VLOOKUP(AB63,補助額!A:H,7,FALSE)),"－"),"")</f>
        <v/>
      </c>
      <c r="AD63" s="96" t="str">
        <f t="shared" si="14"/>
        <v/>
      </c>
      <c r="AE63" s="90" t="str">
        <f t="shared" si="4"/>
        <v/>
      </c>
      <c r="AF63" s="90" t="str">
        <f t="shared" si="5"/>
        <v>子育てエコドア</v>
      </c>
      <c r="AG63" s="91" t="str">
        <f>IF(T63&lt;&gt;"",IFERROR(IF($Q$2="共同住宅（4階建以上）",VLOOKUP(AF63,補助額!A:H,8,FALSE),VLOOKUP(AF63,補助額!A:H,7,FALSE)),"－"),"")</f>
        <v/>
      </c>
      <c r="AH63" s="97" t="str">
        <f t="shared" si="15"/>
        <v/>
      </c>
      <c r="AI63" s="93" t="str">
        <f>IF(T63="","",IF(OR($O$2="選択してください",$O$2=""),"地域を選択してください",IF(OR($Q$2="選択してください",$Q$2=""),"建て方を選択してください",IFERROR(VLOOKUP(AJ63,こどもエコグレード!A:F,6,FALSE),"対象外"))))</f>
        <v/>
      </c>
      <c r="AJ63" s="93" t="str">
        <f t="shared" si="6"/>
        <v>共同住宅選択してください</v>
      </c>
      <c r="AK63" s="98"/>
      <c r="AL63" s="98"/>
      <c r="AM63" s="98"/>
    </row>
    <row r="64" spans="1:39" ht="18" customHeight="1" x14ac:dyDescent="0.4">
      <c r="A64" s="1" t="str">
        <f t="shared" si="0"/>
        <v/>
      </c>
      <c r="B64" s="1" t="str">
        <f t="shared" si="7"/>
        <v/>
      </c>
      <c r="C64" s="80" t="str">
        <f t="shared" si="8"/>
        <v/>
      </c>
      <c r="D64" s="80" t="str">
        <f t="shared" si="9"/>
        <v/>
      </c>
      <c r="E64" s="80" t="str">
        <f t="shared" si="1"/>
        <v/>
      </c>
      <c r="F64" s="1">
        <f>IFERROR(VLOOKUP(K64&amp;L64,LIXIL対象製品リスト!R:W,4,FALSE),0)</f>
        <v>0</v>
      </c>
      <c r="G64" s="1">
        <f>IFERROR(VLOOKUP(K64&amp;L64,LIXIL対象製品リスト!R:W,5,FALSE),0)</f>
        <v>0</v>
      </c>
      <c r="I64" s="21"/>
      <c r="J64" s="82"/>
      <c r="K64" s="82"/>
      <c r="L64" s="81"/>
      <c r="M64" s="82"/>
      <c r="N64" s="81"/>
      <c r="O64" s="81"/>
      <c r="P64" s="83" t="str">
        <f>IF(OR(N64="",O64=""),"",IF(COUNTIF(L64,"*（D）*")&gt;0,IF((N64+F64)*(O64+G64)/10^6&gt;=サイズ!$D$17,"4",IF((N64+F64)*(O64+G64)/10^6&gt;=サイズ!$D$16,"3",IF((N64+F64)*(O64+G64)/10^6&gt;=サイズ!$D$15,"2",IF((N64+F64)*(O64+G64)/10^6&gt;=サイズ!$D$14,"1","対象外")))),IF(COUNTIF(L64,"*（E）*")&gt;0,IF((N64+F64)*(O64+G64)/10^6&gt;=サイズ!$D$21,"4",IF((N64+F64)*(O64+G64)/10^6&gt;=サイズ!$D$20,"3",IF((N64+F64)*(O64+G64)/10^6&gt;=サイズ!$D$19,"2",IF((N64+F64)*(O64+G64)/10^6&gt;=サイズ!$D$18,"1","対象外")))),"開閉形式を選択")))</f>
        <v/>
      </c>
      <c r="Q64" s="83" t="str">
        <f t="shared" si="10"/>
        <v/>
      </c>
      <c r="R64" s="83" t="str">
        <f t="shared" si="11"/>
        <v/>
      </c>
      <c r="S64" s="84" t="str">
        <f>IFERROR(IF(OR(I64="",K64="",L64="",M64="",N64="",O64=""),"",VLOOKUP(SUBSTITUTE(SUBSTITUTE(I64&amp;K64&amp;L64&amp;M64&amp;P64,CHAR(10),""),"~","～"),LIXIL対象製品リスト!P:Q,2,FALSE)),"対象の型番はありません")</f>
        <v/>
      </c>
      <c r="T64" s="83" t="str">
        <f t="shared" si="2"/>
        <v/>
      </c>
      <c r="U64" s="95"/>
      <c r="V64" s="86" t="str">
        <f>IF(T64&lt;&gt;"",IF(T64="P","SS",IF(OR(T64="S",T64="A"),T64,IF(AND(T64="B",IFERROR(VLOOKUP(S64,LIXIL対象製品リスト!L:AC,9,FALSE),"")="○"),IF(OR($Q$2="",$Q$2="選択してください"),"建て方を選択してください",IF($Q$2="共同住宅（4階建以上）",T64,"対象外")),"対象外"))),"")</f>
        <v/>
      </c>
      <c r="W64" s="87" t="str">
        <f>"窓リノベ24"&amp;"ドア"&amp;IFERROR(LEFT(VLOOKUP(S64,LIXIL対象製品リスト!L:AC,2,FALSE),3),"はつり")&amp;V64&amp;Q64</f>
        <v>窓リノベ24ドアはつり</v>
      </c>
      <c r="X64" s="88" t="str">
        <f>IF(T64&lt;&gt;"",IFERROR(IF($Q$2="共同住宅（4階建以上）",VLOOKUP(W64,補助額!A:H,8,FALSE),VLOOKUP(W64,補助額!A:H,7,FALSE)),"－"),"")</f>
        <v/>
      </c>
      <c r="Y64" s="89" t="str">
        <f t="shared" si="12"/>
        <v/>
      </c>
      <c r="Z64" s="90" t="str">
        <f>IF(T64="","",IF(OR($O$2="選択してください",$O$2=""),"地域を選択してください",IF(OR($Q$2="選択してください",$Q$2=""),"建て方を選択してください",IFERROR(VLOOKUP(AA64,こどもエコグレード!A:E,5,FALSE),"対象外"))))</f>
        <v/>
      </c>
      <c r="AA64" s="90" t="str">
        <f t="shared" si="3"/>
        <v>共同住宅選択してください</v>
      </c>
      <c r="AB64" s="90" t="str">
        <f t="shared" si="13"/>
        <v>子育てエコドア</v>
      </c>
      <c r="AC64" s="91" t="str">
        <f>IF(T64&lt;&gt;"",IFERROR(IF($Q$2="共同住宅（4階建以上）",VLOOKUP(AB64,補助額!A:H,8,FALSE),VLOOKUP(AB64,補助額!A:H,7,FALSE)),"－"),"")</f>
        <v/>
      </c>
      <c r="AD64" s="96" t="str">
        <f t="shared" si="14"/>
        <v/>
      </c>
      <c r="AE64" s="90" t="str">
        <f t="shared" si="4"/>
        <v/>
      </c>
      <c r="AF64" s="90" t="str">
        <f t="shared" si="5"/>
        <v>子育てエコドア</v>
      </c>
      <c r="AG64" s="91" t="str">
        <f>IF(T64&lt;&gt;"",IFERROR(IF($Q$2="共同住宅（4階建以上）",VLOOKUP(AF64,補助額!A:H,8,FALSE),VLOOKUP(AF64,補助額!A:H,7,FALSE)),"－"),"")</f>
        <v/>
      </c>
      <c r="AH64" s="97" t="str">
        <f t="shared" si="15"/>
        <v/>
      </c>
      <c r="AI64" s="93" t="str">
        <f>IF(T64="","",IF(OR($O$2="選択してください",$O$2=""),"地域を選択してください",IF(OR($Q$2="選択してください",$Q$2=""),"建て方を選択してください",IFERROR(VLOOKUP(AJ64,こどもエコグレード!A:F,6,FALSE),"対象外"))))</f>
        <v/>
      </c>
      <c r="AJ64" s="93" t="str">
        <f t="shared" si="6"/>
        <v>共同住宅選択してください</v>
      </c>
      <c r="AK64" s="98"/>
      <c r="AL64" s="98"/>
      <c r="AM64" s="98"/>
    </row>
    <row r="65" spans="1:39" ht="18" customHeight="1" x14ac:dyDescent="0.4">
      <c r="A65" s="1" t="str">
        <f t="shared" si="0"/>
        <v/>
      </c>
      <c r="B65" s="1" t="str">
        <f t="shared" si="7"/>
        <v/>
      </c>
      <c r="C65" s="80" t="str">
        <f t="shared" si="8"/>
        <v/>
      </c>
      <c r="D65" s="80" t="str">
        <f t="shared" si="9"/>
        <v/>
      </c>
      <c r="E65" s="80" t="str">
        <f t="shared" si="1"/>
        <v/>
      </c>
      <c r="F65" s="1">
        <f>IFERROR(VLOOKUP(K65&amp;L65,LIXIL対象製品リスト!R:W,4,FALSE),0)</f>
        <v>0</v>
      </c>
      <c r="G65" s="1">
        <f>IFERROR(VLOOKUP(K65&amp;L65,LIXIL対象製品リスト!R:W,5,FALSE),0)</f>
        <v>0</v>
      </c>
      <c r="I65" s="21"/>
      <c r="J65" s="82"/>
      <c r="K65" s="82"/>
      <c r="L65" s="81"/>
      <c r="M65" s="82"/>
      <c r="N65" s="81"/>
      <c r="O65" s="81"/>
      <c r="P65" s="83" t="str">
        <f>IF(OR(N65="",O65=""),"",IF(COUNTIF(L65,"*（D）*")&gt;0,IF((N65+F65)*(O65+G65)/10^6&gt;=サイズ!$D$17,"4",IF((N65+F65)*(O65+G65)/10^6&gt;=サイズ!$D$16,"3",IF((N65+F65)*(O65+G65)/10^6&gt;=サイズ!$D$15,"2",IF((N65+F65)*(O65+G65)/10^6&gt;=サイズ!$D$14,"1","対象外")))),IF(COUNTIF(L65,"*（E）*")&gt;0,IF((N65+F65)*(O65+G65)/10^6&gt;=サイズ!$D$21,"4",IF((N65+F65)*(O65+G65)/10^6&gt;=サイズ!$D$20,"3",IF((N65+F65)*(O65+G65)/10^6&gt;=サイズ!$D$19,"2",IF((N65+F65)*(O65+G65)/10^6&gt;=サイズ!$D$18,"1","対象外")))),"開閉形式を選択")))</f>
        <v/>
      </c>
      <c r="Q65" s="83" t="str">
        <f t="shared" si="10"/>
        <v/>
      </c>
      <c r="R65" s="83" t="str">
        <f t="shared" si="11"/>
        <v/>
      </c>
      <c r="S65" s="84" t="str">
        <f>IFERROR(IF(OR(I65="",K65="",L65="",M65="",N65="",O65=""),"",VLOOKUP(SUBSTITUTE(SUBSTITUTE(I65&amp;K65&amp;L65&amp;M65&amp;P65,CHAR(10),""),"~","～"),LIXIL対象製品リスト!P:Q,2,FALSE)),"対象の型番はありません")</f>
        <v/>
      </c>
      <c r="T65" s="83" t="str">
        <f t="shared" si="2"/>
        <v/>
      </c>
      <c r="U65" s="95"/>
      <c r="V65" s="86" t="str">
        <f>IF(T65&lt;&gt;"",IF(T65="P","SS",IF(OR(T65="S",T65="A"),T65,IF(AND(T65="B",IFERROR(VLOOKUP(S65,LIXIL対象製品リスト!L:AC,9,FALSE),"")="○"),IF(OR($Q$2="",$Q$2="選択してください"),"建て方を選択してください",IF($Q$2="共同住宅（4階建以上）",T65,"対象外")),"対象外"))),"")</f>
        <v/>
      </c>
      <c r="W65" s="87" t="str">
        <f>"窓リノベ24"&amp;"ドア"&amp;IFERROR(LEFT(VLOOKUP(S65,LIXIL対象製品リスト!L:AC,2,FALSE),3),"はつり")&amp;V65&amp;Q65</f>
        <v>窓リノベ24ドアはつり</v>
      </c>
      <c r="X65" s="88" t="str">
        <f>IF(T65&lt;&gt;"",IFERROR(IF($Q$2="共同住宅（4階建以上）",VLOOKUP(W65,補助額!A:H,8,FALSE),VLOOKUP(W65,補助額!A:H,7,FALSE)),"－"),"")</f>
        <v/>
      </c>
      <c r="Y65" s="89" t="str">
        <f t="shared" si="12"/>
        <v/>
      </c>
      <c r="Z65" s="90" t="str">
        <f>IF(T65="","",IF(OR($O$2="選択してください",$O$2=""),"地域を選択してください",IF(OR($Q$2="選択してください",$Q$2=""),"建て方を選択してください",IFERROR(VLOOKUP(AA65,こどもエコグレード!A:E,5,FALSE),"対象外"))))</f>
        <v/>
      </c>
      <c r="AA65" s="90" t="str">
        <f t="shared" si="3"/>
        <v>共同住宅選択してください</v>
      </c>
      <c r="AB65" s="90" t="str">
        <f t="shared" si="13"/>
        <v>子育てエコドア</v>
      </c>
      <c r="AC65" s="91" t="str">
        <f>IF(T65&lt;&gt;"",IFERROR(IF($Q$2="共同住宅（4階建以上）",VLOOKUP(AB65,補助額!A:H,8,FALSE),VLOOKUP(AB65,補助額!A:H,7,FALSE)),"－"),"")</f>
        <v/>
      </c>
      <c r="AD65" s="96" t="str">
        <f t="shared" si="14"/>
        <v/>
      </c>
      <c r="AE65" s="90" t="str">
        <f t="shared" si="4"/>
        <v/>
      </c>
      <c r="AF65" s="90" t="str">
        <f t="shared" si="5"/>
        <v>子育てエコドア</v>
      </c>
      <c r="AG65" s="91" t="str">
        <f>IF(T65&lt;&gt;"",IFERROR(IF($Q$2="共同住宅（4階建以上）",VLOOKUP(AF65,補助額!A:H,8,FALSE),VLOOKUP(AF65,補助額!A:H,7,FALSE)),"－"),"")</f>
        <v/>
      </c>
      <c r="AH65" s="97" t="str">
        <f t="shared" si="15"/>
        <v/>
      </c>
      <c r="AI65" s="93" t="str">
        <f>IF(T65="","",IF(OR($O$2="選択してください",$O$2=""),"地域を選択してください",IF(OR($Q$2="選択してください",$Q$2=""),"建て方を選択してください",IFERROR(VLOOKUP(AJ65,こどもエコグレード!A:F,6,FALSE),"対象外"))))</f>
        <v/>
      </c>
      <c r="AJ65" s="93" t="str">
        <f t="shared" si="6"/>
        <v>共同住宅選択してください</v>
      </c>
      <c r="AK65" s="98"/>
      <c r="AL65" s="98"/>
      <c r="AM65" s="98"/>
    </row>
    <row r="66" spans="1:39" ht="18" customHeight="1" x14ac:dyDescent="0.4">
      <c r="A66" s="1" t="str">
        <f t="shared" si="0"/>
        <v/>
      </c>
      <c r="B66" s="1" t="str">
        <f t="shared" si="7"/>
        <v/>
      </c>
      <c r="C66" s="80" t="str">
        <f t="shared" si="8"/>
        <v/>
      </c>
      <c r="D66" s="80" t="str">
        <f t="shared" si="9"/>
        <v/>
      </c>
      <c r="E66" s="80" t="str">
        <f t="shared" si="1"/>
        <v/>
      </c>
      <c r="F66" s="1">
        <f>IFERROR(VLOOKUP(K66&amp;L66,LIXIL対象製品リスト!R:W,4,FALSE),0)</f>
        <v>0</v>
      </c>
      <c r="G66" s="1">
        <f>IFERROR(VLOOKUP(K66&amp;L66,LIXIL対象製品リスト!R:W,5,FALSE),0)</f>
        <v>0</v>
      </c>
      <c r="I66" s="21"/>
      <c r="J66" s="82"/>
      <c r="K66" s="82"/>
      <c r="L66" s="81"/>
      <c r="M66" s="82"/>
      <c r="N66" s="81"/>
      <c r="O66" s="81"/>
      <c r="P66" s="83" t="str">
        <f>IF(OR(N66="",O66=""),"",IF(COUNTIF(L66,"*（D）*")&gt;0,IF((N66+F66)*(O66+G66)/10^6&gt;=サイズ!$D$17,"4",IF((N66+F66)*(O66+G66)/10^6&gt;=サイズ!$D$16,"3",IF((N66+F66)*(O66+G66)/10^6&gt;=サイズ!$D$15,"2",IF((N66+F66)*(O66+G66)/10^6&gt;=サイズ!$D$14,"1","対象外")))),IF(COUNTIF(L66,"*（E）*")&gt;0,IF((N66+F66)*(O66+G66)/10^6&gt;=サイズ!$D$21,"4",IF((N66+F66)*(O66+G66)/10^6&gt;=サイズ!$D$20,"3",IF((N66+F66)*(O66+G66)/10^6&gt;=サイズ!$D$19,"2",IF((N66+F66)*(O66+G66)/10^6&gt;=サイズ!$D$18,"1","対象外")))),"開閉形式を選択")))</f>
        <v/>
      </c>
      <c r="Q66" s="83" t="str">
        <f t="shared" si="10"/>
        <v/>
      </c>
      <c r="R66" s="83" t="str">
        <f t="shared" si="11"/>
        <v/>
      </c>
      <c r="S66" s="84" t="str">
        <f>IFERROR(IF(OR(I66="",K66="",L66="",M66="",N66="",O66=""),"",VLOOKUP(SUBSTITUTE(SUBSTITUTE(I66&amp;K66&amp;L66&amp;M66&amp;P66,CHAR(10),""),"~","～"),LIXIL対象製品リスト!P:Q,2,FALSE)),"対象の型番はありません")</f>
        <v/>
      </c>
      <c r="T66" s="83" t="str">
        <f t="shared" si="2"/>
        <v/>
      </c>
      <c r="U66" s="95"/>
      <c r="V66" s="86" t="str">
        <f>IF(T66&lt;&gt;"",IF(T66="P","SS",IF(OR(T66="S",T66="A"),T66,IF(AND(T66="B",IFERROR(VLOOKUP(S66,LIXIL対象製品リスト!L:AC,9,FALSE),"")="○"),IF(OR($Q$2="",$Q$2="選択してください"),"建て方を選択してください",IF($Q$2="共同住宅（4階建以上）",T66,"対象外")),"対象外"))),"")</f>
        <v/>
      </c>
      <c r="W66" s="87" t="str">
        <f>"窓リノベ24"&amp;"ドア"&amp;IFERROR(LEFT(VLOOKUP(S66,LIXIL対象製品リスト!L:AC,2,FALSE),3),"はつり")&amp;V66&amp;Q66</f>
        <v>窓リノベ24ドアはつり</v>
      </c>
      <c r="X66" s="88" t="str">
        <f>IF(T66&lt;&gt;"",IFERROR(IF($Q$2="共同住宅（4階建以上）",VLOOKUP(W66,補助額!A:H,8,FALSE),VLOOKUP(W66,補助額!A:H,7,FALSE)),"－"),"")</f>
        <v/>
      </c>
      <c r="Y66" s="89" t="str">
        <f t="shared" si="12"/>
        <v/>
      </c>
      <c r="Z66" s="90" t="str">
        <f>IF(T66="","",IF(OR($O$2="選択してください",$O$2=""),"地域を選択してください",IF(OR($Q$2="選択してください",$Q$2=""),"建て方を選択してください",IFERROR(VLOOKUP(AA66,こどもエコグレード!A:E,5,FALSE),"対象外"))))</f>
        <v/>
      </c>
      <c r="AA66" s="90" t="str">
        <f t="shared" si="3"/>
        <v>共同住宅選択してください</v>
      </c>
      <c r="AB66" s="90" t="str">
        <f t="shared" si="13"/>
        <v>子育てエコドア</v>
      </c>
      <c r="AC66" s="91" t="str">
        <f>IF(T66&lt;&gt;"",IFERROR(IF($Q$2="共同住宅（4階建以上）",VLOOKUP(AB66,補助額!A:H,8,FALSE),VLOOKUP(AB66,補助額!A:H,7,FALSE)),"－"),"")</f>
        <v/>
      </c>
      <c r="AD66" s="96" t="str">
        <f t="shared" si="14"/>
        <v/>
      </c>
      <c r="AE66" s="90" t="str">
        <f t="shared" si="4"/>
        <v/>
      </c>
      <c r="AF66" s="90" t="str">
        <f t="shared" si="5"/>
        <v>子育てエコドア</v>
      </c>
      <c r="AG66" s="91" t="str">
        <f>IF(T66&lt;&gt;"",IFERROR(IF($Q$2="共同住宅（4階建以上）",VLOOKUP(AF66,補助額!A:H,8,FALSE),VLOOKUP(AF66,補助額!A:H,7,FALSE)),"－"),"")</f>
        <v/>
      </c>
      <c r="AH66" s="97" t="str">
        <f t="shared" si="15"/>
        <v/>
      </c>
      <c r="AI66" s="93" t="str">
        <f>IF(T66="","",IF(OR($O$2="選択してください",$O$2=""),"地域を選択してください",IF(OR($Q$2="選択してください",$Q$2=""),"建て方を選択してください",IFERROR(VLOOKUP(AJ66,こどもエコグレード!A:F,6,FALSE),"対象外"))))</f>
        <v/>
      </c>
      <c r="AJ66" s="93" t="str">
        <f t="shared" si="6"/>
        <v>共同住宅選択してください</v>
      </c>
      <c r="AK66" s="98"/>
      <c r="AL66" s="98"/>
      <c r="AM66" s="98"/>
    </row>
    <row r="67" spans="1:39" ht="18" customHeight="1" x14ac:dyDescent="0.4">
      <c r="A67" s="1" t="str">
        <f t="shared" si="0"/>
        <v/>
      </c>
      <c r="B67" s="1" t="str">
        <f t="shared" si="7"/>
        <v/>
      </c>
      <c r="C67" s="80" t="str">
        <f t="shared" si="8"/>
        <v/>
      </c>
      <c r="D67" s="80" t="str">
        <f t="shared" si="9"/>
        <v/>
      </c>
      <c r="E67" s="80" t="str">
        <f t="shared" si="1"/>
        <v/>
      </c>
      <c r="F67" s="1">
        <f>IFERROR(VLOOKUP(K67&amp;L67,LIXIL対象製品リスト!R:W,4,FALSE),0)</f>
        <v>0</v>
      </c>
      <c r="G67" s="1">
        <f>IFERROR(VLOOKUP(K67&amp;L67,LIXIL対象製品リスト!R:W,5,FALSE),0)</f>
        <v>0</v>
      </c>
      <c r="I67" s="21"/>
      <c r="J67" s="82"/>
      <c r="K67" s="82"/>
      <c r="L67" s="81"/>
      <c r="M67" s="82"/>
      <c r="N67" s="81"/>
      <c r="O67" s="81"/>
      <c r="P67" s="83" t="str">
        <f>IF(OR(N67="",O67=""),"",IF(COUNTIF(L67,"*（D）*")&gt;0,IF((N67+F67)*(O67+G67)/10^6&gt;=サイズ!$D$17,"4",IF((N67+F67)*(O67+G67)/10^6&gt;=サイズ!$D$16,"3",IF((N67+F67)*(O67+G67)/10^6&gt;=サイズ!$D$15,"2",IF((N67+F67)*(O67+G67)/10^6&gt;=サイズ!$D$14,"1","対象外")))),IF(COUNTIF(L67,"*（E）*")&gt;0,IF((N67+F67)*(O67+G67)/10^6&gt;=サイズ!$D$21,"4",IF((N67+F67)*(O67+G67)/10^6&gt;=サイズ!$D$20,"3",IF((N67+F67)*(O67+G67)/10^6&gt;=サイズ!$D$19,"2",IF((N67+F67)*(O67+G67)/10^6&gt;=サイズ!$D$18,"1","対象外")))),"開閉形式を選択")))</f>
        <v/>
      </c>
      <c r="Q67" s="83" t="str">
        <f t="shared" si="10"/>
        <v/>
      </c>
      <c r="R67" s="83" t="str">
        <f t="shared" si="11"/>
        <v/>
      </c>
      <c r="S67" s="84" t="str">
        <f>IFERROR(IF(OR(I67="",K67="",L67="",M67="",N67="",O67=""),"",VLOOKUP(SUBSTITUTE(SUBSTITUTE(I67&amp;K67&amp;L67&amp;M67&amp;P67,CHAR(10),""),"~","～"),LIXIL対象製品リスト!P:Q,2,FALSE)),"対象の型番はありません")</f>
        <v/>
      </c>
      <c r="T67" s="83" t="str">
        <f t="shared" si="2"/>
        <v/>
      </c>
      <c r="U67" s="95"/>
      <c r="V67" s="86" t="str">
        <f>IF(T67&lt;&gt;"",IF(T67="P","SS",IF(OR(T67="S",T67="A"),T67,IF(AND(T67="B",IFERROR(VLOOKUP(S67,LIXIL対象製品リスト!L:AC,9,FALSE),"")="○"),IF(OR($Q$2="",$Q$2="選択してください"),"建て方を選択してください",IF($Q$2="共同住宅（4階建以上）",T67,"対象外")),"対象外"))),"")</f>
        <v/>
      </c>
      <c r="W67" s="87" t="str">
        <f>"窓リノベ24"&amp;"ドア"&amp;IFERROR(LEFT(VLOOKUP(S67,LIXIL対象製品リスト!L:AC,2,FALSE),3),"はつり")&amp;V67&amp;Q67</f>
        <v>窓リノベ24ドアはつり</v>
      </c>
      <c r="X67" s="88" t="str">
        <f>IF(T67&lt;&gt;"",IFERROR(IF($Q$2="共同住宅（4階建以上）",VLOOKUP(W67,補助額!A:H,8,FALSE),VLOOKUP(W67,補助額!A:H,7,FALSE)),"－"),"")</f>
        <v/>
      </c>
      <c r="Y67" s="89" t="str">
        <f t="shared" si="12"/>
        <v/>
      </c>
      <c r="Z67" s="90" t="str">
        <f>IF(T67="","",IF(OR($O$2="選択してください",$O$2=""),"地域を選択してください",IF(OR($Q$2="選択してください",$Q$2=""),"建て方を選択してください",IFERROR(VLOOKUP(AA67,こどもエコグレード!A:E,5,FALSE),"対象外"))))</f>
        <v/>
      </c>
      <c r="AA67" s="90" t="str">
        <f t="shared" si="3"/>
        <v>共同住宅選択してください</v>
      </c>
      <c r="AB67" s="90" t="str">
        <f t="shared" si="13"/>
        <v>子育てエコドア</v>
      </c>
      <c r="AC67" s="91" t="str">
        <f>IF(T67&lt;&gt;"",IFERROR(IF($Q$2="共同住宅（4階建以上）",VLOOKUP(AB67,補助額!A:H,8,FALSE),VLOOKUP(AB67,補助額!A:H,7,FALSE)),"－"),"")</f>
        <v/>
      </c>
      <c r="AD67" s="96" t="str">
        <f t="shared" si="14"/>
        <v/>
      </c>
      <c r="AE67" s="90" t="str">
        <f t="shared" si="4"/>
        <v/>
      </c>
      <c r="AF67" s="90" t="str">
        <f t="shared" si="5"/>
        <v>子育てエコドア</v>
      </c>
      <c r="AG67" s="91" t="str">
        <f>IF(T67&lt;&gt;"",IFERROR(IF($Q$2="共同住宅（4階建以上）",VLOOKUP(AF67,補助額!A:H,8,FALSE),VLOOKUP(AF67,補助額!A:H,7,FALSE)),"－"),"")</f>
        <v/>
      </c>
      <c r="AH67" s="97" t="str">
        <f t="shared" si="15"/>
        <v/>
      </c>
      <c r="AI67" s="93" t="str">
        <f>IF(T67="","",IF(OR($O$2="選択してください",$O$2=""),"地域を選択してください",IF(OR($Q$2="選択してください",$Q$2=""),"建て方を選択してください",IFERROR(VLOOKUP(AJ67,こどもエコグレード!A:F,6,FALSE),"対象外"))))</f>
        <v/>
      </c>
      <c r="AJ67" s="93" t="str">
        <f t="shared" si="6"/>
        <v>共同住宅選択してください</v>
      </c>
      <c r="AK67" s="98"/>
      <c r="AL67" s="98"/>
      <c r="AM67" s="98"/>
    </row>
    <row r="68" spans="1:39" ht="18" customHeight="1" x14ac:dyDescent="0.4">
      <c r="A68" s="1" t="str">
        <f t="shared" si="0"/>
        <v/>
      </c>
      <c r="B68" s="1" t="str">
        <f t="shared" si="7"/>
        <v/>
      </c>
      <c r="C68" s="80" t="str">
        <f t="shared" si="8"/>
        <v/>
      </c>
      <c r="D68" s="80" t="str">
        <f t="shared" si="9"/>
        <v/>
      </c>
      <c r="E68" s="80" t="str">
        <f t="shared" si="1"/>
        <v/>
      </c>
      <c r="F68" s="1">
        <f>IFERROR(VLOOKUP(K68&amp;L68,LIXIL対象製品リスト!R:W,4,FALSE),0)</f>
        <v>0</v>
      </c>
      <c r="G68" s="1">
        <f>IFERROR(VLOOKUP(K68&amp;L68,LIXIL対象製品リスト!R:W,5,FALSE),0)</f>
        <v>0</v>
      </c>
      <c r="I68" s="21"/>
      <c r="J68" s="82"/>
      <c r="K68" s="82"/>
      <c r="L68" s="81"/>
      <c r="M68" s="82"/>
      <c r="N68" s="81"/>
      <c r="O68" s="81"/>
      <c r="P68" s="83" t="str">
        <f>IF(OR(N68="",O68=""),"",IF(COUNTIF(L68,"*（D）*")&gt;0,IF((N68+F68)*(O68+G68)/10^6&gt;=サイズ!$D$17,"4",IF((N68+F68)*(O68+G68)/10^6&gt;=サイズ!$D$16,"3",IF((N68+F68)*(O68+G68)/10^6&gt;=サイズ!$D$15,"2",IF((N68+F68)*(O68+G68)/10^6&gt;=サイズ!$D$14,"1","対象外")))),IF(COUNTIF(L68,"*（E）*")&gt;0,IF((N68+F68)*(O68+G68)/10^6&gt;=サイズ!$D$21,"4",IF((N68+F68)*(O68+G68)/10^6&gt;=サイズ!$D$20,"3",IF((N68+F68)*(O68+G68)/10^6&gt;=サイズ!$D$19,"2",IF((N68+F68)*(O68+G68)/10^6&gt;=サイズ!$D$18,"1","対象外")))),"開閉形式を選択")))</f>
        <v/>
      </c>
      <c r="Q68" s="83" t="str">
        <f t="shared" si="10"/>
        <v/>
      </c>
      <c r="R68" s="83" t="str">
        <f t="shared" si="11"/>
        <v/>
      </c>
      <c r="S68" s="84" t="str">
        <f>IFERROR(IF(OR(I68="",K68="",L68="",M68="",N68="",O68=""),"",VLOOKUP(SUBSTITUTE(SUBSTITUTE(I68&amp;K68&amp;L68&amp;M68&amp;P68,CHAR(10),""),"~","～"),LIXIL対象製品リスト!P:Q,2,FALSE)),"対象の型番はありません")</f>
        <v/>
      </c>
      <c r="T68" s="83" t="str">
        <f t="shared" si="2"/>
        <v/>
      </c>
      <c r="U68" s="95"/>
      <c r="V68" s="86" t="str">
        <f>IF(T68&lt;&gt;"",IF(T68="P","SS",IF(OR(T68="S",T68="A"),T68,IF(AND(T68="B",IFERROR(VLOOKUP(S68,LIXIL対象製品リスト!L:AC,9,FALSE),"")="○"),IF(OR($Q$2="",$Q$2="選択してください"),"建て方を選択してください",IF($Q$2="共同住宅（4階建以上）",T68,"対象外")),"対象外"))),"")</f>
        <v/>
      </c>
      <c r="W68" s="87" t="str">
        <f>"窓リノベ24"&amp;"ドア"&amp;IFERROR(LEFT(VLOOKUP(S68,LIXIL対象製品リスト!L:AC,2,FALSE),3),"はつり")&amp;V68&amp;Q68</f>
        <v>窓リノベ24ドアはつり</v>
      </c>
      <c r="X68" s="88" t="str">
        <f>IF(T68&lt;&gt;"",IFERROR(IF($Q$2="共同住宅（4階建以上）",VLOOKUP(W68,補助額!A:H,8,FALSE),VLOOKUP(W68,補助額!A:H,7,FALSE)),"－"),"")</f>
        <v/>
      </c>
      <c r="Y68" s="89" t="str">
        <f t="shared" si="12"/>
        <v/>
      </c>
      <c r="Z68" s="90" t="str">
        <f>IF(T68="","",IF(OR($O$2="選択してください",$O$2=""),"地域を選択してください",IF(OR($Q$2="選択してください",$Q$2=""),"建て方を選択してください",IFERROR(VLOOKUP(AA68,こどもエコグレード!A:E,5,FALSE),"対象外"))))</f>
        <v/>
      </c>
      <c r="AA68" s="90" t="str">
        <f t="shared" si="3"/>
        <v>共同住宅選択してください</v>
      </c>
      <c r="AB68" s="90" t="str">
        <f t="shared" si="13"/>
        <v>子育てエコドア</v>
      </c>
      <c r="AC68" s="91" t="str">
        <f>IF(T68&lt;&gt;"",IFERROR(IF($Q$2="共同住宅（4階建以上）",VLOOKUP(AB68,補助額!A:H,8,FALSE),VLOOKUP(AB68,補助額!A:H,7,FALSE)),"－"),"")</f>
        <v/>
      </c>
      <c r="AD68" s="96" t="str">
        <f t="shared" si="14"/>
        <v/>
      </c>
      <c r="AE68" s="90" t="str">
        <f t="shared" si="4"/>
        <v/>
      </c>
      <c r="AF68" s="90" t="str">
        <f t="shared" si="5"/>
        <v>子育てエコドア</v>
      </c>
      <c r="AG68" s="91" t="str">
        <f>IF(T68&lt;&gt;"",IFERROR(IF($Q$2="共同住宅（4階建以上）",VLOOKUP(AF68,補助額!A:H,8,FALSE),VLOOKUP(AF68,補助額!A:H,7,FALSE)),"－"),"")</f>
        <v/>
      </c>
      <c r="AH68" s="97" t="str">
        <f t="shared" si="15"/>
        <v/>
      </c>
      <c r="AI68" s="93" t="str">
        <f>IF(T68="","",IF(OR($O$2="選択してください",$O$2=""),"地域を選択してください",IF(OR($Q$2="選択してください",$Q$2=""),"建て方を選択してください",IFERROR(VLOOKUP(AJ68,こどもエコグレード!A:F,6,FALSE),"対象外"))))</f>
        <v/>
      </c>
      <c r="AJ68" s="93" t="str">
        <f t="shared" si="6"/>
        <v>共同住宅選択してください</v>
      </c>
      <c r="AK68" s="98"/>
      <c r="AL68" s="98"/>
      <c r="AM68" s="98"/>
    </row>
    <row r="69" spans="1:39" ht="18" customHeight="1" x14ac:dyDescent="0.4">
      <c r="A69" s="1" t="str">
        <f t="shared" si="0"/>
        <v/>
      </c>
      <c r="B69" s="1" t="str">
        <f t="shared" si="7"/>
        <v/>
      </c>
      <c r="C69" s="80" t="str">
        <f t="shared" si="8"/>
        <v/>
      </c>
      <c r="D69" s="80" t="str">
        <f t="shared" si="9"/>
        <v/>
      </c>
      <c r="E69" s="80" t="str">
        <f t="shared" si="1"/>
        <v/>
      </c>
      <c r="F69" s="1">
        <f>IFERROR(VLOOKUP(K69&amp;L69,LIXIL対象製品リスト!R:W,4,FALSE),0)</f>
        <v>0</v>
      </c>
      <c r="G69" s="1">
        <f>IFERROR(VLOOKUP(K69&amp;L69,LIXIL対象製品リスト!R:W,5,FALSE),0)</f>
        <v>0</v>
      </c>
      <c r="I69" s="21"/>
      <c r="J69" s="82"/>
      <c r="K69" s="82"/>
      <c r="L69" s="81"/>
      <c r="M69" s="82"/>
      <c r="N69" s="81"/>
      <c r="O69" s="81"/>
      <c r="P69" s="83" t="str">
        <f>IF(OR(N69="",O69=""),"",IF(COUNTIF(L69,"*（D）*")&gt;0,IF((N69+F69)*(O69+G69)/10^6&gt;=サイズ!$D$17,"4",IF((N69+F69)*(O69+G69)/10^6&gt;=サイズ!$D$16,"3",IF((N69+F69)*(O69+G69)/10^6&gt;=サイズ!$D$15,"2",IF((N69+F69)*(O69+G69)/10^6&gt;=サイズ!$D$14,"1","対象外")))),IF(COUNTIF(L69,"*（E）*")&gt;0,IF((N69+F69)*(O69+G69)/10^6&gt;=サイズ!$D$21,"4",IF((N69+F69)*(O69+G69)/10^6&gt;=サイズ!$D$20,"3",IF((N69+F69)*(O69+G69)/10^6&gt;=サイズ!$D$19,"2",IF((N69+F69)*(O69+G69)/10^6&gt;=サイズ!$D$18,"1","対象外")))),"開閉形式を選択")))</f>
        <v/>
      </c>
      <c r="Q69" s="83" t="str">
        <f t="shared" si="10"/>
        <v/>
      </c>
      <c r="R69" s="83" t="str">
        <f t="shared" si="11"/>
        <v/>
      </c>
      <c r="S69" s="84" t="str">
        <f>IFERROR(IF(OR(I69="",K69="",L69="",M69="",N69="",O69=""),"",VLOOKUP(SUBSTITUTE(SUBSTITUTE(I69&amp;K69&amp;L69&amp;M69&amp;P69,CHAR(10),""),"~","～"),LIXIL対象製品リスト!P:Q,2,FALSE)),"対象の型番はありません")</f>
        <v/>
      </c>
      <c r="T69" s="83" t="str">
        <f t="shared" si="2"/>
        <v/>
      </c>
      <c r="U69" s="95"/>
      <c r="V69" s="86" t="str">
        <f>IF(T69&lt;&gt;"",IF(T69="P","SS",IF(OR(T69="S",T69="A"),T69,IF(AND(T69="B",IFERROR(VLOOKUP(S69,LIXIL対象製品リスト!L:AC,9,FALSE),"")="○"),IF(OR($Q$2="",$Q$2="選択してください"),"建て方を選択してください",IF($Q$2="共同住宅（4階建以上）",T69,"対象外")),"対象外"))),"")</f>
        <v/>
      </c>
      <c r="W69" s="87" t="str">
        <f>"窓リノベ24"&amp;"ドア"&amp;IFERROR(LEFT(VLOOKUP(S69,LIXIL対象製品リスト!L:AC,2,FALSE),3),"はつり")&amp;V69&amp;Q69</f>
        <v>窓リノベ24ドアはつり</v>
      </c>
      <c r="X69" s="88" t="str">
        <f>IF(T69&lt;&gt;"",IFERROR(IF($Q$2="共同住宅（4階建以上）",VLOOKUP(W69,補助額!A:H,8,FALSE),VLOOKUP(W69,補助額!A:H,7,FALSE)),"－"),"")</f>
        <v/>
      </c>
      <c r="Y69" s="89" t="str">
        <f t="shared" si="12"/>
        <v/>
      </c>
      <c r="Z69" s="90" t="str">
        <f>IF(T69="","",IF(OR($O$2="選択してください",$O$2=""),"地域を選択してください",IF(OR($Q$2="選択してください",$Q$2=""),"建て方を選択してください",IFERROR(VLOOKUP(AA69,こどもエコグレード!A:E,5,FALSE),"対象外"))))</f>
        <v/>
      </c>
      <c r="AA69" s="90" t="str">
        <f t="shared" si="3"/>
        <v>共同住宅選択してください</v>
      </c>
      <c r="AB69" s="90" t="str">
        <f t="shared" si="13"/>
        <v>子育てエコドア</v>
      </c>
      <c r="AC69" s="91" t="str">
        <f>IF(T69&lt;&gt;"",IFERROR(IF($Q$2="共同住宅（4階建以上）",VLOOKUP(AB69,補助額!A:H,8,FALSE),VLOOKUP(AB69,補助額!A:H,7,FALSE)),"－"),"")</f>
        <v/>
      </c>
      <c r="AD69" s="96" t="str">
        <f t="shared" si="14"/>
        <v/>
      </c>
      <c r="AE69" s="90" t="str">
        <f t="shared" si="4"/>
        <v/>
      </c>
      <c r="AF69" s="90" t="str">
        <f t="shared" si="5"/>
        <v>子育てエコドア</v>
      </c>
      <c r="AG69" s="91" t="str">
        <f>IF(T69&lt;&gt;"",IFERROR(IF($Q$2="共同住宅（4階建以上）",VLOOKUP(AF69,補助額!A:H,8,FALSE),VLOOKUP(AF69,補助額!A:H,7,FALSE)),"－"),"")</f>
        <v/>
      </c>
      <c r="AH69" s="97" t="str">
        <f t="shared" si="15"/>
        <v/>
      </c>
      <c r="AI69" s="93" t="str">
        <f>IF(T69="","",IF(OR($O$2="選択してください",$O$2=""),"地域を選択してください",IF(OR($Q$2="選択してください",$Q$2=""),"建て方を選択してください",IFERROR(VLOOKUP(AJ69,こどもエコグレード!A:F,6,FALSE),"対象外"))))</f>
        <v/>
      </c>
      <c r="AJ69" s="93" t="str">
        <f t="shared" si="6"/>
        <v>共同住宅選択してください</v>
      </c>
      <c r="AK69" s="98"/>
      <c r="AL69" s="98"/>
      <c r="AM69" s="98"/>
    </row>
    <row r="70" spans="1:39" ht="18" customHeight="1" x14ac:dyDescent="0.4">
      <c r="A70" s="1" t="str">
        <f t="shared" si="0"/>
        <v/>
      </c>
      <c r="B70" s="1" t="str">
        <f t="shared" si="7"/>
        <v/>
      </c>
      <c r="C70" s="80" t="str">
        <f t="shared" si="8"/>
        <v/>
      </c>
      <c r="D70" s="80" t="str">
        <f t="shared" si="9"/>
        <v/>
      </c>
      <c r="E70" s="80" t="str">
        <f t="shared" si="1"/>
        <v/>
      </c>
      <c r="F70" s="1">
        <f>IFERROR(VLOOKUP(K70&amp;L70,LIXIL対象製品リスト!R:W,4,FALSE),0)</f>
        <v>0</v>
      </c>
      <c r="G70" s="1">
        <f>IFERROR(VLOOKUP(K70&amp;L70,LIXIL対象製品リスト!R:W,5,FALSE),0)</f>
        <v>0</v>
      </c>
      <c r="I70" s="21"/>
      <c r="J70" s="82"/>
      <c r="K70" s="82"/>
      <c r="L70" s="81"/>
      <c r="M70" s="82"/>
      <c r="N70" s="81"/>
      <c r="O70" s="81"/>
      <c r="P70" s="83" t="str">
        <f>IF(OR(N70="",O70=""),"",IF(COUNTIF(L70,"*（D）*")&gt;0,IF((N70+F70)*(O70+G70)/10^6&gt;=サイズ!$D$17,"4",IF((N70+F70)*(O70+G70)/10^6&gt;=サイズ!$D$16,"3",IF((N70+F70)*(O70+G70)/10^6&gt;=サイズ!$D$15,"2",IF((N70+F70)*(O70+G70)/10^6&gt;=サイズ!$D$14,"1","対象外")))),IF(COUNTIF(L70,"*（E）*")&gt;0,IF((N70+F70)*(O70+G70)/10^6&gt;=サイズ!$D$21,"4",IF((N70+F70)*(O70+G70)/10^6&gt;=サイズ!$D$20,"3",IF((N70+F70)*(O70+G70)/10^6&gt;=サイズ!$D$19,"2",IF((N70+F70)*(O70+G70)/10^6&gt;=サイズ!$D$18,"1","対象外")))),"開閉形式を選択")))</f>
        <v/>
      </c>
      <c r="Q70" s="83" t="str">
        <f t="shared" si="10"/>
        <v/>
      </c>
      <c r="R70" s="83" t="str">
        <f t="shared" si="11"/>
        <v/>
      </c>
      <c r="S70" s="84" t="str">
        <f>IFERROR(IF(OR(I70="",K70="",L70="",M70="",N70="",O70=""),"",VLOOKUP(SUBSTITUTE(SUBSTITUTE(I70&amp;K70&amp;L70&amp;M70&amp;P70,CHAR(10),""),"~","～"),LIXIL対象製品リスト!P:Q,2,FALSE)),"対象の型番はありません")</f>
        <v/>
      </c>
      <c r="T70" s="83" t="str">
        <f t="shared" si="2"/>
        <v/>
      </c>
      <c r="U70" s="95"/>
      <c r="V70" s="86" t="str">
        <f>IF(T70&lt;&gt;"",IF(T70="P","SS",IF(OR(T70="S",T70="A"),T70,IF(AND(T70="B",IFERROR(VLOOKUP(S70,LIXIL対象製品リスト!L:AC,9,FALSE),"")="○"),IF(OR($Q$2="",$Q$2="選択してください"),"建て方を選択してください",IF($Q$2="共同住宅（4階建以上）",T70,"対象外")),"対象外"))),"")</f>
        <v/>
      </c>
      <c r="W70" s="87" t="str">
        <f>"窓リノベ24"&amp;"ドア"&amp;IFERROR(LEFT(VLOOKUP(S70,LIXIL対象製品リスト!L:AC,2,FALSE),3),"はつり")&amp;V70&amp;Q70</f>
        <v>窓リノベ24ドアはつり</v>
      </c>
      <c r="X70" s="88" t="str">
        <f>IF(T70&lt;&gt;"",IFERROR(IF($Q$2="共同住宅（4階建以上）",VLOOKUP(W70,補助額!A:H,8,FALSE),VLOOKUP(W70,補助額!A:H,7,FALSE)),"－"),"")</f>
        <v/>
      </c>
      <c r="Y70" s="89" t="str">
        <f t="shared" si="12"/>
        <v/>
      </c>
      <c r="Z70" s="90" t="str">
        <f>IF(T70="","",IF(OR($O$2="選択してください",$O$2=""),"地域を選択してください",IF(OR($Q$2="選択してください",$Q$2=""),"建て方を選択してください",IFERROR(VLOOKUP(AA70,こどもエコグレード!A:E,5,FALSE),"対象外"))))</f>
        <v/>
      </c>
      <c r="AA70" s="90" t="str">
        <f t="shared" si="3"/>
        <v>共同住宅選択してください</v>
      </c>
      <c r="AB70" s="90" t="str">
        <f t="shared" si="13"/>
        <v>子育てエコドア</v>
      </c>
      <c r="AC70" s="91" t="str">
        <f>IF(T70&lt;&gt;"",IFERROR(IF($Q$2="共同住宅（4階建以上）",VLOOKUP(AB70,補助額!A:H,8,FALSE),VLOOKUP(AB70,補助額!A:H,7,FALSE)),"－"),"")</f>
        <v/>
      </c>
      <c r="AD70" s="96" t="str">
        <f t="shared" si="14"/>
        <v/>
      </c>
      <c r="AE70" s="90" t="str">
        <f t="shared" si="4"/>
        <v/>
      </c>
      <c r="AF70" s="90" t="str">
        <f t="shared" si="5"/>
        <v>子育てエコドア</v>
      </c>
      <c r="AG70" s="91" t="str">
        <f>IF(T70&lt;&gt;"",IFERROR(IF($Q$2="共同住宅（4階建以上）",VLOOKUP(AF70,補助額!A:H,8,FALSE),VLOOKUP(AF70,補助額!A:H,7,FALSE)),"－"),"")</f>
        <v/>
      </c>
      <c r="AH70" s="97" t="str">
        <f t="shared" si="15"/>
        <v/>
      </c>
      <c r="AI70" s="93" t="str">
        <f>IF(T70="","",IF(OR($O$2="選択してください",$O$2=""),"地域を選択してください",IF(OR($Q$2="選択してください",$Q$2=""),"建て方を選択してください",IFERROR(VLOOKUP(AJ70,こどもエコグレード!A:F,6,FALSE),"対象外"))))</f>
        <v/>
      </c>
      <c r="AJ70" s="93" t="str">
        <f t="shared" si="6"/>
        <v>共同住宅選択してください</v>
      </c>
      <c r="AK70" s="98"/>
      <c r="AL70" s="98"/>
      <c r="AM70" s="98"/>
    </row>
    <row r="71" spans="1:39" ht="18" customHeight="1" x14ac:dyDescent="0.4">
      <c r="A71" s="1" t="str">
        <f t="shared" si="0"/>
        <v/>
      </c>
      <c r="B71" s="1" t="str">
        <f t="shared" si="7"/>
        <v/>
      </c>
      <c r="C71" s="80" t="str">
        <f t="shared" si="8"/>
        <v/>
      </c>
      <c r="D71" s="80" t="str">
        <f t="shared" si="9"/>
        <v/>
      </c>
      <c r="E71" s="80" t="str">
        <f t="shared" si="1"/>
        <v/>
      </c>
      <c r="F71" s="1">
        <f>IFERROR(VLOOKUP(K71&amp;L71,LIXIL対象製品リスト!R:W,4,FALSE),0)</f>
        <v>0</v>
      </c>
      <c r="G71" s="1">
        <f>IFERROR(VLOOKUP(K71&amp;L71,LIXIL対象製品リスト!R:W,5,FALSE),0)</f>
        <v>0</v>
      </c>
      <c r="I71" s="21"/>
      <c r="J71" s="82"/>
      <c r="K71" s="82"/>
      <c r="L71" s="81"/>
      <c r="M71" s="82"/>
      <c r="N71" s="81"/>
      <c r="O71" s="81"/>
      <c r="P71" s="83" t="str">
        <f>IF(OR(N71="",O71=""),"",IF(COUNTIF(L71,"*（D）*")&gt;0,IF((N71+F71)*(O71+G71)/10^6&gt;=サイズ!$D$17,"4",IF((N71+F71)*(O71+G71)/10^6&gt;=サイズ!$D$16,"3",IF((N71+F71)*(O71+G71)/10^6&gt;=サイズ!$D$15,"2",IF((N71+F71)*(O71+G71)/10^6&gt;=サイズ!$D$14,"1","対象外")))),IF(COUNTIF(L71,"*（E）*")&gt;0,IF((N71+F71)*(O71+G71)/10^6&gt;=サイズ!$D$21,"4",IF((N71+F71)*(O71+G71)/10^6&gt;=サイズ!$D$20,"3",IF((N71+F71)*(O71+G71)/10^6&gt;=サイズ!$D$19,"2",IF((N71+F71)*(O71+G71)/10^6&gt;=サイズ!$D$18,"1","対象外")))),"開閉形式を選択")))</f>
        <v/>
      </c>
      <c r="Q71" s="83" t="str">
        <f t="shared" si="10"/>
        <v/>
      </c>
      <c r="R71" s="83" t="str">
        <f t="shared" si="11"/>
        <v/>
      </c>
      <c r="S71" s="84" t="str">
        <f>IFERROR(IF(OR(I71="",K71="",L71="",M71="",N71="",O71=""),"",VLOOKUP(SUBSTITUTE(SUBSTITUTE(I71&amp;K71&amp;L71&amp;M71&amp;P71,CHAR(10),""),"~","～"),LIXIL対象製品リスト!P:Q,2,FALSE)),"対象の型番はありません")</f>
        <v/>
      </c>
      <c r="T71" s="83" t="str">
        <f t="shared" si="2"/>
        <v/>
      </c>
      <c r="U71" s="95"/>
      <c r="V71" s="86" t="str">
        <f>IF(T71&lt;&gt;"",IF(T71="P","SS",IF(OR(T71="S",T71="A"),T71,IF(AND(T71="B",IFERROR(VLOOKUP(S71,LIXIL対象製品リスト!L:AC,9,FALSE),"")="○"),IF(OR($Q$2="",$Q$2="選択してください"),"建て方を選択してください",IF($Q$2="共同住宅（4階建以上）",T71,"対象外")),"対象外"))),"")</f>
        <v/>
      </c>
      <c r="W71" s="87" t="str">
        <f>"窓リノベ24"&amp;"ドア"&amp;IFERROR(LEFT(VLOOKUP(S71,LIXIL対象製品リスト!L:AC,2,FALSE),3),"はつり")&amp;V71&amp;Q71</f>
        <v>窓リノベ24ドアはつり</v>
      </c>
      <c r="X71" s="88" t="str">
        <f>IF(T71&lt;&gt;"",IFERROR(IF($Q$2="共同住宅（4階建以上）",VLOOKUP(W71,補助額!A:H,8,FALSE),VLOOKUP(W71,補助額!A:H,7,FALSE)),"－"),"")</f>
        <v/>
      </c>
      <c r="Y71" s="89" t="str">
        <f t="shared" si="12"/>
        <v/>
      </c>
      <c r="Z71" s="90" t="str">
        <f>IF(T71="","",IF(OR($O$2="選択してください",$O$2=""),"地域を選択してください",IF(OR($Q$2="選択してください",$Q$2=""),"建て方を選択してください",IFERROR(VLOOKUP(AA71,こどもエコグレード!A:E,5,FALSE),"対象外"))))</f>
        <v/>
      </c>
      <c r="AA71" s="90" t="str">
        <f t="shared" si="3"/>
        <v>共同住宅選択してください</v>
      </c>
      <c r="AB71" s="90" t="str">
        <f t="shared" si="13"/>
        <v>子育てエコドア</v>
      </c>
      <c r="AC71" s="91" t="str">
        <f>IF(T71&lt;&gt;"",IFERROR(IF($Q$2="共同住宅（4階建以上）",VLOOKUP(AB71,補助額!A:H,8,FALSE),VLOOKUP(AB71,補助額!A:H,7,FALSE)),"－"),"")</f>
        <v/>
      </c>
      <c r="AD71" s="96" t="str">
        <f t="shared" si="14"/>
        <v/>
      </c>
      <c r="AE71" s="90" t="str">
        <f t="shared" si="4"/>
        <v/>
      </c>
      <c r="AF71" s="90" t="str">
        <f t="shared" si="5"/>
        <v>子育てエコドア</v>
      </c>
      <c r="AG71" s="91" t="str">
        <f>IF(T71&lt;&gt;"",IFERROR(IF($Q$2="共同住宅（4階建以上）",VLOOKUP(AF71,補助額!A:H,8,FALSE),VLOOKUP(AF71,補助額!A:H,7,FALSE)),"－"),"")</f>
        <v/>
      </c>
      <c r="AH71" s="97" t="str">
        <f t="shared" si="15"/>
        <v/>
      </c>
      <c r="AI71" s="93" t="str">
        <f>IF(T71="","",IF(OR($O$2="選択してください",$O$2=""),"地域を選択してください",IF(OR($Q$2="選択してください",$Q$2=""),"建て方を選択してください",IFERROR(VLOOKUP(AJ71,こどもエコグレード!A:F,6,FALSE),"対象外"))))</f>
        <v/>
      </c>
      <c r="AJ71" s="93" t="str">
        <f t="shared" si="6"/>
        <v>共同住宅選択してください</v>
      </c>
      <c r="AK71" s="98"/>
      <c r="AL71" s="98"/>
      <c r="AM71" s="98"/>
    </row>
    <row r="72" spans="1:39" ht="18" customHeight="1" x14ac:dyDescent="0.4">
      <c r="A72" s="1" t="str">
        <f t="shared" si="0"/>
        <v/>
      </c>
      <c r="B72" s="1" t="str">
        <f t="shared" si="7"/>
        <v/>
      </c>
      <c r="C72" s="80" t="str">
        <f t="shared" si="8"/>
        <v/>
      </c>
      <c r="D72" s="80" t="str">
        <f t="shared" si="9"/>
        <v/>
      </c>
      <c r="E72" s="80" t="str">
        <f t="shared" si="1"/>
        <v/>
      </c>
      <c r="F72" s="1">
        <f>IFERROR(VLOOKUP(K72&amp;L72,LIXIL対象製品リスト!R:W,4,FALSE),0)</f>
        <v>0</v>
      </c>
      <c r="G72" s="1">
        <f>IFERROR(VLOOKUP(K72&amp;L72,LIXIL対象製品リスト!R:W,5,FALSE),0)</f>
        <v>0</v>
      </c>
      <c r="I72" s="21"/>
      <c r="J72" s="82"/>
      <c r="K72" s="82"/>
      <c r="L72" s="81"/>
      <c r="M72" s="82"/>
      <c r="N72" s="81"/>
      <c r="O72" s="81"/>
      <c r="P72" s="83" t="str">
        <f>IF(OR(N72="",O72=""),"",IF(COUNTIF(L72,"*（D）*")&gt;0,IF((N72+F72)*(O72+G72)/10^6&gt;=サイズ!$D$17,"4",IF((N72+F72)*(O72+G72)/10^6&gt;=サイズ!$D$16,"3",IF((N72+F72)*(O72+G72)/10^6&gt;=サイズ!$D$15,"2",IF((N72+F72)*(O72+G72)/10^6&gt;=サイズ!$D$14,"1","対象外")))),IF(COUNTIF(L72,"*（E）*")&gt;0,IF((N72+F72)*(O72+G72)/10^6&gt;=サイズ!$D$21,"4",IF((N72+F72)*(O72+G72)/10^6&gt;=サイズ!$D$20,"3",IF((N72+F72)*(O72+G72)/10^6&gt;=サイズ!$D$19,"2",IF((N72+F72)*(O72+G72)/10^6&gt;=サイズ!$D$18,"1","対象外")))),"開閉形式を選択")))</f>
        <v/>
      </c>
      <c r="Q72" s="83" t="str">
        <f t="shared" si="10"/>
        <v/>
      </c>
      <c r="R72" s="83" t="str">
        <f t="shared" si="11"/>
        <v/>
      </c>
      <c r="S72" s="84" t="str">
        <f>IFERROR(IF(OR(I72="",K72="",L72="",M72="",N72="",O72=""),"",VLOOKUP(SUBSTITUTE(SUBSTITUTE(I72&amp;K72&amp;L72&amp;M72&amp;P72,CHAR(10),""),"~","～"),LIXIL対象製品リスト!P:Q,2,FALSE)),"対象の型番はありません")</f>
        <v/>
      </c>
      <c r="T72" s="83" t="str">
        <f t="shared" si="2"/>
        <v/>
      </c>
      <c r="U72" s="95"/>
      <c r="V72" s="86" t="str">
        <f>IF(T72&lt;&gt;"",IF(T72="P","SS",IF(OR(T72="S",T72="A"),T72,IF(AND(T72="B",IFERROR(VLOOKUP(S72,LIXIL対象製品リスト!L:AC,9,FALSE),"")="○"),IF(OR($Q$2="",$Q$2="選択してください"),"建て方を選択してください",IF($Q$2="共同住宅（4階建以上）",T72,"対象外")),"対象外"))),"")</f>
        <v/>
      </c>
      <c r="W72" s="87" t="str">
        <f>"窓リノベ24"&amp;"ドア"&amp;IFERROR(LEFT(VLOOKUP(S72,LIXIL対象製品リスト!L:AC,2,FALSE),3),"はつり")&amp;V72&amp;Q72</f>
        <v>窓リノベ24ドアはつり</v>
      </c>
      <c r="X72" s="88" t="str">
        <f>IF(T72&lt;&gt;"",IFERROR(IF($Q$2="共同住宅（4階建以上）",VLOOKUP(W72,補助額!A:H,8,FALSE),VLOOKUP(W72,補助額!A:H,7,FALSE)),"－"),"")</f>
        <v/>
      </c>
      <c r="Y72" s="89" t="str">
        <f t="shared" si="12"/>
        <v/>
      </c>
      <c r="Z72" s="90" t="str">
        <f>IF(T72="","",IF(OR($O$2="選択してください",$O$2=""),"地域を選択してください",IF(OR($Q$2="選択してください",$Q$2=""),"建て方を選択してください",IFERROR(VLOOKUP(AA72,こどもエコグレード!A:E,5,FALSE),"対象外"))))</f>
        <v/>
      </c>
      <c r="AA72" s="90" t="str">
        <f t="shared" si="3"/>
        <v>共同住宅選択してください</v>
      </c>
      <c r="AB72" s="90" t="str">
        <f t="shared" si="13"/>
        <v>子育てエコドア</v>
      </c>
      <c r="AC72" s="91" t="str">
        <f>IF(T72&lt;&gt;"",IFERROR(IF($Q$2="共同住宅（4階建以上）",VLOOKUP(AB72,補助額!A:H,8,FALSE),VLOOKUP(AB72,補助額!A:H,7,FALSE)),"－"),"")</f>
        <v/>
      </c>
      <c r="AD72" s="96" t="str">
        <f t="shared" si="14"/>
        <v/>
      </c>
      <c r="AE72" s="90" t="str">
        <f t="shared" si="4"/>
        <v/>
      </c>
      <c r="AF72" s="90" t="str">
        <f t="shared" si="5"/>
        <v>子育てエコドア</v>
      </c>
      <c r="AG72" s="91" t="str">
        <f>IF(T72&lt;&gt;"",IFERROR(IF($Q$2="共同住宅（4階建以上）",VLOOKUP(AF72,補助額!A:H,8,FALSE),VLOOKUP(AF72,補助額!A:H,7,FALSE)),"－"),"")</f>
        <v/>
      </c>
      <c r="AH72" s="97" t="str">
        <f t="shared" si="15"/>
        <v/>
      </c>
      <c r="AI72" s="93" t="str">
        <f>IF(T72="","",IF(OR($O$2="選択してください",$O$2=""),"地域を選択してください",IF(OR($Q$2="選択してください",$Q$2=""),"建て方を選択してください",IFERROR(VLOOKUP(AJ72,こどもエコグレード!A:F,6,FALSE),"対象外"))))</f>
        <v/>
      </c>
      <c r="AJ72" s="93" t="str">
        <f t="shared" si="6"/>
        <v>共同住宅選択してください</v>
      </c>
      <c r="AK72" s="98"/>
      <c r="AL72" s="98"/>
      <c r="AM72" s="98"/>
    </row>
    <row r="73" spans="1:39" ht="18" customHeight="1" x14ac:dyDescent="0.4">
      <c r="A73" s="1" t="str">
        <f t="shared" si="0"/>
        <v/>
      </c>
      <c r="B73" s="1" t="str">
        <f t="shared" si="7"/>
        <v/>
      </c>
      <c r="C73" s="80" t="str">
        <f t="shared" si="8"/>
        <v/>
      </c>
      <c r="D73" s="80" t="str">
        <f t="shared" si="9"/>
        <v/>
      </c>
      <c r="E73" s="80" t="str">
        <f t="shared" si="1"/>
        <v/>
      </c>
      <c r="F73" s="1">
        <f>IFERROR(VLOOKUP(K73&amp;L73,LIXIL対象製品リスト!R:W,4,FALSE),0)</f>
        <v>0</v>
      </c>
      <c r="G73" s="1">
        <f>IFERROR(VLOOKUP(K73&amp;L73,LIXIL対象製品リスト!R:W,5,FALSE),0)</f>
        <v>0</v>
      </c>
      <c r="I73" s="21"/>
      <c r="J73" s="82"/>
      <c r="K73" s="82"/>
      <c r="L73" s="81"/>
      <c r="M73" s="82"/>
      <c r="N73" s="81"/>
      <c r="O73" s="81"/>
      <c r="P73" s="83" t="str">
        <f>IF(OR(N73="",O73=""),"",IF(COUNTIF(L73,"*（D）*")&gt;0,IF((N73+F73)*(O73+G73)/10^6&gt;=サイズ!$D$17,"4",IF((N73+F73)*(O73+G73)/10^6&gt;=サイズ!$D$16,"3",IF((N73+F73)*(O73+G73)/10^6&gt;=サイズ!$D$15,"2",IF((N73+F73)*(O73+G73)/10^6&gt;=サイズ!$D$14,"1","対象外")))),IF(COUNTIF(L73,"*（E）*")&gt;0,IF((N73+F73)*(O73+G73)/10^6&gt;=サイズ!$D$21,"4",IF((N73+F73)*(O73+G73)/10^6&gt;=サイズ!$D$20,"3",IF((N73+F73)*(O73+G73)/10^6&gt;=サイズ!$D$19,"2",IF((N73+F73)*(O73+G73)/10^6&gt;=サイズ!$D$18,"1","対象外")))),"開閉形式を選択")))</f>
        <v/>
      </c>
      <c r="Q73" s="83" t="str">
        <f t="shared" si="10"/>
        <v/>
      </c>
      <c r="R73" s="83" t="str">
        <f t="shared" si="11"/>
        <v/>
      </c>
      <c r="S73" s="84" t="str">
        <f>IFERROR(IF(OR(I73="",K73="",L73="",M73="",N73="",O73=""),"",VLOOKUP(SUBSTITUTE(SUBSTITUTE(I73&amp;K73&amp;L73&amp;M73&amp;P73,CHAR(10),""),"~","～"),LIXIL対象製品リスト!P:Q,2,FALSE)),"対象の型番はありません")</f>
        <v/>
      </c>
      <c r="T73" s="83" t="str">
        <f t="shared" si="2"/>
        <v/>
      </c>
      <c r="U73" s="95"/>
      <c r="V73" s="86" t="str">
        <f>IF(T73&lt;&gt;"",IF(T73="P","SS",IF(OR(T73="S",T73="A"),T73,IF(AND(T73="B",IFERROR(VLOOKUP(S73,LIXIL対象製品リスト!L:AC,9,FALSE),"")="○"),IF(OR($Q$2="",$Q$2="選択してください"),"建て方を選択してください",IF($Q$2="共同住宅（4階建以上）",T73,"対象外")),"対象外"))),"")</f>
        <v/>
      </c>
      <c r="W73" s="87" t="str">
        <f>"窓リノベ24"&amp;"ドア"&amp;IFERROR(LEFT(VLOOKUP(S73,LIXIL対象製品リスト!L:AC,2,FALSE),3),"はつり")&amp;V73&amp;Q73</f>
        <v>窓リノベ24ドアはつり</v>
      </c>
      <c r="X73" s="88" t="str">
        <f>IF(T73&lt;&gt;"",IFERROR(IF($Q$2="共同住宅（4階建以上）",VLOOKUP(W73,補助額!A:H,8,FALSE),VLOOKUP(W73,補助額!A:H,7,FALSE)),"－"),"")</f>
        <v/>
      </c>
      <c r="Y73" s="89" t="str">
        <f t="shared" si="12"/>
        <v/>
      </c>
      <c r="Z73" s="90" t="str">
        <f>IF(T73="","",IF(OR($O$2="選択してください",$O$2=""),"地域を選択してください",IF(OR($Q$2="選択してください",$Q$2=""),"建て方を選択してください",IFERROR(VLOOKUP(AA73,こどもエコグレード!A:E,5,FALSE),"対象外"))))</f>
        <v/>
      </c>
      <c r="AA73" s="90" t="str">
        <f t="shared" si="3"/>
        <v>共同住宅選択してください</v>
      </c>
      <c r="AB73" s="90" t="str">
        <f t="shared" si="13"/>
        <v>子育てエコドア</v>
      </c>
      <c r="AC73" s="91" t="str">
        <f>IF(T73&lt;&gt;"",IFERROR(IF($Q$2="共同住宅（4階建以上）",VLOOKUP(AB73,補助額!A:H,8,FALSE),VLOOKUP(AB73,補助額!A:H,7,FALSE)),"－"),"")</f>
        <v/>
      </c>
      <c r="AD73" s="96" t="str">
        <f t="shared" si="14"/>
        <v/>
      </c>
      <c r="AE73" s="90" t="str">
        <f t="shared" si="4"/>
        <v/>
      </c>
      <c r="AF73" s="90" t="str">
        <f t="shared" si="5"/>
        <v>子育てエコドア</v>
      </c>
      <c r="AG73" s="91" t="str">
        <f>IF(T73&lt;&gt;"",IFERROR(IF($Q$2="共同住宅（4階建以上）",VLOOKUP(AF73,補助額!A:H,8,FALSE),VLOOKUP(AF73,補助額!A:H,7,FALSE)),"－"),"")</f>
        <v/>
      </c>
      <c r="AH73" s="97" t="str">
        <f t="shared" si="15"/>
        <v/>
      </c>
      <c r="AI73" s="93" t="str">
        <f>IF(T73="","",IF(OR($O$2="選択してください",$O$2=""),"地域を選択してください",IF(OR($Q$2="選択してください",$Q$2=""),"建て方を選択してください",IFERROR(VLOOKUP(AJ73,こどもエコグレード!A:F,6,FALSE),"対象外"))))</f>
        <v/>
      </c>
      <c r="AJ73" s="93" t="str">
        <f t="shared" si="6"/>
        <v>共同住宅選択してください</v>
      </c>
      <c r="AK73" s="98"/>
      <c r="AL73" s="98"/>
      <c r="AM73" s="98"/>
    </row>
    <row r="74" spans="1:39" ht="18" customHeight="1" x14ac:dyDescent="0.4">
      <c r="A74" s="1" t="str">
        <f t="shared" si="0"/>
        <v/>
      </c>
      <c r="B74" s="1" t="str">
        <f t="shared" si="7"/>
        <v/>
      </c>
      <c r="C74" s="80" t="str">
        <f t="shared" si="8"/>
        <v/>
      </c>
      <c r="D74" s="80" t="str">
        <f t="shared" si="9"/>
        <v/>
      </c>
      <c r="E74" s="80" t="str">
        <f t="shared" si="1"/>
        <v/>
      </c>
      <c r="F74" s="1">
        <f>IFERROR(VLOOKUP(K74&amp;L74,LIXIL対象製品リスト!R:W,4,FALSE),0)</f>
        <v>0</v>
      </c>
      <c r="G74" s="1">
        <f>IFERROR(VLOOKUP(K74&amp;L74,LIXIL対象製品リスト!R:W,5,FALSE),0)</f>
        <v>0</v>
      </c>
      <c r="I74" s="21"/>
      <c r="J74" s="82"/>
      <c r="K74" s="82"/>
      <c r="L74" s="81"/>
      <c r="M74" s="82"/>
      <c r="N74" s="81"/>
      <c r="O74" s="81"/>
      <c r="P74" s="83" t="str">
        <f>IF(OR(N74="",O74=""),"",IF(COUNTIF(L74,"*（D）*")&gt;0,IF((N74+F74)*(O74+G74)/10^6&gt;=サイズ!$D$17,"4",IF((N74+F74)*(O74+G74)/10^6&gt;=サイズ!$D$16,"3",IF((N74+F74)*(O74+G74)/10^6&gt;=サイズ!$D$15,"2",IF((N74+F74)*(O74+G74)/10^6&gt;=サイズ!$D$14,"1","対象外")))),IF(COUNTIF(L74,"*（E）*")&gt;0,IF((N74+F74)*(O74+G74)/10^6&gt;=サイズ!$D$21,"4",IF((N74+F74)*(O74+G74)/10^6&gt;=サイズ!$D$20,"3",IF((N74+F74)*(O74+G74)/10^6&gt;=サイズ!$D$19,"2",IF((N74+F74)*(O74+G74)/10^6&gt;=サイズ!$D$18,"1","対象外")))),"開閉形式を選択")))</f>
        <v/>
      </c>
      <c r="Q74" s="83" t="str">
        <f t="shared" si="10"/>
        <v/>
      </c>
      <c r="R74" s="83" t="str">
        <f t="shared" si="11"/>
        <v/>
      </c>
      <c r="S74" s="84" t="str">
        <f>IFERROR(IF(OR(I74="",K74="",L74="",M74="",N74="",O74=""),"",VLOOKUP(SUBSTITUTE(SUBSTITUTE(I74&amp;K74&amp;L74&amp;M74&amp;P74,CHAR(10),""),"~","～"),LIXIL対象製品リスト!P:Q,2,FALSE)),"対象の型番はありません")</f>
        <v/>
      </c>
      <c r="T74" s="83" t="str">
        <f t="shared" si="2"/>
        <v/>
      </c>
      <c r="U74" s="95"/>
      <c r="V74" s="86" t="str">
        <f>IF(T74&lt;&gt;"",IF(T74="P","SS",IF(OR(T74="S",T74="A"),T74,IF(AND(T74="B",IFERROR(VLOOKUP(S74,LIXIL対象製品リスト!L:AC,9,FALSE),"")="○"),IF(OR($Q$2="",$Q$2="選択してください"),"建て方を選択してください",IF($Q$2="共同住宅（4階建以上）",T74,"対象外")),"対象外"))),"")</f>
        <v/>
      </c>
      <c r="W74" s="87" t="str">
        <f>"窓リノベ24"&amp;"ドア"&amp;IFERROR(LEFT(VLOOKUP(S74,LIXIL対象製品リスト!L:AC,2,FALSE),3),"はつり")&amp;V74&amp;Q74</f>
        <v>窓リノベ24ドアはつり</v>
      </c>
      <c r="X74" s="88" t="str">
        <f>IF(T74&lt;&gt;"",IFERROR(IF($Q$2="共同住宅（4階建以上）",VLOOKUP(W74,補助額!A:H,8,FALSE),VLOOKUP(W74,補助額!A:H,7,FALSE)),"－"),"")</f>
        <v/>
      </c>
      <c r="Y74" s="89" t="str">
        <f t="shared" si="12"/>
        <v/>
      </c>
      <c r="Z74" s="90" t="str">
        <f>IF(T74="","",IF(OR($O$2="選択してください",$O$2=""),"地域を選択してください",IF(OR($Q$2="選択してください",$Q$2=""),"建て方を選択してください",IFERROR(VLOOKUP(AA74,こどもエコグレード!A:E,5,FALSE),"対象外"))))</f>
        <v/>
      </c>
      <c r="AA74" s="90" t="str">
        <f t="shared" si="3"/>
        <v>共同住宅選択してください</v>
      </c>
      <c r="AB74" s="90" t="str">
        <f t="shared" si="13"/>
        <v>子育てエコドア</v>
      </c>
      <c r="AC74" s="91" t="str">
        <f>IF(T74&lt;&gt;"",IFERROR(IF($Q$2="共同住宅（4階建以上）",VLOOKUP(AB74,補助額!A:H,8,FALSE),VLOOKUP(AB74,補助額!A:H,7,FALSE)),"－"),"")</f>
        <v/>
      </c>
      <c r="AD74" s="96" t="str">
        <f t="shared" si="14"/>
        <v/>
      </c>
      <c r="AE74" s="90" t="str">
        <f t="shared" si="4"/>
        <v/>
      </c>
      <c r="AF74" s="90" t="str">
        <f t="shared" si="5"/>
        <v>子育てエコドア</v>
      </c>
      <c r="AG74" s="91" t="str">
        <f>IF(T74&lt;&gt;"",IFERROR(IF($Q$2="共同住宅（4階建以上）",VLOOKUP(AF74,補助額!A:H,8,FALSE),VLOOKUP(AF74,補助額!A:H,7,FALSE)),"－"),"")</f>
        <v/>
      </c>
      <c r="AH74" s="97" t="str">
        <f t="shared" si="15"/>
        <v/>
      </c>
      <c r="AI74" s="93" t="str">
        <f>IF(T74="","",IF(OR($O$2="選択してください",$O$2=""),"地域を選択してください",IF(OR($Q$2="選択してください",$Q$2=""),"建て方を選択してください",IFERROR(VLOOKUP(AJ74,こどもエコグレード!A:F,6,FALSE),"対象外"))))</f>
        <v/>
      </c>
      <c r="AJ74" s="93" t="str">
        <f t="shared" si="6"/>
        <v>共同住宅選択してください</v>
      </c>
      <c r="AK74" s="98"/>
      <c r="AL74" s="98"/>
      <c r="AM74" s="98"/>
    </row>
    <row r="75" spans="1:39" ht="18" customHeight="1" x14ac:dyDescent="0.4">
      <c r="A75" s="1" t="str">
        <f t="shared" si="0"/>
        <v/>
      </c>
      <c r="B75" s="1" t="str">
        <f t="shared" si="7"/>
        <v/>
      </c>
      <c r="C75" s="80" t="str">
        <f t="shared" si="8"/>
        <v/>
      </c>
      <c r="D75" s="80" t="str">
        <f t="shared" si="9"/>
        <v/>
      </c>
      <c r="E75" s="80" t="str">
        <f t="shared" si="1"/>
        <v/>
      </c>
      <c r="F75" s="1">
        <f>IFERROR(VLOOKUP(K75&amp;L75,LIXIL対象製品リスト!R:W,4,FALSE),0)</f>
        <v>0</v>
      </c>
      <c r="G75" s="1">
        <f>IFERROR(VLOOKUP(K75&amp;L75,LIXIL対象製品リスト!R:W,5,FALSE),0)</f>
        <v>0</v>
      </c>
      <c r="I75" s="21"/>
      <c r="J75" s="82"/>
      <c r="K75" s="82"/>
      <c r="L75" s="81"/>
      <c r="M75" s="82"/>
      <c r="N75" s="81"/>
      <c r="O75" s="81"/>
      <c r="P75" s="83" t="str">
        <f>IF(OR(N75="",O75=""),"",IF(COUNTIF(L75,"*（D）*")&gt;0,IF((N75+F75)*(O75+G75)/10^6&gt;=サイズ!$D$17,"4",IF((N75+F75)*(O75+G75)/10^6&gt;=サイズ!$D$16,"3",IF((N75+F75)*(O75+G75)/10^6&gt;=サイズ!$D$15,"2",IF((N75+F75)*(O75+G75)/10^6&gt;=サイズ!$D$14,"1","対象外")))),IF(COUNTIF(L75,"*（E）*")&gt;0,IF((N75+F75)*(O75+G75)/10^6&gt;=サイズ!$D$21,"4",IF((N75+F75)*(O75+G75)/10^6&gt;=サイズ!$D$20,"3",IF((N75+F75)*(O75+G75)/10^6&gt;=サイズ!$D$19,"2",IF((N75+F75)*(O75+G75)/10^6&gt;=サイズ!$D$18,"1","対象外")))),"開閉形式を選択")))</f>
        <v/>
      </c>
      <c r="Q75" s="83" t="str">
        <f t="shared" si="10"/>
        <v/>
      </c>
      <c r="R75" s="83" t="str">
        <f t="shared" si="11"/>
        <v/>
      </c>
      <c r="S75" s="84" t="str">
        <f>IFERROR(IF(OR(I75="",K75="",L75="",M75="",N75="",O75=""),"",VLOOKUP(SUBSTITUTE(SUBSTITUTE(I75&amp;K75&amp;L75&amp;M75&amp;P75,CHAR(10),""),"~","～"),LIXIL対象製品リスト!P:Q,2,FALSE)),"対象の型番はありません")</f>
        <v/>
      </c>
      <c r="T75" s="83" t="str">
        <f t="shared" si="2"/>
        <v/>
      </c>
      <c r="U75" s="95"/>
      <c r="V75" s="86" t="str">
        <f>IF(T75&lt;&gt;"",IF(T75="P","SS",IF(OR(T75="S",T75="A"),T75,IF(AND(T75="B",IFERROR(VLOOKUP(S75,LIXIL対象製品リスト!L:AC,9,FALSE),"")="○"),IF(OR($Q$2="",$Q$2="選択してください"),"建て方を選択してください",IF($Q$2="共同住宅（4階建以上）",T75,"対象外")),"対象外"))),"")</f>
        <v/>
      </c>
      <c r="W75" s="87" t="str">
        <f>"窓リノベ24"&amp;"ドア"&amp;IFERROR(LEFT(VLOOKUP(S75,LIXIL対象製品リスト!L:AC,2,FALSE),3),"はつり")&amp;V75&amp;Q75</f>
        <v>窓リノベ24ドアはつり</v>
      </c>
      <c r="X75" s="88" t="str">
        <f>IF(T75&lt;&gt;"",IFERROR(IF($Q$2="共同住宅（4階建以上）",VLOOKUP(W75,補助額!A:H,8,FALSE),VLOOKUP(W75,補助額!A:H,7,FALSE)),"－"),"")</f>
        <v/>
      </c>
      <c r="Y75" s="89" t="str">
        <f t="shared" si="12"/>
        <v/>
      </c>
      <c r="Z75" s="90" t="str">
        <f>IF(T75="","",IF(OR($O$2="選択してください",$O$2=""),"地域を選択してください",IF(OR($Q$2="選択してください",$Q$2=""),"建て方を選択してください",IFERROR(VLOOKUP(AA75,こどもエコグレード!A:E,5,FALSE),"対象外"))))</f>
        <v/>
      </c>
      <c r="AA75" s="90" t="str">
        <f t="shared" si="3"/>
        <v>共同住宅選択してください</v>
      </c>
      <c r="AB75" s="90" t="str">
        <f t="shared" si="13"/>
        <v>子育てエコドア</v>
      </c>
      <c r="AC75" s="91" t="str">
        <f>IF(T75&lt;&gt;"",IFERROR(IF($Q$2="共同住宅（4階建以上）",VLOOKUP(AB75,補助額!A:H,8,FALSE),VLOOKUP(AB75,補助額!A:H,7,FALSE)),"－"),"")</f>
        <v/>
      </c>
      <c r="AD75" s="96" t="str">
        <f t="shared" si="14"/>
        <v/>
      </c>
      <c r="AE75" s="90" t="str">
        <f t="shared" si="4"/>
        <v/>
      </c>
      <c r="AF75" s="90" t="str">
        <f t="shared" si="5"/>
        <v>子育てエコドア</v>
      </c>
      <c r="AG75" s="91" t="str">
        <f>IF(T75&lt;&gt;"",IFERROR(IF($Q$2="共同住宅（4階建以上）",VLOOKUP(AF75,補助額!A:H,8,FALSE),VLOOKUP(AF75,補助額!A:H,7,FALSE)),"－"),"")</f>
        <v/>
      </c>
      <c r="AH75" s="97" t="str">
        <f t="shared" si="15"/>
        <v/>
      </c>
      <c r="AI75" s="93" t="str">
        <f>IF(T75="","",IF(OR($O$2="選択してください",$O$2=""),"地域を選択してください",IF(OR($Q$2="選択してください",$Q$2=""),"建て方を選択してください",IFERROR(VLOOKUP(AJ75,こどもエコグレード!A:F,6,FALSE),"対象外"))))</f>
        <v/>
      </c>
      <c r="AJ75" s="93" t="str">
        <f t="shared" si="6"/>
        <v>共同住宅選択してください</v>
      </c>
      <c r="AK75" s="98"/>
      <c r="AL75" s="98"/>
      <c r="AM75" s="98"/>
    </row>
    <row r="76" spans="1:39" ht="18" customHeight="1" x14ac:dyDescent="0.4">
      <c r="A76" s="1" t="str">
        <f t="shared" si="0"/>
        <v/>
      </c>
      <c r="B76" s="1" t="str">
        <f t="shared" si="7"/>
        <v/>
      </c>
      <c r="C76" s="80" t="str">
        <f t="shared" si="8"/>
        <v/>
      </c>
      <c r="D76" s="80" t="str">
        <f t="shared" si="9"/>
        <v/>
      </c>
      <c r="E76" s="80" t="str">
        <f t="shared" si="1"/>
        <v/>
      </c>
      <c r="F76" s="1">
        <f>IFERROR(VLOOKUP(K76&amp;L76,LIXIL対象製品リスト!R:W,4,FALSE),0)</f>
        <v>0</v>
      </c>
      <c r="G76" s="1">
        <f>IFERROR(VLOOKUP(K76&amp;L76,LIXIL対象製品リスト!R:W,5,FALSE),0)</f>
        <v>0</v>
      </c>
      <c r="I76" s="21"/>
      <c r="J76" s="82"/>
      <c r="K76" s="82"/>
      <c r="L76" s="81"/>
      <c r="M76" s="82"/>
      <c r="N76" s="81"/>
      <c r="O76" s="81"/>
      <c r="P76" s="83" t="str">
        <f>IF(OR(N76="",O76=""),"",IF(COUNTIF(L76,"*（D）*")&gt;0,IF((N76+F76)*(O76+G76)/10^6&gt;=サイズ!$D$17,"4",IF((N76+F76)*(O76+G76)/10^6&gt;=サイズ!$D$16,"3",IF((N76+F76)*(O76+G76)/10^6&gt;=サイズ!$D$15,"2",IF((N76+F76)*(O76+G76)/10^6&gt;=サイズ!$D$14,"1","対象外")))),IF(COUNTIF(L76,"*（E）*")&gt;0,IF((N76+F76)*(O76+G76)/10^6&gt;=サイズ!$D$21,"4",IF((N76+F76)*(O76+G76)/10^6&gt;=サイズ!$D$20,"3",IF((N76+F76)*(O76+G76)/10^6&gt;=サイズ!$D$19,"2",IF((N76+F76)*(O76+G76)/10^6&gt;=サイズ!$D$18,"1","対象外")))),"開閉形式を選択")))</f>
        <v/>
      </c>
      <c r="Q76" s="83" t="str">
        <f t="shared" si="10"/>
        <v/>
      </c>
      <c r="R76" s="83" t="str">
        <f t="shared" si="11"/>
        <v/>
      </c>
      <c r="S76" s="84" t="str">
        <f>IFERROR(IF(OR(I76="",K76="",L76="",M76="",N76="",O76=""),"",VLOOKUP(SUBSTITUTE(SUBSTITUTE(I76&amp;K76&amp;L76&amp;M76&amp;P76,CHAR(10),""),"~","～"),LIXIL対象製品リスト!P:Q,2,FALSE)),"対象の型番はありません")</f>
        <v/>
      </c>
      <c r="T76" s="83" t="str">
        <f t="shared" si="2"/>
        <v/>
      </c>
      <c r="U76" s="95"/>
      <c r="V76" s="86" t="str">
        <f>IF(T76&lt;&gt;"",IF(T76="P","SS",IF(OR(T76="S",T76="A"),T76,IF(AND(T76="B",IFERROR(VLOOKUP(S76,LIXIL対象製品リスト!L:AC,9,FALSE),"")="○"),IF(OR($Q$2="",$Q$2="選択してください"),"建て方を選択してください",IF($Q$2="共同住宅（4階建以上）",T76,"対象外")),"対象外"))),"")</f>
        <v/>
      </c>
      <c r="W76" s="87" t="str">
        <f>"窓リノベ24"&amp;"ドア"&amp;IFERROR(LEFT(VLOOKUP(S76,LIXIL対象製品リスト!L:AC,2,FALSE),3),"はつり")&amp;V76&amp;Q76</f>
        <v>窓リノベ24ドアはつり</v>
      </c>
      <c r="X76" s="88" t="str">
        <f>IF(T76&lt;&gt;"",IFERROR(IF($Q$2="共同住宅（4階建以上）",VLOOKUP(W76,補助額!A:H,8,FALSE),VLOOKUP(W76,補助額!A:H,7,FALSE)),"－"),"")</f>
        <v/>
      </c>
      <c r="Y76" s="89" t="str">
        <f t="shared" si="12"/>
        <v/>
      </c>
      <c r="Z76" s="90" t="str">
        <f>IF(T76="","",IF(OR($O$2="選択してください",$O$2=""),"地域を選択してください",IF(OR($Q$2="選択してください",$Q$2=""),"建て方を選択してください",IFERROR(VLOOKUP(AA76,こどもエコグレード!A:E,5,FALSE),"対象外"))))</f>
        <v/>
      </c>
      <c r="AA76" s="90" t="str">
        <f t="shared" si="3"/>
        <v>共同住宅選択してください</v>
      </c>
      <c r="AB76" s="90" t="str">
        <f t="shared" si="13"/>
        <v>子育てエコドア</v>
      </c>
      <c r="AC76" s="91" t="str">
        <f>IF(T76&lt;&gt;"",IFERROR(IF($Q$2="共同住宅（4階建以上）",VLOOKUP(AB76,補助額!A:H,8,FALSE),VLOOKUP(AB76,補助額!A:H,7,FALSE)),"－"),"")</f>
        <v/>
      </c>
      <c r="AD76" s="96" t="str">
        <f t="shared" si="14"/>
        <v/>
      </c>
      <c r="AE76" s="90" t="str">
        <f t="shared" si="4"/>
        <v/>
      </c>
      <c r="AF76" s="90" t="str">
        <f t="shared" si="5"/>
        <v>子育てエコドア</v>
      </c>
      <c r="AG76" s="91" t="str">
        <f>IF(T76&lt;&gt;"",IFERROR(IF($Q$2="共同住宅（4階建以上）",VLOOKUP(AF76,補助額!A:H,8,FALSE),VLOOKUP(AF76,補助額!A:H,7,FALSE)),"－"),"")</f>
        <v/>
      </c>
      <c r="AH76" s="97" t="str">
        <f t="shared" si="15"/>
        <v/>
      </c>
      <c r="AI76" s="93" t="str">
        <f>IF(T76="","",IF(OR($O$2="選択してください",$O$2=""),"地域を選択してください",IF(OR($Q$2="選択してください",$Q$2=""),"建て方を選択してください",IFERROR(VLOOKUP(AJ76,こどもエコグレード!A:F,6,FALSE),"対象外"))))</f>
        <v/>
      </c>
      <c r="AJ76" s="93" t="str">
        <f t="shared" si="6"/>
        <v>共同住宅選択してください</v>
      </c>
      <c r="AK76" s="98"/>
      <c r="AL76" s="98"/>
      <c r="AM76" s="98"/>
    </row>
    <row r="77" spans="1:39" ht="18" customHeight="1" x14ac:dyDescent="0.4">
      <c r="A77" s="1" t="str">
        <f t="shared" si="0"/>
        <v/>
      </c>
      <c r="B77" s="1" t="str">
        <f t="shared" si="7"/>
        <v/>
      </c>
      <c r="C77" s="80" t="str">
        <f t="shared" si="8"/>
        <v/>
      </c>
      <c r="D77" s="80" t="str">
        <f t="shared" si="9"/>
        <v/>
      </c>
      <c r="E77" s="80" t="str">
        <f t="shared" si="1"/>
        <v/>
      </c>
      <c r="F77" s="1">
        <f>IFERROR(VLOOKUP(K77&amp;L77,LIXIL対象製品リスト!R:W,4,FALSE),0)</f>
        <v>0</v>
      </c>
      <c r="G77" s="1">
        <f>IFERROR(VLOOKUP(K77&amp;L77,LIXIL対象製品リスト!R:W,5,FALSE),0)</f>
        <v>0</v>
      </c>
      <c r="I77" s="21"/>
      <c r="J77" s="82"/>
      <c r="K77" s="82"/>
      <c r="L77" s="81"/>
      <c r="M77" s="82"/>
      <c r="N77" s="81"/>
      <c r="O77" s="81"/>
      <c r="P77" s="83" t="str">
        <f>IF(OR(N77="",O77=""),"",IF(COUNTIF(L77,"*（D）*")&gt;0,IF((N77+F77)*(O77+G77)/10^6&gt;=サイズ!$D$17,"4",IF((N77+F77)*(O77+G77)/10^6&gt;=サイズ!$D$16,"3",IF((N77+F77)*(O77+G77)/10^6&gt;=サイズ!$D$15,"2",IF((N77+F77)*(O77+G77)/10^6&gt;=サイズ!$D$14,"1","対象外")))),IF(COUNTIF(L77,"*（E）*")&gt;0,IF((N77+F77)*(O77+G77)/10^6&gt;=サイズ!$D$21,"4",IF((N77+F77)*(O77+G77)/10^6&gt;=サイズ!$D$20,"3",IF((N77+F77)*(O77+G77)/10^6&gt;=サイズ!$D$19,"2",IF((N77+F77)*(O77+G77)/10^6&gt;=サイズ!$D$18,"1","対象外")))),"開閉形式を選択")))</f>
        <v/>
      </c>
      <c r="Q77" s="83" t="str">
        <f t="shared" si="10"/>
        <v/>
      </c>
      <c r="R77" s="83" t="str">
        <f t="shared" si="11"/>
        <v/>
      </c>
      <c r="S77" s="84" t="str">
        <f>IFERROR(IF(OR(I77="",K77="",L77="",M77="",N77="",O77=""),"",VLOOKUP(SUBSTITUTE(SUBSTITUTE(I77&amp;K77&amp;L77&amp;M77&amp;P77,CHAR(10),""),"~","～"),LIXIL対象製品リスト!P:Q,2,FALSE)),"対象の型番はありません")</f>
        <v/>
      </c>
      <c r="T77" s="83" t="str">
        <f t="shared" si="2"/>
        <v/>
      </c>
      <c r="U77" s="95"/>
      <c r="V77" s="86" t="str">
        <f>IF(T77&lt;&gt;"",IF(T77="P","SS",IF(OR(T77="S",T77="A"),T77,IF(AND(T77="B",IFERROR(VLOOKUP(S77,LIXIL対象製品リスト!L:AC,9,FALSE),"")="○"),IF(OR($Q$2="",$Q$2="選択してください"),"建て方を選択してください",IF($Q$2="共同住宅（4階建以上）",T77,"対象外")),"対象外"))),"")</f>
        <v/>
      </c>
      <c r="W77" s="87" t="str">
        <f>"窓リノベ24"&amp;"ドア"&amp;IFERROR(LEFT(VLOOKUP(S77,LIXIL対象製品リスト!L:AC,2,FALSE),3),"はつり")&amp;V77&amp;Q77</f>
        <v>窓リノベ24ドアはつり</v>
      </c>
      <c r="X77" s="88" t="str">
        <f>IF(T77&lt;&gt;"",IFERROR(IF($Q$2="共同住宅（4階建以上）",VLOOKUP(W77,補助額!A:H,8,FALSE),VLOOKUP(W77,補助額!A:H,7,FALSE)),"－"),"")</f>
        <v/>
      </c>
      <c r="Y77" s="89" t="str">
        <f t="shared" si="12"/>
        <v/>
      </c>
      <c r="Z77" s="90" t="str">
        <f>IF(T77="","",IF(OR($O$2="選択してください",$O$2=""),"地域を選択してください",IF(OR($Q$2="選択してください",$Q$2=""),"建て方を選択してください",IFERROR(VLOOKUP(AA77,こどもエコグレード!A:E,5,FALSE),"対象外"))))</f>
        <v/>
      </c>
      <c r="AA77" s="90" t="str">
        <f t="shared" si="3"/>
        <v>共同住宅選択してください</v>
      </c>
      <c r="AB77" s="90" t="str">
        <f t="shared" si="13"/>
        <v>子育てエコドア</v>
      </c>
      <c r="AC77" s="91" t="str">
        <f>IF(T77&lt;&gt;"",IFERROR(IF($Q$2="共同住宅（4階建以上）",VLOOKUP(AB77,補助額!A:H,8,FALSE),VLOOKUP(AB77,補助額!A:H,7,FALSE)),"－"),"")</f>
        <v/>
      </c>
      <c r="AD77" s="96" t="str">
        <f t="shared" si="14"/>
        <v/>
      </c>
      <c r="AE77" s="90" t="str">
        <f t="shared" si="4"/>
        <v/>
      </c>
      <c r="AF77" s="90" t="str">
        <f t="shared" si="5"/>
        <v>子育てエコドア</v>
      </c>
      <c r="AG77" s="91" t="str">
        <f>IF(T77&lt;&gt;"",IFERROR(IF($Q$2="共同住宅（4階建以上）",VLOOKUP(AF77,補助額!A:H,8,FALSE),VLOOKUP(AF77,補助額!A:H,7,FALSE)),"－"),"")</f>
        <v/>
      </c>
      <c r="AH77" s="97" t="str">
        <f t="shared" si="15"/>
        <v/>
      </c>
      <c r="AI77" s="93" t="str">
        <f>IF(T77="","",IF(OR($O$2="選択してください",$O$2=""),"地域を選択してください",IF(OR($Q$2="選択してください",$Q$2=""),"建て方を選択してください",IFERROR(VLOOKUP(AJ77,こどもエコグレード!A:F,6,FALSE),"対象外"))))</f>
        <v/>
      </c>
      <c r="AJ77" s="93" t="str">
        <f t="shared" si="6"/>
        <v>共同住宅選択してください</v>
      </c>
      <c r="AK77" s="98"/>
      <c r="AL77" s="98"/>
      <c r="AM77" s="98"/>
    </row>
    <row r="78" spans="1:39" ht="18" customHeight="1" x14ac:dyDescent="0.4">
      <c r="A78" s="1" t="str">
        <f t="shared" si="0"/>
        <v/>
      </c>
      <c r="B78" s="1" t="str">
        <f t="shared" si="7"/>
        <v/>
      </c>
      <c r="C78" s="80" t="str">
        <f t="shared" si="8"/>
        <v/>
      </c>
      <c r="D78" s="80" t="str">
        <f t="shared" si="9"/>
        <v/>
      </c>
      <c r="E78" s="80" t="str">
        <f t="shared" si="1"/>
        <v/>
      </c>
      <c r="F78" s="1">
        <f>IFERROR(VLOOKUP(K78&amp;L78,LIXIL対象製品リスト!R:W,4,FALSE),0)</f>
        <v>0</v>
      </c>
      <c r="G78" s="1">
        <f>IFERROR(VLOOKUP(K78&amp;L78,LIXIL対象製品リスト!R:W,5,FALSE),0)</f>
        <v>0</v>
      </c>
      <c r="I78" s="21"/>
      <c r="J78" s="82"/>
      <c r="K78" s="82"/>
      <c r="L78" s="81"/>
      <c r="M78" s="82"/>
      <c r="N78" s="81"/>
      <c r="O78" s="81"/>
      <c r="P78" s="83" t="str">
        <f>IF(OR(N78="",O78=""),"",IF(COUNTIF(L78,"*（D）*")&gt;0,IF((N78+F78)*(O78+G78)/10^6&gt;=サイズ!$D$17,"4",IF((N78+F78)*(O78+G78)/10^6&gt;=サイズ!$D$16,"3",IF((N78+F78)*(O78+G78)/10^6&gt;=サイズ!$D$15,"2",IF((N78+F78)*(O78+G78)/10^6&gt;=サイズ!$D$14,"1","対象外")))),IF(COUNTIF(L78,"*（E）*")&gt;0,IF((N78+F78)*(O78+G78)/10^6&gt;=サイズ!$D$21,"4",IF((N78+F78)*(O78+G78)/10^6&gt;=サイズ!$D$20,"3",IF((N78+F78)*(O78+G78)/10^6&gt;=サイズ!$D$19,"2",IF((N78+F78)*(O78+G78)/10^6&gt;=サイズ!$D$18,"1","対象外")))),"開閉形式を選択")))</f>
        <v/>
      </c>
      <c r="Q78" s="83" t="str">
        <f t="shared" si="10"/>
        <v/>
      </c>
      <c r="R78" s="83" t="str">
        <f t="shared" si="11"/>
        <v/>
      </c>
      <c r="S78" s="84" t="str">
        <f>IFERROR(IF(OR(I78="",K78="",L78="",M78="",N78="",O78=""),"",VLOOKUP(SUBSTITUTE(SUBSTITUTE(I78&amp;K78&amp;L78&amp;M78&amp;P78,CHAR(10),""),"~","～"),LIXIL対象製品リスト!P:Q,2,FALSE)),"対象の型番はありません")</f>
        <v/>
      </c>
      <c r="T78" s="83" t="str">
        <f t="shared" si="2"/>
        <v/>
      </c>
      <c r="U78" s="95"/>
      <c r="V78" s="86" t="str">
        <f>IF(T78&lt;&gt;"",IF(T78="P","SS",IF(OR(T78="S",T78="A"),T78,IF(AND(T78="B",IFERROR(VLOOKUP(S78,LIXIL対象製品リスト!L:AC,9,FALSE),"")="○"),IF(OR($Q$2="",$Q$2="選択してください"),"建て方を選択してください",IF($Q$2="共同住宅（4階建以上）",T78,"対象外")),"対象外"))),"")</f>
        <v/>
      </c>
      <c r="W78" s="87" t="str">
        <f>"窓リノベ24"&amp;"ドア"&amp;IFERROR(LEFT(VLOOKUP(S78,LIXIL対象製品リスト!L:AC,2,FALSE),3),"はつり")&amp;V78&amp;Q78</f>
        <v>窓リノベ24ドアはつり</v>
      </c>
      <c r="X78" s="88" t="str">
        <f>IF(T78&lt;&gt;"",IFERROR(IF($Q$2="共同住宅（4階建以上）",VLOOKUP(W78,補助額!A:H,8,FALSE),VLOOKUP(W78,補助額!A:H,7,FALSE)),"－"),"")</f>
        <v/>
      </c>
      <c r="Y78" s="89" t="str">
        <f t="shared" si="12"/>
        <v/>
      </c>
      <c r="Z78" s="90" t="str">
        <f>IF(T78="","",IF(OR($O$2="選択してください",$O$2=""),"地域を選択してください",IF(OR($Q$2="選択してください",$Q$2=""),"建て方を選択してください",IFERROR(VLOOKUP(AA78,こどもエコグレード!A:E,5,FALSE),"対象外"))))</f>
        <v/>
      </c>
      <c r="AA78" s="90" t="str">
        <f t="shared" si="3"/>
        <v>共同住宅選択してください</v>
      </c>
      <c r="AB78" s="90" t="str">
        <f t="shared" si="13"/>
        <v>子育てエコドア</v>
      </c>
      <c r="AC78" s="91" t="str">
        <f>IF(T78&lt;&gt;"",IFERROR(IF($Q$2="共同住宅（4階建以上）",VLOOKUP(AB78,補助額!A:H,8,FALSE),VLOOKUP(AB78,補助額!A:H,7,FALSE)),"－"),"")</f>
        <v/>
      </c>
      <c r="AD78" s="96" t="str">
        <f t="shared" si="14"/>
        <v/>
      </c>
      <c r="AE78" s="90" t="str">
        <f t="shared" si="4"/>
        <v/>
      </c>
      <c r="AF78" s="90" t="str">
        <f t="shared" si="5"/>
        <v>子育てエコドア</v>
      </c>
      <c r="AG78" s="91" t="str">
        <f>IF(T78&lt;&gt;"",IFERROR(IF($Q$2="共同住宅（4階建以上）",VLOOKUP(AF78,補助額!A:H,8,FALSE),VLOOKUP(AF78,補助額!A:H,7,FALSE)),"－"),"")</f>
        <v/>
      </c>
      <c r="AH78" s="97" t="str">
        <f t="shared" si="15"/>
        <v/>
      </c>
      <c r="AI78" s="93" t="str">
        <f>IF(T78="","",IF(OR($O$2="選択してください",$O$2=""),"地域を選択してください",IF(OR($Q$2="選択してください",$Q$2=""),"建て方を選択してください",IFERROR(VLOOKUP(AJ78,こどもエコグレード!A:F,6,FALSE),"対象外"))))</f>
        <v/>
      </c>
      <c r="AJ78" s="93" t="str">
        <f t="shared" si="6"/>
        <v>共同住宅選択してください</v>
      </c>
      <c r="AK78" s="98"/>
      <c r="AL78" s="98"/>
      <c r="AM78" s="98"/>
    </row>
    <row r="79" spans="1:39" ht="18" customHeight="1" x14ac:dyDescent="0.4">
      <c r="A79" s="1" t="str">
        <f t="shared" si="0"/>
        <v/>
      </c>
      <c r="B79" s="1" t="str">
        <f t="shared" si="7"/>
        <v/>
      </c>
      <c r="C79" s="80" t="str">
        <f t="shared" si="8"/>
        <v/>
      </c>
      <c r="D79" s="80" t="str">
        <f t="shared" si="9"/>
        <v/>
      </c>
      <c r="E79" s="80" t="str">
        <f t="shared" si="1"/>
        <v/>
      </c>
      <c r="F79" s="1">
        <f>IFERROR(VLOOKUP(K79&amp;L79,LIXIL対象製品リスト!R:W,4,FALSE),0)</f>
        <v>0</v>
      </c>
      <c r="G79" s="1">
        <f>IFERROR(VLOOKUP(K79&amp;L79,LIXIL対象製品リスト!R:W,5,FALSE),0)</f>
        <v>0</v>
      </c>
      <c r="I79" s="21"/>
      <c r="J79" s="82"/>
      <c r="K79" s="82"/>
      <c r="L79" s="81"/>
      <c r="M79" s="82"/>
      <c r="N79" s="81"/>
      <c r="O79" s="81"/>
      <c r="P79" s="83" t="str">
        <f>IF(OR(N79="",O79=""),"",IF(COUNTIF(L79,"*（D）*")&gt;0,IF((N79+F79)*(O79+G79)/10^6&gt;=サイズ!$D$17,"4",IF((N79+F79)*(O79+G79)/10^6&gt;=サイズ!$D$16,"3",IF((N79+F79)*(O79+G79)/10^6&gt;=サイズ!$D$15,"2",IF((N79+F79)*(O79+G79)/10^6&gt;=サイズ!$D$14,"1","対象外")))),IF(COUNTIF(L79,"*（E）*")&gt;0,IF((N79+F79)*(O79+G79)/10^6&gt;=サイズ!$D$21,"4",IF((N79+F79)*(O79+G79)/10^6&gt;=サイズ!$D$20,"3",IF((N79+F79)*(O79+G79)/10^6&gt;=サイズ!$D$19,"2",IF((N79+F79)*(O79+G79)/10^6&gt;=サイズ!$D$18,"1","対象外")))),"開閉形式を選択")))</f>
        <v/>
      </c>
      <c r="Q79" s="83" t="str">
        <f t="shared" si="10"/>
        <v/>
      </c>
      <c r="R79" s="83" t="str">
        <f t="shared" si="11"/>
        <v/>
      </c>
      <c r="S79" s="84" t="str">
        <f>IFERROR(IF(OR(I79="",K79="",L79="",M79="",N79="",O79=""),"",VLOOKUP(SUBSTITUTE(SUBSTITUTE(I79&amp;K79&amp;L79&amp;M79&amp;P79,CHAR(10),""),"~","～"),LIXIL対象製品リスト!P:Q,2,FALSE)),"対象の型番はありません")</f>
        <v/>
      </c>
      <c r="T79" s="83" t="str">
        <f t="shared" si="2"/>
        <v/>
      </c>
      <c r="U79" s="95"/>
      <c r="V79" s="86" t="str">
        <f>IF(T79&lt;&gt;"",IF(T79="P","SS",IF(OR(T79="S",T79="A"),T79,IF(AND(T79="B",IFERROR(VLOOKUP(S79,LIXIL対象製品リスト!L:AC,9,FALSE),"")="○"),IF(OR($Q$2="",$Q$2="選択してください"),"建て方を選択してください",IF($Q$2="共同住宅（4階建以上）",T79,"対象外")),"対象外"))),"")</f>
        <v/>
      </c>
      <c r="W79" s="87" t="str">
        <f>"窓リノベ24"&amp;"ドア"&amp;IFERROR(LEFT(VLOOKUP(S79,LIXIL対象製品リスト!L:AC,2,FALSE),3),"はつり")&amp;V79&amp;Q79</f>
        <v>窓リノベ24ドアはつり</v>
      </c>
      <c r="X79" s="88" t="str">
        <f>IF(T79&lt;&gt;"",IFERROR(IF($Q$2="共同住宅（4階建以上）",VLOOKUP(W79,補助額!A:H,8,FALSE),VLOOKUP(W79,補助額!A:H,7,FALSE)),"－"),"")</f>
        <v/>
      </c>
      <c r="Y79" s="89" t="str">
        <f t="shared" si="12"/>
        <v/>
      </c>
      <c r="Z79" s="90" t="str">
        <f>IF(T79="","",IF(OR($O$2="選択してください",$O$2=""),"地域を選択してください",IF(OR($Q$2="選択してください",$Q$2=""),"建て方を選択してください",IFERROR(VLOOKUP(AA79,こどもエコグレード!A:E,5,FALSE),"対象外"))))</f>
        <v/>
      </c>
      <c r="AA79" s="90" t="str">
        <f t="shared" si="3"/>
        <v>共同住宅選択してください</v>
      </c>
      <c r="AB79" s="90" t="str">
        <f t="shared" si="13"/>
        <v>子育てエコドア</v>
      </c>
      <c r="AC79" s="91" t="str">
        <f>IF(T79&lt;&gt;"",IFERROR(IF($Q$2="共同住宅（4階建以上）",VLOOKUP(AB79,補助額!A:H,8,FALSE),VLOOKUP(AB79,補助額!A:H,7,FALSE)),"－"),"")</f>
        <v/>
      </c>
      <c r="AD79" s="96" t="str">
        <f t="shared" si="14"/>
        <v/>
      </c>
      <c r="AE79" s="90" t="str">
        <f t="shared" si="4"/>
        <v/>
      </c>
      <c r="AF79" s="90" t="str">
        <f t="shared" si="5"/>
        <v>子育てエコドア</v>
      </c>
      <c r="AG79" s="91" t="str">
        <f>IF(T79&lt;&gt;"",IFERROR(IF($Q$2="共同住宅（4階建以上）",VLOOKUP(AF79,補助額!A:H,8,FALSE),VLOOKUP(AF79,補助額!A:H,7,FALSE)),"－"),"")</f>
        <v/>
      </c>
      <c r="AH79" s="97" t="str">
        <f t="shared" si="15"/>
        <v/>
      </c>
      <c r="AI79" s="93" t="str">
        <f>IF(T79="","",IF(OR($O$2="選択してください",$O$2=""),"地域を選択してください",IF(OR($Q$2="選択してください",$Q$2=""),"建て方を選択してください",IFERROR(VLOOKUP(AJ79,こどもエコグレード!A:F,6,FALSE),"対象外"))))</f>
        <v/>
      </c>
      <c r="AJ79" s="93" t="str">
        <f t="shared" si="6"/>
        <v>共同住宅選択してください</v>
      </c>
      <c r="AK79" s="98"/>
      <c r="AL79" s="98"/>
      <c r="AM79" s="98"/>
    </row>
    <row r="80" spans="1:39" ht="18" customHeight="1" x14ac:dyDescent="0.4">
      <c r="A80" s="1" t="str">
        <f t="shared" ref="A80:A115" si="16">IF(I80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80,"(","_"),")","_"),"（","_"),"）","_"),"-","_"),"―","_"),"－","_"),"・","_"),"／","_"),"/","_")," ","_"),"　","_"),"+","_"),"＋","_"),"A4","A4サッシ"),"Ａ４","A4サッシ"),"Ａ4","A4サッシ"),"A４","A4サッシ"),"~","_"),"～","_"),",","_"),"、","_"),"[","_"),"]","_"),"［","_"),"］","_"),"：","_"),":","_"),"")</f>
        <v/>
      </c>
      <c r="B80" s="1" t="str">
        <f t="shared" si="7"/>
        <v/>
      </c>
      <c r="C80" s="80" t="str">
        <f t="shared" si="8"/>
        <v/>
      </c>
      <c r="D80" s="80" t="str">
        <f t="shared" si="9"/>
        <v/>
      </c>
      <c r="E80" s="80" t="str">
        <f t="shared" ref="E80:E115" si="17">IF(T80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80&amp;J80&amp;K80&amp;L80&amp;T80,"(","_"),")","_"),"（","_"),"）","_"),"-","_"),"―","_"),"－","_"),"・","_"),"／","_"),"/","_")," ","_"),"　","_"),"+","_"),"＋","_"),"A4","A4サッシ"),"Ａ４","A4サッシ"),"Ａ4","A4サッシ"),"A４","A4サッシ"),"~","_"),"～","_"),",","_"),"、","_"),"[","_"),"]","_"),"［","_"),"］","_"),"：","_"),":","_"),"")</f>
        <v/>
      </c>
      <c r="F80" s="1">
        <f>IFERROR(VLOOKUP(K80&amp;L80,LIXIL対象製品リスト!R:W,4,FALSE),0)</f>
        <v>0</v>
      </c>
      <c r="G80" s="1">
        <f>IFERROR(VLOOKUP(K80&amp;L80,LIXIL対象製品リスト!R:W,5,FALSE),0)</f>
        <v>0</v>
      </c>
      <c r="I80" s="21"/>
      <c r="J80" s="82"/>
      <c r="K80" s="82"/>
      <c r="L80" s="81"/>
      <c r="M80" s="82"/>
      <c r="N80" s="81"/>
      <c r="O80" s="81"/>
      <c r="P80" s="83" t="str">
        <f>IF(OR(N80="",O80=""),"",IF(COUNTIF(L80,"*（D）*")&gt;0,IF((N80+F80)*(O80+G80)/10^6&gt;=サイズ!$D$17,"4",IF((N80+F80)*(O80+G80)/10^6&gt;=サイズ!$D$16,"3",IF((N80+F80)*(O80+G80)/10^6&gt;=サイズ!$D$15,"2",IF((N80+F80)*(O80+G80)/10^6&gt;=サイズ!$D$14,"1","対象外")))),IF(COUNTIF(L80,"*（E）*")&gt;0,IF((N80+F80)*(O80+G80)/10^6&gt;=サイズ!$D$21,"4",IF((N80+F80)*(O80+G80)/10^6&gt;=サイズ!$D$20,"3",IF((N80+F80)*(O80+G80)/10^6&gt;=サイズ!$D$19,"2",IF((N80+F80)*(O80+G80)/10^6&gt;=サイズ!$D$18,"1","対象外")))),"開閉形式を選択")))</f>
        <v/>
      </c>
      <c r="Q80" s="83" t="str">
        <f t="shared" si="10"/>
        <v/>
      </c>
      <c r="R80" s="83" t="str">
        <f t="shared" si="11"/>
        <v/>
      </c>
      <c r="S80" s="84" t="str">
        <f>IFERROR(IF(OR(I80="",K80="",L80="",M80="",N80="",O80=""),"",VLOOKUP(SUBSTITUTE(SUBSTITUTE(I80&amp;K80&amp;L80&amp;M80&amp;P80,CHAR(10),""),"~","～"),LIXIL対象製品リスト!P:Q,2,FALSE)),"対象の型番はありません")</f>
        <v/>
      </c>
      <c r="T80" s="83" t="str">
        <f t="shared" ref="T80:T115" si="18">IF(S80="","",IF(LEFT(S80,2)="対象","－",IF(LEFT(I80,2)="断熱",MID(S80,10,1),"－")))</f>
        <v/>
      </c>
      <c r="U80" s="95"/>
      <c r="V80" s="86" t="str">
        <f>IF(T80&lt;&gt;"",IF(T80="P","SS",IF(OR(T80="S",T80="A"),T80,IF(AND(T80="B",IFERROR(VLOOKUP(S80,LIXIL対象製品リスト!L:AC,9,FALSE),"")="○"),IF(OR($Q$2="",$Q$2="選択してください"),"建て方を選択してください",IF($Q$2="共同住宅（4階建以上）",T80,"対象外")),"対象外"))),"")</f>
        <v/>
      </c>
      <c r="W80" s="87" t="str">
        <f>"窓リノベ24"&amp;"ドア"&amp;IFERROR(LEFT(VLOOKUP(S80,LIXIL対象製品リスト!L:AC,2,FALSE),3),"はつり")&amp;V80&amp;Q80</f>
        <v>窓リノベ24ドアはつり</v>
      </c>
      <c r="X80" s="88" t="str">
        <f>IF(T80&lt;&gt;"",IFERROR(IF($Q$2="共同住宅（4階建以上）",VLOOKUP(W80,補助額!A:H,8,FALSE),VLOOKUP(W80,補助額!A:H,7,FALSE)),"－"),"")</f>
        <v/>
      </c>
      <c r="Y80" s="89" t="str">
        <f t="shared" si="12"/>
        <v/>
      </c>
      <c r="Z80" s="90" t="str">
        <f>IF(T80="","",IF(OR($O$2="選択してください",$O$2=""),"地域を選択してください",IF(OR($Q$2="選択してください",$Q$2=""),"建て方を選択してください",IFERROR(VLOOKUP(AA80,こどもエコグレード!A:E,5,FALSE),"対象外"))))</f>
        <v/>
      </c>
      <c r="AA80" s="90" t="str">
        <f t="shared" ref="AA80:AA115" si="19">T80&amp;IF($Q$2="戸建住宅","戸建住宅","共同住宅")&amp;$O$2</f>
        <v>共同住宅選択してください</v>
      </c>
      <c r="AB80" s="90" t="str">
        <f t="shared" si="13"/>
        <v>子育てエコドア</v>
      </c>
      <c r="AC80" s="91" t="str">
        <f>IF(T80&lt;&gt;"",IFERROR(IF($Q$2="共同住宅（4階建以上）",VLOOKUP(AB80,補助額!A:H,8,FALSE),VLOOKUP(AB80,補助額!A:H,7,FALSE)),"－"),"")</f>
        <v/>
      </c>
      <c r="AD80" s="96" t="str">
        <f t="shared" si="14"/>
        <v/>
      </c>
      <c r="AE80" s="90" t="str">
        <f t="shared" ref="AE80:AE115" si="20">IF(T80="","",IF(RIGHT(I80,2)="防音","防音",IF(RIGHT(I80,2)="防犯","防犯",IF(RIGHT(I80,2)="防災","防災","対象外"))))</f>
        <v/>
      </c>
      <c r="AF80" s="90" t="str">
        <f t="shared" ref="AF80:AF115" si="21">"子育てエコ"&amp;"ドア"&amp;AE80&amp;Q80</f>
        <v>子育てエコドア</v>
      </c>
      <c r="AG80" s="91" t="str">
        <f>IF(T80&lt;&gt;"",IFERROR(IF($Q$2="共同住宅（4階建以上）",VLOOKUP(AF80,補助額!A:H,8,FALSE),VLOOKUP(AF80,補助額!A:H,7,FALSE)),"－"),"")</f>
        <v/>
      </c>
      <c r="AH80" s="97" t="str">
        <f t="shared" si="15"/>
        <v/>
      </c>
      <c r="AI80" s="93" t="str">
        <f>IF(T80="","",IF(OR($O$2="選択してください",$O$2=""),"地域を選択してください",IF(OR($Q$2="選択してください",$Q$2=""),"建て方を選択してください",IFERROR(VLOOKUP(AJ80,こどもエコグレード!A:F,6,FALSE),"対象外"))))</f>
        <v/>
      </c>
      <c r="AJ80" s="93" t="str">
        <f t="shared" ref="AJ80:AJ115" si="22">T80&amp;IF($Q$2="戸建住宅","戸建住宅","共同住宅")&amp;$O$2</f>
        <v>共同住宅選択してください</v>
      </c>
      <c r="AK80" s="98"/>
      <c r="AL80" s="98"/>
      <c r="AM80" s="98"/>
    </row>
    <row r="81" spans="1:39" ht="18" customHeight="1" x14ac:dyDescent="0.4">
      <c r="A81" s="1" t="str">
        <f t="shared" si="16"/>
        <v/>
      </c>
      <c r="B81" s="1" t="str">
        <f t="shared" ref="B81:B115" si="23">IF(OR(J81&lt;&gt;"",COUNTIF($I$2,"*非木造*")&gt;0,COUNTIF($I$2,"*特定客先*")&gt;0),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81&amp;J81,"(","_"),")","_"),"（","_"),"）","_"),"-","_"),"―","_"),"－","_"),"・","_"),"／","_"),"/","_")," ","_"),"　","_"),"+","_"),"＋","_"),"A4","A4サッシ"),"Ａ４","A4サッシ"),"Ａ4","A4サッシ"),"A４","A4サッシ"),"~","_"),"～","_"),",","_"),"、","_"),"[","_"),"]","_"),"［","_"),"］","_"),"：","_"),":","_"),"")</f>
        <v/>
      </c>
      <c r="C81" s="80" t="str">
        <f t="shared" ref="C81:C115" si="24">IF(K81&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81&amp;J81&amp;K81,"(","_"),")","_"),"（","_"),"）","_"),"-","_"),"―","_"),"－","_"),"・","_"),"／","_"),"/","_")," ","_"),"　","_"),"+","_"),"＋","_"),"A4","A4サッシ"),"Ａ４","A4サッシ"),"Ａ4","A4サッシ"),"A４","A4サッシ"),"~","_"),"～","_"),",","_"),"、","_"),"[","_"),"]","_"),"［","_"),"］","_"),"：","_"),":","_"),"")</f>
        <v/>
      </c>
      <c r="D81" s="80" t="str">
        <f t="shared" ref="D81:D115" si="25">IF(L81&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81&amp;J81&amp;K81&amp;L81,"(","_"),")","_"),"（","_"),"）","_"),"-","_"),"―","_"),"－","_"),"・","_"),"／","_"),"/","_")," ","_"),"　","_"),"+","_"),"＋","_"),"A4","A4サッシ"),"Ａ４","A4サッシ"),"Ａ4","A4サッシ"),"A４","A4サッシ"),"~","_"),"～","_"),",","_"),"、","_"),"[","_"),"]","_"),"［","_"),"］","_"),"：","_"),":","_"),"")</f>
        <v/>
      </c>
      <c r="E81" s="80" t="str">
        <f t="shared" si="17"/>
        <v/>
      </c>
      <c r="F81" s="1">
        <f>IFERROR(VLOOKUP(K81&amp;L81,LIXIL対象製品リスト!R:W,4,FALSE),0)</f>
        <v>0</v>
      </c>
      <c r="G81" s="1">
        <f>IFERROR(VLOOKUP(K81&amp;L81,LIXIL対象製品リスト!R:W,5,FALSE),0)</f>
        <v>0</v>
      </c>
      <c r="I81" s="21"/>
      <c r="J81" s="82"/>
      <c r="K81" s="82"/>
      <c r="L81" s="81"/>
      <c r="M81" s="82"/>
      <c r="N81" s="81"/>
      <c r="O81" s="81"/>
      <c r="P81" s="83" t="str">
        <f>IF(OR(N81="",O81=""),"",IF(COUNTIF(L81,"*（D）*")&gt;0,IF((N81+F81)*(O81+G81)/10^6&gt;=サイズ!$D$17,"4",IF((N81+F81)*(O81+G81)/10^6&gt;=サイズ!$D$16,"3",IF((N81+F81)*(O81+G81)/10^6&gt;=サイズ!$D$15,"2",IF((N81+F81)*(O81+G81)/10^6&gt;=サイズ!$D$14,"1","対象外")))),IF(COUNTIF(L81,"*（E）*")&gt;0,IF((N81+F81)*(O81+G81)/10^6&gt;=サイズ!$D$21,"4",IF((N81+F81)*(O81+G81)/10^6&gt;=サイズ!$D$20,"3",IF((N81+F81)*(O81+G81)/10^6&gt;=サイズ!$D$19,"2",IF((N81+F81)*(O81+G81)/10^6&gt;=サイズ!$D$18,"1","対象外")))),"開閉形式を選択")))</f>
        <v/>
      </c>
      <c r="Q81" s="83" t="str">
        <f t="shared" ref="Q81:Q115" si="26">IF(OR(N81="",O81=""),"",IF(COUNTIF(L81,"*（D）*")&gt;0,IF(P81="1","小",IF(P81="2","中",IF(P81="3","中",IF(P81="4","大","対象外")))),IF(COUNTIF(L81,"*（E）*")&gt;0,IF(P81="1","小",IF(P81="2","中",IF(P81="3","大",IF(P81="4","大","対象外")))))))</f>
        <v/>
      </c>
      <c r="R81" s="83" t="str">
        <f t="shared" ref="R81:R115" si="27">IF(OR(N81="",O81=""),"",IF(COUNTIF(L81,"*（D）*")&gt;0,IF(P81="1","小",IF(P81="2","小",IF(P81="3","大",IF(P81="4","大","対象外")))),IF(COUNTIF(L81,"*（E）*")&gt;0,IF(P81="1","小",IF(P81="2","小",IF(P81="3","小",IF(P81="4","大","対象外")))))))</f>
        <v/>
      </c>
      <c r="S81" s="84" t="str">
        <f>IFERROR(IF(OR(I81="",K81="",L81="",M81="",N81="",O81=""),"",VLOOKUP(SUBSTITUTE(SUBSTITUTE(I81&amp;K81&amp;L81&amp;M81&amp;P81,CHAR(10),""),"~","～"),LIXIL対象製品リスト!P:Q,2,FALSE)),"対象の型番はありません")</f>
        <v/>
      </c>
      <c r="T81" s="83" t="str">
        <f t="shared" si="18"/>
        <v/>
      </c>
      <c r="U81" s="95"/>
      <c r="V81" s="86" t="str">
        <f>IF(T81&lt;&gt;"",IF(T81="P","SS",IF(OR(T81="S",T81="A"),T81,IF(AND(T81="B",IFERROR(VLOOKUP(S81,LIXIL対象製品リスト!L:AC,9,FALSE),"")="○"),IF(OR($Q$2="",$Q$2="選択してください"),"建て方を選択してください",IF($Q$2="共同住宅（4階建以上）",T81,"対象外")),"対象外"))),"")</f>
        <v/>
      </c>
      <c r="W81" s="87" t="str">
        <f>"窓リノベ24"&amp;"ドア"&amp;IFERROR(LEFT(VLOOKUP(S81,LIXIL対象製品リスト!L:AC,2,FALSE),3),"はつり")&amp;V81&amp;Q81</f>
        <v>窓リノベ24ドアはつり</v>
      </c>
      <c r="X81" s="88" t="str">
        <f>IF(T81&lt;&gt;"",IFERROR(IF($Q$2="共同住宅（4階建以上）",VLOOKUP(W81,補助額!A:H,8,FALSE),VLOOKUP(W81,補助額!A:H,7,FALSE)),"－"),"")</f>
        <v/>
      </c>
      <c r="Y81" s="89" t="str">
        <f t="shared" ref="Y81:Y115" si="28">IF(AND(U81&lt;&gt;"",X81&lt;&gt;""),X81*U81,"")</f>
        <v/>
      </c>
      <c r="Z81" s="90" t="str">
        <f>IF(T81="","",IF(OR($O$2="選択してください",$O$2=""),"地域を選択してください",IF(OR($Q$2="選択してください",$Q$2=""),"建て方を選択してください",IFERROR(VLOOKUP(AA81,こどもエコグレード!A:E,5,FALSE),"対象外"))))</f>
        <v/>
      </c>
      <c r="AA81" s="90" t="str">
        <f t="shared" si="19"/>
        <v>共同住宅選択してください</v>
      </c>
      <c r="AB81" s="90" t="str">
        <f t="shared" ref="AB81:AB115" si="29">"子育てエコ"&amp;"ドア"&amp;Z81&amp;R81</f>
        <v>子育てエコドア</v>
      </c>
      <c r="AC81" s="91" t="str">
        <f>IF(T81&lt;&gt;"",IFERROR(IF($Q$2="共同住宅（4階建以上）",VLOOKUP(AB81,補助額!A:H,8,FALSE),VLOOKUP(AB81,補助額!A:H,7,FALSE)),"－"),"")</f>
        <v/>
      </c>
      <c r="AD81" s="96" t="str">
        <f t="shared" ref="AD81:AD144" si="30">IF(AND(U81&lt;&gt;"",AC81&lt;&gt;""),AC81*U81,"")</f>
        <v/>
      </c>
      <c r="AE81" s="90" t="str">
        <f t="shared" si="20"/>
        <v/>
      </c>
      <c r="AF81" s="90" t="str">
        <f t="shared" si="21"/>
        <v>子育てエコドア</v>
      </c>
      <c r="AG81" s="91" t="str">
        <f>IF(T81&lt;&gt;"",IFERROR(IF($Q$2="共同住宅（4階建以上）",VLOOKUP(AF81,補助額!A:H,8,FALSE),VLOOKUP(AF81,補助額!A:H,7,FALSE)),"－"),"")</f>
        <v/>
      </c>
      <c r="AH81" s="97" t="str">
        <f t="shared" ref="AH81:AH144" si="31">IF(AND(U81&lt;&gt;"",AG81&lt;&gt;""),AG81*U81,"")</f>
        <v/>
      </c>
      <c r="AI81" s="93" t="str">
        <f>IF(T81="","",IF(OR($O$2="選択してください",$O$2=""),"地域を選択してください",IF(OR($Q$2="選択してください",$Q$2=""),"建て方を選択してください",IFERROR(VLOOKUP(AJ81,こどもエコグレード!A:F,6,FALSE),"対象外"))))</f>
        <v/>
      </c>
      <c r="AJ81" s="93" t="str">
        <f t="shared" si="22"/>
        <v>共同住宅選択してください</v>
      </c>
      <c r="AK81" s="98"/>
      <c r="AL81" s="98"/>
      <c r="AM81" s="98"/>
    </row>
    <row r="82" spans="1:39" ht="18" customHeight="1" x14ac:dyDescent="0.4">
      <c r="A82" s="1" t="str">
        <f t="shared" si="16"/>
        <v/>
      </c>
      <c r="B82" s="1" t="str">
        <f t="shared" si="23"/>
        <v/>
      </c>
      <c r="C82" s="80" t="str">
        <f t="shared" si="24"/>
        <v/>
      </c>
      <c r="D82" s="80" t="str">
        <f t="shared" si="25"/>
        <v/>
      </c>
      <c r="E82" s="80" t="str">
        <f t="shared" si="17"/>
        <v/>
      </c>
      <c r="F82" s="1">
        <f>IFERROR(VLOOKUP(K82&amp;L82,LIXIL対象製品リスト!R:W,4,FALSE),0)</f>
        <v>0</v>
      </c>
      <c r="G82" s="1">
        <f>IFERROR(VLOOKUP(K82&amp;L82,LIXIL対象製品リスト!R:W,5,FALSE),0)</f>
        <v>0</v>
      </c>
      <c r="I82" s="21"/>
      <c r="J82" s="82"/>
      <c r="K82" s="82"/>
      <c r="L82" s="81"/>
      <c r="M82" s="82"/>
      <c r="N82" s="81"/>
      <c r="O82" s="81"/>
      <c r="P82" s="83" t="str">
        <f>IF(OR(N82="",O82=""),"",IF(COUNTIF(L82,"*（D）*")&gt;0,IF((N82+F82)*(O82+G82)/10^6&gt;=サイズ!$D$17,"4",IF((N82+F82)*(O82+G82)/10^6&gt;=サイズ!$D$16,"3",IF((N82+F82)*(O82+G82)/10^6&gt;=サイズ!$D$15,"2",IF((N82+F82)*(O82+G82)/10^6&gt;=サイズ!$D$14,"1","対象外")))),IF(COUNTIF(L82,"*（E）*")&gt;0,IF((N82+F82)*(O82+G82)/10^6&gt;=サイズ!$D$21,"4",IF((N82+F82)*(O82+G82)/10^6&gt;=サイズ!$D$20,"3",IF((N82+F82)*(O82+G82)/10^6&gt;=サイズ!$D$19,"2",IF((N82+F82)*(O82+G82)/10^6&gt;=サイズ!$D$18,"1","対象外")))),"開閉形式を選択")))</f>
        <v/>
      </c>
      <c r="Q82" s="83" t="str">
        <f t="shared" si="26"/>
        <v/>
      </c>
      <c r="R82" s="83" t="str">
        <f t="shared" si="27"/>
        <v/>
      </c>
      <c r="S82" s="84" t="str">
        <f>IFERROR(IF(OR(I82="",K82="",L82="",M82="",N82="",O82=""),"",VLOOKUP(SUBSTITUTE(SUBSTITUTE(I82&amp;K82&amp;L82&amp;M82&amp;P82,CHAR(10),""),"~","～"),LIXIL対象製品リスト!P:Q,2,FALSE)),"対象の型番はありません")</f>
        <v/>
      </c>
      <c r="T82" s="83" t="str">
        <f t="shared" si="18"/>
        <v/>
      </c>
      <c r="U82" s="95"/>
      <c r="V82" s="86" t="str">
        <f>IF(T82&lt;&gt;"",IF(T82="P","SS",IF(OR(T82="S",T82="A"),T82,IF(AND(T82="B",IFERROR(VLOOKUP(S82,LIXIL対象製品リスト!L:AC,9,FALSE),"")="○"),IF(OR($Q$2="",$Q$2="選択してください"),"建て方を選択してください",IF($Q$2="共同住宅（4階建以上）",T82,"対象外")),"対象外"))),"")</f>
        <v/>
      </c>
      <c r="W82" s="87" t="str">
        <f>"窓リノベ24"&amp;"ドア"&amp;IFERROR(LEFT(VLOOKUP(S82,LIXIL対象製品リスト!L:AC,2,FALSE),3),"はつり")&amp;V82&amp;Q82</f>
        <v>窓リノベ24ドアはつり</v>
      </c>
      <c r="X82" s="88" t="str">
        <f>IF(T82&lt;&gt;"",IFERROR(IF($Q$2="共同住宅（4階建以上）",VLOOKUP(W82,補助額!A:H,8,FALSE),VLOOKUP(W82,補助額!A:H,7,FALSE)),"－"),"")</f>
        <v/>
      </c>
      <c r="Y82" s="89" t="str">
        <f t="shared" si="28"/>
        <v/>
      </c>
      <c r="Z82" s="90" t="str">
        <f>IF(T82="","",IF(OR($O$2="選択してください",$O$2=""),"地域を選択してください",IF(OR($Q$2="選択してください",$Q$2=""),"建て方を選択してください",IFERROR(VLOOKUP(AA82,こどもエコグレード!A:E,5,FALSE),"対象外"))))</f>
        <v/>
      </c>
      <c r="AA82" s="90" t="str">
        <f t="shared" si="19"/>
        <v>共同住宅選択してください</v>
      </c>
      <c r="AB82" s="90" t="str">
        <f t="shared" si="29"/>
        <v>子育てエコドア</v>
      </c>
      <c r="AC82" s="91" t="str">
        <f>IF(T82&lt;&gt;"",IFERROR(IF($Q$2="共同住宅（4階建以上）",VLOOKUP(AB82,補助額!A:H,8,FALSE),VLOOKUP(AB82,補助額!A:H,7,FALSE)),"－"),"")</f>
        <v/>
      </c>
      <c r="AD82" s="96" t="str">
        <f t="shared" si="30"/>
        <v/>
      </c>
      <c r="AE82" s="90" t="str">
        <f t="shared" si="20"/>
        <v/>
      </c>
      <c r="AF82" s="90" t="str">
        <f t="shared" si="21"/>
        <v>子育てエコドア</v>
      </c>
      <c r="AG82" s="91" t="str">
        <f>IF(T82&lt;&gt;"",IFERROR(IF($Q$2="共同住宅（4階建以上）",VLOOKUP(AF82,補助額!A:H,8,FALSE),VLOOKUP(AF82,補助額!A:H,7,FALSE)),"－"),"")</f>
        <v/>
      </c>
      <c r="AH82" s="97" t="str">
        <f t="shared" si="31"/>
        <v/>
      </c>
      <c r="AI82" s="93" t="str">
        <f>IF(T82="","",IF(OR($O$2="選択してください",$O$2=""),"地域を選択してください",IF(OR($Q$2="選択してください",$Q$2=""),"建て方を選択してください",IFERROR(VLOOKUP(AJ82,こどもエコグレード!A:F,6,FALSE),"対象外"))))</f>
        <v/>
      </c>
      <c r="AJ82" s="93" t="str">
        <f t="shared" si="22"/>
        <v>共同住宅選択してください</v>
      </c>
      <c r="AK82" s="98"/>
      <c r="AL82" s="98"/>
      <c r="AM82" s="98"/>
    </row>
    <row r="83" spans="1:39" ht="18" customHeight="1" x14ac:dyDescent="0.4">
      <c r="A83" s="1" t="str">
        <f t="shared" si="16"/>
        <v/>
      </c>
      <c r="B83" s="1" t="str">
        <f t="shared" si="23"/>
        <v/>
      </c>
      <c r="C83" s="80" t="str">
        <f t="shared" si="24"/>
        <v/>
      </c>
      <c r="D83" s="80" t="str">
        <f t="shared" si="25"/>
        <v/>
      </c>
      <c r="E83" s="80" t="str">
        <f t="shared" si="17"/>
        <v/>
      </c>
      <c r="F83" s="1">
        <f>IFERROR(VLOOKUP(K83&amp;L83,LIXIL対象製品リスト!R:W,4,FALSE),0)</f>
        <v>0</v>
      </c>
      <c r="G83" s="1">
        <f>IFERROR(VLOOKUP(K83&amp;L83,LIXIL対象製品リスト!R:W,5,FALSE),0)</f>
        <v>0</v>
      </c>
      <c r="I83" s="21"/>
      <c r="J83" s="82"/>
      <c r="K83" s="82"/>
      <c r="L83" s="81"/>
      <c r="M83" s="82"/>
      <c r="N83" s="81"/>
      <c r="O83" s="81"/>
      <c r="P83" s="83" t="str">
        <f>IF(OR(N83="",O83=""),"",IF(COUNTIF(L83,"*（D）*")&gt;0,IF((N83+F83)*(O83+G83)/10^6&gt;=サイズ!$D$17,"4",IF((N83+F83)*(O83+G83)/10^6&gt;=サイズ!$D$16,"3",IF((N83+F83)*(O83+G83)/10^6&gt;=サイズ!$D$15,"2",IF((N83+F83)*(O83+G83)/10^6&gt;=サイズ!$D$14,"1","対象外")))),IF(COUNTIF(L83,"*（E）*")&gt;0,IF((N83+F83)*(O83+G83)/10^6&gt;=サイズ!$D$21,"4",IF((N83+F83)*(O83+G83)/10^6&gt;=サイズ!$D$20,"3",IF((N83+F83)*(O83+G83)/10^6&gt;=サイズ!$D$19,"2",IF((N83+F83)*(O83+G83)/10^6&gt;=サイズ!$D$18,"1","対象外")))),"開閉形式を選択")))</f>
        <v/>
      </c>
      <c r="Q83" s="83" t="str">
        <f t="shared" si="26"/>
        <v/>
      </c>
      <c r="R83" s="83" t="str">
        <f t="shared" si="27"/>
        <v/>
      </c>
      <c r="S83" s="84" t="str">
        <f>IFERROR(IF(OR(I83="",K83="",L83="",M83="",N83="",O83=""),"",VLOOKUP(SUBSTITUTE(SUBSTITUTE(I83&amp;K83&amp;L83&amp;M83&amp;P83,CHAR(10),""),"~","～"),LIXIL対象製品リスト!P:Q,2,FALSE)),"対象の型番はありません")</f>
        <v/>
      </c>
      <c r="T83" s="83" t="str">
        <f t="shared" si="18"/>
        <v/>
      </c>
      <c r="U83" s="95"/>
      <c r="V83" s="86" t="str">
        <f>IF(T83&lt;&gt;"",IF(T83="P","SS",IF(OR(T83="S",T83="A"),T83,IF(AND(T83="B",IFERROR(VLOOKUP(S83,LIXIL対象製品リスト!L:AC,9,FALSE),"")="○"),IF(OR($Q$2="",$Q$2="選択してください"),"建て方を選択してください",IF($Q$2="共同住宅（4階建以上）",T83,"対象外")),"対象外"))),"")</f>
        <v/>
      </c>
      <c r="W83" s="87" t="str">
        <f>"窓リノベ24"&amp;"ドア"&amp;IFERROR(LEFT(VLOOKUP(S83,LIXIL対象製品リスト!L:AC,2,FALSE),3),"はつり")&amp;V83&amp;Q83</f>
        <v>窓リノベ24ドアはつり</v>
      </c>
      <c r="X83" s="88" t="str">
        <f>IF(T83&lt;&gt;"",IFERROR(IF($Q$2="共同住宅（4階建以上）",VLOOKUP(W83,補助額!A:H,8,FALSE),VLOOKUP(W83,補助額!A:H,7,FALSE)),"－"),"")</f>
        <v/>
      </c>
      <c r="Y83" s="89" t="str">
        <f t="shared" si="28"/>
        <v/>
      </c>
      <c r="Z83" s="90" t="str">
        <f>IF(T83="","",IF(OR($O$2="選択してください",$O$2=""),"地域を選択してください",IF(OR($Q$2="選択してください",$Q$2=""),"建て方を選択してください",IFERROR(VLOOKUP(AA83,こどもエコグレード!A:E,5,FALSE),"対象外"))))</f>
        <v/>
      </c>
      <c r="AA83" s="90" t="str">
        <f t="shared" si="19"/>
        <v>共同住宅選択してください</v>
      </c>
      <c r="AB83" s="90" t="str">
        <f t="shared" si="29"/>
        <v>子育てエコドア</v>
      </c>
      <c r="AC83" s="91" t="str">
        <f>IF(T83&lt;&gt;"",IFERROR(IF($Q$2="共同住宅（4階建以上）",VLOOKUP(AB83,補助額!A:H,8,FALSE),VLOOKUP(AB83,補助額!A:H,7,FALSE)),"－"),"")</f>
        <v/>
      </c>
      <c r="AD83" s="96" t="str">
        <f t="shared" si="30"/>
        <v/>
      </c>
      <c r="AE83" s="90" t="str">
        <f t="shared" si="20"/>
        <v/>
      </c>
      <c r="AF83" s="90" t="str">
        <f t="shared" si="21"/>
        <v>子育てエコドア</v>
      </c>
      <c r="AG83" s="91" t="str">
        <f>IF(T83&lt;&gt;"",IFERROR(IF($Q$2="共同住宅（4階建以上）",VLOOKUP(AF83,補助額!A:H,8,FALSE),VLOOKUP(AF83,補助額!A:H,7,FALSE)),"－"),"")</f>
        <v/>
      </c>
      <c r="AH83" s="97" t="str">
        <f t="shared" si="31"/>
        <v/>
      </c>
      <c r="AI83" s="93" t="str">
        <f>IF(T83="","",IF(OR($O$2="選択してください",$O$2=""),"地域を選択してください",IF(OR($Q$2="選択してください",$Q$2=""),"建て方を選択してください",IFERROR(VLOOKUP(AJ83,こどもエコグレード!A:F,6,FALSE),"対象外"))))</f>
        <v/>
      </c>
      <c r="AJ83" s="93" t="str">
        <f t="shared" si="22"/>
        <v>共同住宅選択してください</v>
      </c>
      <c r="AK83" s="98"/>
      <c r="AL83" s="98"/>
      <c r="AM83" s="98"/>
    </row>
    <row r="84" spans="1:39" ht="18" customHeight="1" x14ac:dyDescent="0.4">
      <c r="A84" s="1" t="str">
        <f t="shared" si="16"/>
        <v/>
      </c>
      <c r="B84" s="1" t="str">
        <f t="shared" si="23"/>
        <v/>
      </c>
      <c r="C84" s="80" t="str">
        <f t="shared" si="24"/>
        <v/>
      </c>
      <c r="D84" s="80" t="str">
        <f t="shared" si="25"/>
        <v/>
      </c>
      <c r="E84" s="80" t="str">
        <f t="shared" si="17"/>
        <v/>
      </c>
      <c r="F84" s="1">
        <f>IFERROR(VLOOKUP(K84&amp;L84,LIXIL対象製品リスト!R:W,4,FALSE),0)</f>
        <v>0</v>
      </c>
      <c r="G84" s="1">
        <f>IFERROR(VLOOKUP(K84&amp;L84,LIXIL対象製品リスト!R:W,5,FALSE),0)</f>
        <v>0</v>
      </c>
      <c r="I84" s="21"/>
      <c r="J84" s="82"/>
      <c r="K84" s="82"/>
      <c r="L84" s="81"/>
      <c r="M84" s="82"/>
      <c r="N84" s="81"/>
      <c r="O84" s="81"/>
      <c r="P84" s="83" t="str">
        <f>IF(OR(N84="",O84=""),"",IF(COUNTIF(L84,"*（D）*")&gt;0,IF((N84+F84)*(O84+G84)/10^6&gt;=サイズ!$D$17,"4",IF((N84+F84)*(O84+G84)/10^6&gt;=サイズ!$D$16,"3",IF((N84+F84)*(O84+G84)/10^6&gt;=サイズ!$D$15,"2",IF((N84+F84)*(O84+G84)/10^6&gt;=サイズ!$D$14,"1","対象外")))),IF(COUNTIF(L84,"*（E）*")&gt;0,IF((N84+F84)*(O84+G84)/10^6&gt;=サイズ!$D$21,"4",IF((N84+F84)*(O84+G84)/10^6&gt;=サイズ!$D$20,"3",IF((N84+F84)*(O84+G84)/10^6&gt;=サイズ!$D$19,"2",IF((N84+F84)*(O84+G84)/10^6&gt;=サイズ!$D$18,"1","対象外")))),"開閉形式を選択")))</f>
        <v/>
      </c>
      <c r="Q84" s="83" t="str">
        <f t="shared" si="26"/>
        <v/>
      </c>
      <c r="R84" s="83" t="str">
        <f t="shared" si="27"/>
        <v/>
      </c>
      <c r="S84" s="84" t="str">
        <f>IFERROR(IF(OR(I84="",K84="",L84="",M84="",N84="",O84=""),"",VLOOKUP(SUBSTITUTE(SUBSTITUTE(I84&amp;K84&amp;L84&amp;M84&amp;P84,CHAR(10),""),"~","～"),LIXIL対象製品リスト!P:Q,2,FALSE)),"対象の型番はありません")</f>
        <v/>
      </c>
      <c r="T84" s="83" t="str">
        <f t="shared" si="18"/>
        <v/>
      </c>
      <c r="U84" s="95"/>
      <c r="V84" s="86" t="str">
        <f>IF(T84&lt;&gt;"",IF(T84="P","SS",IF(OR(T84="S",T84="A"),T84,IF(AND(T84="B",IFERROR(VLOOKUP(S84,LIXIL対象製品リスト!L:AC,9,FALSE),"")="○"),IF(OR($Q$2="",$Q$2="選択してください"),"建て方を選択してください",IF($Q$2="共同住宅（4階建以上）",T84,"対象外")),"対象外"))),"")</f>
        <v/>
      </c>
      <c r="W84" s="87" t="str">
        <f>"窓リノベ24"&amp;"ドア"&amp;IFERROR(LEFT(VLOOKUP(S84,LIXIL対象製品リスト!L:AC,2,FALSE),3),"はつり")&amp;V84&amp;Q84</f>
        <v>窓リノベ24ドアはつり</v>
      </c>
      <c r="X84" s="88" t="str">
        <f>IF(T84&lt;&gt;"",IFERROR(IF($Q$2="共同住宅（4階建以上）",VLOOKUP(W84,補助額!A:H,8,FALSE),VLOOKUP(W84,補助額!A:H,7,FALSE)),"－"),"")</f>
        <v/>
      </c>
      <c r="Y84" s="89" t="str">
        <f t="shared" si="28"/>
        <v/>
      </c>
      <c r="Z84" s="90" t="str">
        <f>IF(T84="","",IF(OR($O$2="選択してください",$O$2=""),"地域を選択してください",IF(OR($Q$2="選択してください",$Q$2=""),"建て方を選択してください",IFERROR(VLOOKUP(AA84,こどもエコグレード!A:E,5,FALSE),"対象外"))))</f>
        <v/>
      </c>
      <c r="AA84" s="90" t="str">
        <f t="shared" si="19"/>
        <v>共同住宅選択してください</v>
      </c>
      <c r="AB84" s="90" t="str">
        <f t="shared" si="29"/>
        <v>子育てエコドア</v>
      </c>
      <c r="AC84" s="91" t="str">
        <f>IF(T84&lt;&gt;"",IFERROR(IF($Q$2="共同住宅（4階建以上）",VLOOKUP(AB84,補助額!A:H,8,FALSE),VLOOKUP(AB84,補助額!A:H,7,FALSE)),"－"),"")</f>
        <v/>
      </c>
      <c r="AD84" s="96" t="str">
        <f t="shared" si="30"/>
        <v/>
      </c>
      <c r="AE84" s="90" t="str">
        <f t="shared" si="20"/>
        <v/>
      </c>
      <c r="AF84" s="90" t="str">
        <f t="shared" si="21"/>
        <v>子育てエコドア</v>
      </c>
      <c r="AG84" s="91" t="str">
        <f>IF(T84&lt;&gt;"",IFERROR(IF($Q$2="共同住宅（4階建以上）",VLOOKUP(AF84,補助額!A:H,8,FALSE),VLOOKUP(AF84,補助額!A:H,7,FALSE)),"－"),"")</f>
        <v/>
      </c>
      <c r="AH84" s="97" t="str">
        <f t="shared" si="31"/>
        <v/>
      </c>
      <c r="AI84" s="93" t="str">
        <f>IF(T84="","",IF(OR($O$2="選択してください",$O$2=""),"地域を選択してください",IF(OR($Q$2="選択してください",$Q$2=""),"建て方を選択してください",IFERROR(VLOOKUP(AJ84,こどもエコグレード!A:F,6,FALSE),"対象外"))))</f>
        <v/>
      </c>
      <c r="AJ84" s="93" t="str">
        <f t="shared" si="22"/>
        <v>共同住宅選択してください</v>
      </c>
      <c r="AK84" s="98"/>
      <c r="AL84" s="98"/>
      <c r="AM84" s="98"/>
    </row>
    <row r="85" spans="1:39" ht="18" customHeight="1" x14ac:dyDescent="0.4">
      <c r="A85" s="1" t="str">
        <f t="shared" si="16"/>
        <v/>
      </c>
      <c r="B85" s="1" t="str">
        <f t="shared" si="23"/>
        <v/>
      </c>
      <c r="C85" s="80" t="str">
        <f t="shared" si="24"/>
        <v/>
      </c>
      <c r="D85" s="80" t="str">
        <f t="shared" si="25"/>
        <v/>
      </c>
      <c r="E85" s="80" t="str">
        <f t="shared" si="17"/>
        <v/>
      </c>
      <c r="F85" s="1">
        <f>IFERROR(VLOOKUP(K85&amp;L85,LIXIL対象製品リスト!R:W,4,FALSE),0)</f>
        <v>0</v>
      </c>
      <c r="G85" s="1">
        <f>IFERROR(VLOOKUP(K85&amp;L85,LIXIL対象製品リスト!R:W,5,FALSE),0)</f>
        <v>0</v>
      </c>
      <c r="I85" s="21"/>
      <c r="J85" s="82"/>
      <c r="K85" s="82"/>
      <c r="L85" s="81"/>
      <c r="M85" s="82"/>
      <c r="N85" s="81"/>
      <c r="O85" s="81"/>
      <c r="P85" s="83" t="str">
        <f>IF(OR(N85="",O85=""),"",IF(COUNTIF(L85,"*（D）*")&gt;0,IF((N85+F85)*(O85+G85)/10^6&gt;=サイズ!$D$17,"4",IF((N85+F85)*(O85+G85)/10^6&gt;=サイズ!$D$16,"3",IF((N85+F85)*(O85+G85)/10^6&gt;=サイズ!$D$15,"2",IF((N85+F85)*(O85+G85)/10^6&gt;=サイズ!$D$14,"1","対象外")))),IF(COUNTIF(L85,"*（E）*")&gt;0,IF((N85+F85)*(O85+G85)/10^6&gt;=サイズ!$D$21,"4",IF((N85+F85)*(O85+G85)/10^6&gt;=サイズ!$D$20,"3",IF((N85+F85)*(O85+G85)/10^6&gt;=サイズ!$D$19,"2",IF((N85+F85)*(O85+G85)/10^6&gt;=サイズ!$D$18,"1","対象外")))),"開閉形式を選択")))</f>
        <v/>
      </c>
      <c r="Q85" s="83" t="str">
        <f t="shared" si="26"/>
        <v/>
      </c>
      <c r="R85" s="83" t="str">
        <f t="shared" si="27"/>
        <v/>
      </c>
      <c r="S85" s="84" t="str">
        <f>IFERROR(IF(OR(I85="",K85="",L85="",M85="",N85="",O85=""),"",VLOOKUP(SUBSTITUTE(SUBSTITUTE(I85&amp;K85&amp;L85&amp;M85&amp;P85,CHAR(10),""),"~","～"),LIXIL対象製品リスト!P:Q,2,FALSE)),"対象の型番はありません")</f>
        <v/>
      </c>
      <c r="T85" s="83" t="str">
        <f t="shared" si="18"/>
        <v/>
      </c>
      <c r="U85" s="95"/>
      <c r="V85" s="86" t="str">
        <f>IF(T85&lt;&gt;"",IF(T85="P","SS",IF(OR(T85="S",T85="A"),T85,IF(AND(T85="B",IFERROR(VLOOKUP(S85,LIXIL対象製品リスト!L:AC,9,FALSE),"")="○"),IF(OR($Q$2="",$Q$2="選択してください"),"建て方を選択してください",IF($Q$2="共同住宅（4階建以上）",T85,"対象外")),"対象外"))),"")</f>
        <v/>
      </c>
      <c r="W85" s="87" t="str">
        <f>"窓リノベ24"&amp;"ドア"&amp;IFERROR(LEFT(VLOOKUP(S85,LIXIL対象製品リスト!L:AC,2,FALSE),3),"はつり")&amp;V85&amp;Q85</f>
        <v>窓リノベ24ドアはつり</v>
      </c>
      <c r="X85" s="88" t="str">
        <f>IF(T85&lt;&gt;"",IFERROR(IF($Q$2="共同住宅（4階建以上）",VLOOKUP(W85,補助額!A:H,8,FALSE),VLOOKUP(W85,補助額!A:H,7,FALSE)),"－"),"")</f>
        <v/>
      </c>
      <c r="Y85" s="89" t="str">
        <f t="shared" si="28"/>
        <v/>
      </c>
      <c r="Z85" s="90" t="str">
        <f>IF(T85="","",IF(OR($O$2="選択してください",$O$2=""),"地域を選択してください",IF(OR($Q$2="選択してください",$Q$2=""),"建て方を選択してください",IFERROR(VLOOKUP(AA85,こどもエコグレード!A:E,5,FALSE),"対象外"))))</f>
        <v/>
      </c>
      <c r="AA85" s="90" t="str">
        <f t="shared" si="19"/>
        <v>共同住宅選択してください</v>
      </c>
      <c r="AB85" s="90" t="str">
        <f t="shared" si="29"/>
        <v>子育てエコドア</v>
      </c>
      <c r="AC85" s="91" t="str">
        <f>IF(T85&lt;&gt;"",IFERROR(IF($Q$2="共同住宅（4階建以上）",VLOOKUP(AB85,補助額!A:H,8,FALSE),VLOOKUP(AB85,補助額!A:H,7,FALSE)),"－"),"")</f>
        <v/>
      </c>
      <c r="AD85" s="96" t="str">
        <f t="shared" si="30"/>
        <v/>
      </c>
      <c r="AE85" s="90" t="str">
        <f t="shared" si="20"/>
        <v/>
      </c>
      <c r="AF85" s="90" t="str">
        <f t="shared" si="21"/>
        <v>子育てエコドア</v>
      </c>
      <c r="AG85" s="91" t="str">
        <f>IF(T85&lt;&gt;"",IFERROR(IF($Q$2="共同住宅（4階建以上）",VLOOKUP(AF85,補助額!A:H,8,FALSE),VLOOKUP(AF85,補助額!A:H,7,FALSE)),"－"),"")</f>
        <v/>
      </c>
      <c r="AH85" s="97" t="str">
        <f t="shared" si="31"/>
        <v/>
      </c>
      <c r="AI85" s="93" t="str">
        <f>IF(T85="","",IF(OR($O$2="選択してください",$O$2=""),"地域を選択してください",IF(OR($Q$2="選択してください",$Q$2=""),"建て方を選択してください",IFERROR(VLOOKUP(AJ85,こどもエコグレード!A:F,6,FALSE),"対象外"))))</f>
        <v/>
      </c>
      <c r="AJ85" s="93" t="str">
        <f t="shared" si="22"/>
        <v>共同住宅選択してください</v>
      </c>
      <c r="AK85" s="98"/>
      <c r="AL85" s="98"/>
      <c r="AM85" s="98"/>
    </row>
    <row r="86" spans="1:39" ht="18" customHeight="1" x14ac:dyDescent="0.4">
      <c r="A86" s="1" t="str">
        <f t="shared" si="16"/>
        <v/>
      </c>
      <c r="B86" s="1" t="str">
        <f t="shared" si="23"/>
        <v/>
      </c>
      <c r="C86" s="80" t="str">
        <f t="shared" si="24"/>
        <v/>
      </c>
      <c r="D86" s="80" t="str">
        <f t="shared" si="25"/>
        <v/>
      </c>
      <c r="E86" s="80" t="str">
        <f t="shared" si="17"/>
        <v/>
      </c>
      <c r="F86" s="1">
        <f>IFERROR(VLOOKUP(K86&amp;L86,LIXIL対象製品リスト!R:W,4,FALSE),0)</f>
        <v>0</v>
      </c>
      <c r="G86" s="1">
        <f>IFERROR(VLOOKUP(K86&amp;L86,LIXIL対象製品リスト!R:W,5,FALSE),0)</f>
        <v>0</v>
      </c>
      <c r="I86" s="21"/>
      <c r="J86" s="82"/>
      <c r="K86" s="82"/>
      <c r="L86" s="81"/>
      <c r="M86" s="82"/>
      <c r="N86" s="81"/>
      <c r="O86" s="81"/>
      <c r="P86" s="83" t="str">
        <f>IF(OR(N86="",O86=""),"",IF(COUNTIF(L86,"*（D）*")&gt;0,IF((N86+F86)*(O86+G86)/10^6&gt;=サイズ!$D$17,"4",IF((N86+F86)*(O86+G86)/10^6&gt;=サイズ!$D$16,"3",IF((N86+F86)*(O86+G86)/10^6&gt;=サイズ!$D$15,"2",IF((N86+F86)*(O86+G86)/10^6&gt;=サイズ!$D$14,"1","対象外")))),IF(COUNTIF(L86,"*（E）*")&gt;0,IF((N86+F86)*(O86+G86)/10^6&gt;=サイズ!$D$21,"4",IF((N86+F86)*(O86+G86)/10^6&gt;=サイズ!$D$20,"3",IF((N86+F86)*(O86+G86)/10^6&gt;=サイズ!$D$19,"2",IF((N86+F86)*(O86+G86)/10^6&gt;=サイズ!$D$18,"1","対象外")))),"開閉形式を選択")))</f>
        <v/>
      </c>
      <c r="Q86" s="83" t="str">
        <f t="shared" si="26"/>
        <v/>
      </c>
      <c r="R86" s="83" t="str">
        <f t="shared" si="27"/>
        <v/>
      </c>
      <c r="S86" s="84" t="str">
        <f>IFERROR(IF(OR(I86="",K86="",L86="",M86="",N86="",O86=""),"",VLOOKUP(SUBSTITUTE(SUBSTITUTE(I86&amp;K86&amp;L86&amp;M86&amp;P86,CHAR(10),""),"~","～"),LIXIL対象製品リスト!P:Q,2,FALSE)),"対象の型番はありません")</f>
        <v/>
      </c>
      <c r="T86" s="83" t="str">
        <f t="shared" si="18"/>
        <v/>
      </c>
      <c r="U86" s="95"/>
      <c r="V86" s="86" t="str">
        <f>IF(T86&lt;&gt;"",IF(T86="P","SS",IF(OR(T86="S",T86="A"),T86,IF(AND(T86="B",IFERROR(VLOOKUP(S86,LIXIL対象製品リスト!L:AC,9,FALSE),"")="○"),IF(OR($Q$2="",$Q$2="選択してください"),"建て方を選択してください",IF($Q$2="共同住宅（4階建以上）",T86,"対象外")),"対象外"))),"")</f>
        <v/>
      </c>
      <c r="W86" s="87" t="str">
        <f>"窓リノベ24"&amp;"ドア"&amp;IFERROR(LEFT(VLOOKUP(S86,LIXIL対象製品リスト!L:AC,2,FALSE),3),"はつり")&amp;V86&amp;Q86</f>
        <v>窓リノベ24ドアはつり</v>
      </c>
      <c r="X86" s="88" t="str">
        <f>IF(T86&lt;&gt;"",IFERROR(IF($Q$2="共同住宅（4階建以上）",VLOOKUP(W86,補助額!A:H,8,FALSE),VLOOKUP(W86,補助額!A:H,7,FALSE)),"－"),"")</f>
        <v/>
      </c>
      <c r="Y86" s="89" t="str">
        <f t="shared" si="28"/>
        <v/>
      </c>
      <c r="Z86" s="90" t="str">
        <f>IF(T86="","",IF(OR($O$2="選択してください",$O$2=""),"地域を選択してください",IF(OR($Q$2="選択してください",$Q$2=""),"建て方を選択してください",IFERROR(VLOOKUP(AA86,こどもエコグレード!A:E,5,FALSE),"対象外"))))</f>
        <v/>
      </c>
      <c r="AA86" s="90" t="str">
        <f t="shared" si="19"/>
        <v>共同住宅選択してください</v>
      </c>
      <c r="AB86" s="90" t="str">
        <f t="shared" si="29"/>
        <v>子育てエコドア</v>
      </c>
      <c r="AC86" s="91" t="str">
        <f>IF(T86&lt;&gt;"",IFERROR(IF($Q$2="共同住宅（4階建以上）",VLOOKUP(AB86,補助額!A:H,8,FALSE),VLOOKUP(AB86,補助額!A:H,7,FALSE)),"－"),"")</f>
        <v/>
      </c>
      <c r="AD86" s="96" t="str">
        <f t="shared" si="30"/>
        <v/>
      </c>
      <c r="AE86" s="90" t="str">
        <f t="shared" si="20"/>
        <v/>
      </c>
      <c r="AF86" s="90" t="str">
        <f t="shared" si="21"/>
        <v>子育てエコドア</v>
      </c>
      <c r="AG86" s="91" t="str">
        <f>IF(T86&lt;&gt;"",IFERROR(IF($Q$2="共同住宅（4階建以上）",VLOOKUP(AF86,補助額!A:H,8,FALSE),VLOOKUP(AF86,補助額!A:H,7,FALSE)),"－"),"")</f>
        <v/>
      </c>
      <c r="AH86" s="97" t="str">
        <f t="shared" si="31"/>
        <v/>
      </c>
      <c r="AI86" s="93" t="str">
        <f>IF(T86="","",IF(OR($O$2="選択してください",$O$2=""),"地域を選択してください",IF(OR($Q$2="選択してください",$Q$2=""),"建て方を選択してください",IFERROR(VLOOKUP(AJ86,こどもエコグレード!A:F,6,FALSE),"対象外"))))</f>
        <v/>
      </c>
      <c r="AJ86" s="93" t="str">
        <f t="shared" si="22"/>
        <v>共同住宅選択してください</v>
      </c>
      <c r="AK86" s="98"/>
      <c r="AL86" s="98"/>
      <c r="AM86" s="98"/>
    </row>
    <row r="87" spans="1:39" ht="18" customHeight="1" x14ac:dyDescent="0.4">
      <c r="A87" s="1" t="str">
        <f t="shared" si="16"/>
        <v/>
      </c>
      <c r="B87" s="1" t="str">
        <f t="shared" si="23"/>
        <v/>
      </c>
      <c r="C87" s="80" t="str">
        <f t="shared" si="24"/>
        <v/>
      </c>
      <c r="D87" s="80" t="str">
        <f t="shared" si="25"/>
        <v/>
      </c>
      <c r="E87" s="80" t="str">
        <f t="shared" si="17"/>
        <v/>
      </c>
      <c r="F87" s="1">
        <f>IFERROR(VLOOKUP(K87&amp;L87,LIXIL対象製品リスト!R:W,4,FALSE),0)</f>
        <v>0</v>
      </c>
      <c r="G87" s="1">
        <f>IFERROR(VLOOKUP(K87&amp;L87,LIXIL対象製品リスト!R:W,5,FALSE),0)</f>
        <v>0</v>
      </c>
      <c r="I87" s="21"/>
      <c r="J87" s="82"/>
      <c r="K87" s="82"/>
      <c r="L87" s="81"/>
      <c r="M87" s="82"/>
      <c r="N87" s="81"/>
      <c r="O87" s="81"/>
      <c r="P87" s="83" t="str">
        <f>IF(OR(N87="",O87=""),"",IF(COUNTIF(L87,"*（D）*")&gt;0,IF((N87+F87)*(O87+G87)/10^6&gt;=サイズ!$D$17,"4",IF((N87+F87)*(O87+G87)/10^6&gt;=サイズ!$D$16,"3",IF((N87+F87)*(O87+G87)/10^6&gt;=サイズ!$D$15,"2",IF((N87+F87)*(O87+G87)/10^6&gt;=サイズ!$D$14,"1","対象外")))),IF(COUNTIF(L87,"*（E）*")&gt;0,IF((N87+F87)*(O87+G87)/10^6&gt;=サイズ!$D$21,"4",IF((N87+F87)*(O87+G87)/10^6&gt;=サイズ!$D$20,"3",IF((N87+F87)*(O87+G87)/10^6&gt;=サイズ!$D$19,"2",IF((N87+F87)*(O87+G87)/10^6&gt;=サイズ!$D$18,"1","対象外")))),"開閉形式を選択")))</f>
        <v/>
      </c>
      <c r="Q87" s="83" t="str">
        <f t="shared" si="26"/>
        <v/>
      </c>
      <c r="R87" s="83" t="str">
        <f t="shared" si="27"/>
        <v/>
      </c>
      <c r="S87" s="84" t="str">
        <f>IFERROR(IF(OR(I87="",K87="",L87="",M87="",N87="",O87=""),"",VLOOKUP(SUBSTITUTE(SUBSTITUTE(I87&amp;K87&amp;L87&amp;M87&amp;P87,CHAR(10),""),"~","～"),LIXIL対象製品リスト!P:Q,2,FALSE)),"対象の型番はありません")</f>
        <v/>
      </c>
      <c r="T87" s="83" t="str">
        <f t="shared" si="18"/>
        <v/>
      </c>
      <c r="U87" s="95"/>
      <c r="V87" s="86" t="str">
        <f>IF(T87&lt;&gt;"",IF(T87="P","SS",IF(OR(T87="S",T87="A"),T87,IF(AND(T87="B",IFERROR(VLOOKUP(S87,LIXIL対象製品リスト!L:AC,9,FALSE),"")="○"),IF(OR($Q$2="",$Q$2="選択してください"),"建て方を選択してください",IF($Q$2="共同住宅（4階建以上）",T87,"対象外")),"対象外"))),"")</f>
        <v/>
      </c>
      <c r="W87" s="87" t="str">
        <f>"窓リノベ24"&amp;"ドア"&amp;IFERROR(LEFT(VLOOKUP(S87,LIXIL対象製品リスト!L:AC,2,FALSE),3),"はつり")&amp;V87&amp;Q87</f>
        <v>窓リノベ24ドアはつり</v>
      </c>
      <c r="X87" s="88" t="str">
        <f>IF(T87&lt;&gt;"",IFERROR(IF($Q$2="共同住宅（4階建以上）",VLOOKUP(W87,補助額!A:H,8,FALSE),VLOOKUP(W87,補助額!A:H,7,FALSE)),"－"),"")</f>
        <v/>
      </c>
      <c r="Y87" s="89" t="str">
        <f t="shared" si="28"/>
        <v/>
      </c>
      <c r="Z87" s="90" t="str">
        <f>IF(T87="","",IF(OR($O$2="選択してください",$O$2=""),"地域を選択してください",IF(OR($Q$2="選択してください",$Q$2=""),"建て方を選択してください",IFERROR(VLOOKUP(AA87,こどもエコグレード!A:E,5,FALSE),"対象外"))))</f>
        <v/>
      </c>
      <c r="AA87" s="90" t="str">
        <f t="shared" si="19"/>
        <v>共同住宅選択してください</v>
      </c>
      <c r="AB87" s="90" t="str">
        <f t="shared" si="29"/>
        <v>子育てエコドア</v>
      </c>
      <c r="AC87" s="91" t="str">
        <f>IF(T87&lt;&gt;"",IFERROR(IF($Q$2="共同住宅（4階建以上）",VLOOKUP(AB87,補助額!A:H,8,FALSE),VLOOKUP(AB87,補助額!A:H,7,FALSE)),"－"),"")</f>
        <v/>
      </c>
      <c r="AD87" s="96" t="str">
        <f t="shared" si="30"/>
        <v/>
      </c>
      <c r="AE87" s="90" t="str">
        <f t="shared" si="20"/>
        <v/>
      </c>
      <c r="AF87" s="90" t="str">
        <f t="shared" si="21"/>
        <v>子育てエコドア</v>
      </c>
      <c r="AG87" s="91" t="str">
        <f>IF(T87&lt;&gt;"",IFERROR(IF($Q$2="共同住宅（4階建以上）",VLOOKUP(AF87,補助額!A:H,8,FALSE),VLOOKUP(AF87,補助額!A:H,7,FALSE)),"－"),"")</f>
        <v/>
      </c>
      <c r="AH87" s="97" t="str">
        <f t="shared" si="31"/>
        <v/>
      </c>
      <c r="AI87" s="93" t="str">
        <f>IF(T87="","",IF(OR($O$2="選択してください",$O$2=""),"地域を選択してください",IF(OR($Q$2="選択してください",$Q$2=""),"建て方を選択してください",IFERROR(VLOOKUP(AJ87,こどもエコグレード!A:F,6,FALSE),"対象外"))))</f>
        <v/>
      </c>
      <c r="AJ87" s="93" t="str">
        <f t="shared" si="22"/>
        <v>共同住宅選択してください</v>
      </c>
      <c r="AK87" s="98"/>
      <c r="AL87" s="98"/>
      <c r="AM87" s="98"/>
    </row>
    <row r="88" spans="1:39" ht="18" customHeight="1" x14ac:dyDescent="0.4">
      <c r="A88" s="1" t="str">
        <f t="shared" si="16"/>
        <v/>
      </c>
      <c r="B88" s="1" t="str">
        <f t="shared" si="23"/>
        <v/>
      </c>
      <c r="C88" s="80" t="str">
        <f t="shared" si="24"/>
        <v/>
      </c>
      <c r="D88" s="80" t="str">
        <f t="shared" si="25"/>
        <v/>
      </c>
      <c r="E88" s="80" t="str">
        <f t="shared" si="17"/>
        <v/>
      </c>
      <c r="F88" s="1">
        <f>IFERROR(VLOOKUP(K88&amp;L88,LIXIL対象製品リスト!R:W,4,FALSE),0)</f>
        <v>0</v>
      </c>
      <c r="G88" s="1">
        <f>IFERROR(VLOOKUP(K88&amp;L88,LIXIL対象製品リスト!R:W,5,FALSE),0)</f>
        <v>0</v>
      </c>
      <c r="I88" s="21"/>
      <c r="J88" s="82"/>
      <c r="K88" s="82"/>
      <c r="L88" s="81"/>
      <c r="M88" s="82"/>
      <c r="N88" s="81"/>
      <c r="O88" s="81"/>
      <c r="P88" s="83" t="str">
        <f>IF(OR(N88="",O88=""),"",IF(COUNTIF(L88,"*（D）*")&gt;0,IF((N88+F88)*(O88+G88)/10^6&gt;=サイズ!$D$17,"4",IF((N88+F88)*(O88+G88)/10^6&gt;=サイズ!$D$16,"3",IF((N88+F88)*(O88+G88)/10^6&gt;=サイズ!$D$15,"2",IF((N88+F88)*(O88+G88)/10^6&gt;=サイズ!$D$14,"1","対象外")))),IF(COUNTIF(L88,"*（E）*")&gt;0,IF((N88+F88)*(O88+G88)/10^6&gt;=サイズ!$D$21,"4",IF((N88+F88)*(O88+G88)/10^6&gt;=サイズ!$D$20,"3",IF((N88+F88)*(O88+G88)/10^6&gt;=サイズ!$D$19,"2",IF((N88+F88)*(O88+G88)/10^6&gt;=サイズ!$D$18,"1","対象外")))),"開閉形式を選択")))</f>
        <v/>
      </c>
      <c r="Q88" s="83" t="str">
        <f t="shared" si="26"/>
        <v/>
      </c>
      <c r="R88" s="83" t="str">
        <f t="shared" si="27"/>
        <v/>
      </c>
      <c r="S88" s="84" t="str">
        <f>IFERROR(IF(OR(I88="",K88="",L88="",M88="",N88="",O88=""),"",VLOOKUP(SUBSTITUTE(SUBSTITUTE(I88&amp;K88&amp;L88&amp;M88&amp;P88,CHAR(10),""),"~","～"),LIXIL対象製品リスト!P:Q,2,FALSE)),"対象の型番はありません")</f>
        <v/>
      </c>
      <c r="T88" s="83" t="str">
        <f t="shared" si="18"/>
        <v/>
      </c>
      <c r="U88" s="95"/>
      <c r="V88" s="86" t="str">
        <f>IF(T88&lt;&gt;"",IF(T88="P","SS",IF(OR(T88="S",T88="A"),T88,IF(AND(T88="B",IFERROR(VLOOKUP(S88,LIXIL対象製品リスト!L:AC,9,FALSE),"")="○"),IF(OR($Q$2="",$Q$2="選択してください"),"建て方を選択してください",IF($Q$2="共同住宅（4階建以上）",T88,"対象外")),"対象外"))),"")</f>
        <v/>
      </c>
      <c r="W88" s="87" t="str">
        <f>"窓リノベ24"&amp;"ドア"&amp;IFERROR(LEFT(VLOOKUP(S88,LIXIL対象製品リスト!L:AC,2,FALSE),3),"はつり")&amp;V88&amp;Q88</f>
        <v>窓リノベ24ドアはつり</v>
      </c>
      <c r="X88" s="88" t="str">
        <f>IF(T88&lt;&gt;"",IFERROR(IF($Q$2="共同住宅（4階建以上）",VLOOKUP(W88,補助額!A:H,8,FALSE),VLOOKUP(W88,補助額!A:H,7,FALSE)),"－"),"")</f>
        <v/>
      </c>
      <c r="Y88" s="89" t="str">
        <f t="shared" si="28"/>
        <v/>
      </c>
      <c r="Z88" s="90" t="str">
        <f>IF(T88="","",IF(OR($O$2="選択してください",$O$2=""),"地域を選択してください",IF(OR($Q$2="選択してください",$Q$2=""),"建て方を選択してください",IFERROR(VLOOKUP(AA88,こどもエコグレード!A:E,5,FALSE),"対象外"))))</f>
        <v/>
      </c>
      <c r="AA88" s="90" t="str">
        <f t="shared" si="19"/>
        <v>共同住宅選択してください</v>
      </c>
      <c r="AB88" s="90" t="str">
        <f t="shared" si="29"/>
        <v>子育てエコドア</v>
      </c>
      <c r="AC88" s="91" t="str">
        <f>IF(T88&lt;&gt;"",IFERROR(IF($Q$2="共同住宅（4階建以上）",VLOOKUP(AB88,補助額!A:H,8,FALSE),VLOOKUP(AB88,補助額!A:H,7,FALSE)),"－"),"")</f>
        <v/>
      </c>
      <c r="AD88" s="96" t="str">
        <f t="shared" si="30"/>
        <v/>
      </c>
      <c r="AE88" s="90" t="str">
        <f t="shared" si="20"/>
        <v/>
      </c>
      <c r="AF88" s="90" t="str">
        <f t="shared" si="21"/>
        <v>子育てエコドア</v>
      </c>
      <c r="AG88" s="91" t="str">
        <f>IF(T88&lt;&gt;"",IFERROR(IF($Q$2="共同住宅（4階建以上）",VLOOKUP(AF88,補助額!A:H,8,FALSE),VLOOKUP(AF88,補助額!A:H,7,FALSE)),"－"),"")</f>
        <v/>
      </c>
      <c r="AH88" s="97" t="str">
        <f t="shared" si="31"/>
        <v/>
      </c>
      <c r="AI88" s="93" t="str">
        <f>IF(T88="","",IF(OR($O$2="選択してください",$O$2=""),"地域を選択してください",IF(OR($Q$2="選択してください",$Q$2=""),"建て方を選択してください",IFERROR(VLOOKUP(AJ88,こどもエコグレード!A:F,6,FALSE),"対象外"))))</f>
        <v/>
      </c>
      <c r="AJ88" s="93" t="str">
        <f t="shared" si="22"/>
        <v>共同住宅選択してください</v>
      </c>
      <c r="AK88" s="98"/>
      <c r="AL88" s="98"/>
      <c r="AM88" s="98"/>
    </row>
    <row r="89" spans="1:39" ht="18" customHeight="1" x14ac:dyDescent="0.4">
      <c r="A89" s="1" t="str">
        <f t="shared" si="16"/>
        <v/>
      </c>
      <c r="B89" s="1" t="str">
        <f t="shared" si="23"/>
        <v/>
      </c>
      <c r="C89" s="80" t="str">
        <f t="shared" si="24"/>
        <v/>
      </c>
      <c r="D89" s="80" t="str">
        <f t="shared" si="25"/>
        <v/>
      </c>
      <c r="E89" s="80" t="str">
        <f t="shared" si="17"/>
        <v/>
      </c>
      <c r="F89" s="1">
        <f>IFERROR(VLOOKUP(K89&amp;L89,LIXIL対象製品リスト!R:W,4,FALSE),0)</f>
        <v>0</v>
      </c>
      <c r="G89" s="1">
        <f>IFERROR(VLOOKUP(K89&amp;L89,LIXIL対象製品リスト!R:W,5,FALSE),0)</f>
        <v>0</v>
      </c>
      <c r="I89" s="21"/>
      <c r="J89" s="82"/>
      <c r="K89" s="82"/>
      <c r="L89" s="81"/>
      <c r="M89" s="82"/>
      <c r="N89" s="81"/>
      <c r="O89" s="81"/>
      <c r="P89" s="83" t="str">
        <f>IF(OR(N89="",O89=""),"",IF(COUNTIF(L89,"*（D）*")&gt;0,IF((N89+F89)*(O89+G89)/10^6&gt;=サイズ!$D$17,"4",IF((N89+F89)*(O89+G89)/10^6&gt;=サイズ!$D$16,"3",IF((N89+F89)*(O89+G89)/10^6&gt;=サイズ!$D$15,"2",IF((N89+F89)*(O89+G89)/10^6&gt;=サイズ!$D$14,"1","対象外")))),IF(COUNTIF(L89,"*（E）*")&gt;0,IF((N89+F89)*(O89+G89)/10^6&gt;=サイズ!$D$21,"4",IF((N89+F89)*(O89+G89)/10^6&gt;=サイズ!$D$20,"3",IF((N89+F89)*(O89+G89)/10^6&gt;=サイズ!$D$19,"2",IF((N89+F89)*(O89+G89)/10^6&gt;=サイズ!$D$18,"1","対象外")))),"開閉形式を選択")))</f>
        <v/>
      </c>
      <c r="Q89" s="83" t="str">
        <f t="shared" si="26"/>
        <v/>
      </c>
      <c r="R89" s="83" t="str">
        <f t="shared" si="27"/>
        <v/>
      </c>
      <c r="S89" s="84" t="str">
        <f>IFERROR(IF(OR(I89="",K89="",L89="",M89="",N89="",O89=""),"",VLOOKUP(SUBSTITUTE(SUBSTITUTE(I89&amp;K89&amp;L89&amp;M89&amp;P89,CHAR(10),""),"~","～"),LIXIL対象製品リスト!P:Q,2,FALSE)),"対象の型番はありません")</f>
        <v/>
      </c>
      <c r="T89" s="83" t="str">
        <f t="shared" si="18"/>
        <v/>
      </c>
      <c r="U89" s="95"/>
      <c r="V89" s="86" t="str">
        <f>IF(T89&lt;&gt;"",IF(T89="P","SS",IF(OR(T89="S",T89="A"),T89,IF(AND(T89="B",IFERROR(VLOOKUP(S89,LIXIL対象製品リスト!L:AC,9,FALSE),"")="○"),IF(OR($Q$2="",$Q$2="選択してください"),"建て方を選択してください",IF($Q$2="共同住宅（4階建以上）",T89,"対象外")),"対象外"))),"")</f>
        <v/>
      </c>
      <c r="W89" s="87" t="str">
        <f>"窓リノベ24"&amp;"ドア"&amp;IFERROR(LEFT(VLOOKUP(S89,LIXIL対象製品リスト!L:AC,2,FALSE),3),"はつり")&amp;V89&amp;Q89</f>
        <v>窓リノベ24ドアはつり</v>
      </c>
      <c r="X89" s="88" t="str">
        <f>IF(T89&lt;&gt;"",IFERROR(IF($Q$2="共同住宅（4階建以上）",VLOOKUP(W89,補助額!A:H,8,FALSE),VLOOKUP(W89,補助額!A:H,7,FALSE)),"－"),"")</f>
        <v/>
      </c>
      <c r="Y89" s="89" t="str">
        <f t="shared" si="28"/>
        <v/>
      </c>
      <c r="Z89" s="90" t="str">
        <f>IF(T89="","",IF(OR($O$2="選択してください",$O$2=""),"地域を選択してください",IF(OR($Q$2="選択してください",$Q$2=""),"建て方を選択してください",IFERROR(VLOOKUP(AA89,こどもエコグレード!A:E,5,FALSE),"対象外"))))</f>
        <v/>
      </c>
      <c r="AA89" s="90" t="str">
        <f t="shared" si="19"/>
        <v>共同住宅選択してください</v>
      </c>
      <c r="AB89" s="90" t="str">
        <f t="shared" si="29"/>
        <v>子育てエコドア</v>
      </c>
      <c r="AC89" s="91" t="str">
        <f>IF(T89&lt;&gt;"",IFERROR(IF($Q$2="共同住宅（4階建以上）",VLOOKUP(AB89,補助額!A:H,8,FALSE),VLOOKUP(AB89,補助額!A:H,7,FALSE)),"－"),"")</f>
        <v/>
      </c>
      <c r="AD89" s="96" t="str">
        <f t="shared" si="30"/>
        <v/>
      </c>
      <c r="AE89" s="90" t="str">
        <f t="shared" si="20"/>
        <v/>
      </c>
      <c r="AF89" s="90" t="str">
        <f t="shared" si="21"/>
        <v>子育てエコドア</v>
      </c>
      <c r="AG89" s="91" t="str">
        <f>IF(T89&lt;&gt;"",IFERROR(IF($Q$2="共同住宅（4階建以上）",VLOOKUP(AF89,補助額!A:H,8,FALSE),VLOOKUP(AF89,補助額!A:H,7,FALSE)),"－"),"")</f>
        <v/>
      </c>
      <c r="AH89" s="97" t="str">
        <f t="shared" si="31"/>
        <v/>
      </c>
      <c r="AI89" s="93" t="str">
        <f>IF(T89="","",IF(OR($O$2="選択してください",$O$2=""),"地域を選択してください",IF(OR($Q$2="選択してください",$Q$2=""),"建て方を選択してください",IFERROR(VLOOKUP(AJ89,こどもエコグレード!A:F,6,FALSE),"対象外"))))</f>
        <v/>
      </c>
      <c r="AJ89" s="93" t="str">
        <f t="shared" si="22"/>
        <v>共同住宅選択してください</v>
      </c>
      <c r="AK89" s="98"/>
      <c r="AL89" s="98"/>
      <c r="AM89" s="98"/>
    </row>
    <row r="90" spans="1:39" ht="18" customHeight="1" x14ac:dyDescent="0.4">
      <c r="A90" s="1" t="str">
        <f t="shared" si="16"/>
        <v/>
      </c>
      <c r="B90" s="1" t="str">
        <f t="shared" si="23"/>
        <v/>
      </c>
      <c r="C90" s="80" t="str">
        <f t="shared" si="24"/>
        <v/>
      </c>
      <c r="D90" s="80" t="str">
        <f t="shared" si="25"/>
        <v/>
      </c>
      <c r="E90" s="80" t="str">
        <f t="shared" si="17"/>
        <v/>
      </c>
      <c r="F90" s="1">
        <f>IFERROR(VLOOKUP(K90&amp;L90,LIXIL対象製品リスト!R:W,4,FALSE),0)</f>
        <v>0</v>
      </c>
      <c r="G90" s="1">
        <f>IFERROR(VLOOKUP(K90&amp;L90,LIXIL対象製品リスト!R:W,5,FALSE),0)</f>
        <v>0</v>
      </c>
      <c r="I90" s="21"/>
      <c r="J90" s="82"/>
      <c r="K90" s="82"/>
      <c r="L90" s="81"/>
      <c r="M90" s="82"/>
      <c r="N90" s="81"/>
      <c r="O90" s="81"/>
      <c r="P90" s="83" t="str">
        <f>IF(OR(N90="",O90=""),"",IF(COUNTIF(L90,"*（D）*")&gt;0,IF((N90+F90)*(O90+G90)/10^6&gt;=サイズ!$D$17,"4",IF((N90+F90)*(O90+G90)/10^6&gt;=サイズ!$D$16,"3",IF((N90+F90)*(O90+G90)/10^6&gt;=サイズ!$D$15,"2",IF((N90+F90)*(O90+G90)/10^6&gt;=サイズ!$D$14,"1","対象外")))),IF(COUNTIF(L90,"*（E）*")&gt;0,IF((N90+F90)*(O90+G90)/10^6&gt;=サイズ!$D$21,"4",IF((N90+F90)*(O90+G90)/10^6&gt;=サイズ!$D$20,"3",IF((N90+F90)*(O90+G90)/10^6&gt;=サイズ!$D$19,"2",IF((N90+F90)*(O90+G90)/10^6&gt;=サイズ!$D$18,"1","対象外")))),"開閉形式を選択")))</f>
        <v/>
      </c>
      <c r="Q90" s="83" t="str">
        <f t="shared" si="26"/>
        <v/>
      </c>
      <c r="R90" s="83" t="str">
        <f t="shared" si="27"/>
        <v/>
      </c>
      <c r="S90" s="84" t="str">
        <f>IFERROR(IF(OR(I90="",K90="",L90="",M90="",N90="",O90=""),"",VLOOKUP(SUBSTITUTE(SUBSTITUTE(I90&amp;K90&amp;L90&amp;M90&amp;P90,CHAR(10),""),"~","～"),LIXIL対象製品リスト!P:Q,2,FALSE)),"対象の型番はありません")</f>
        <v/>
      </c>
      <c r="T90" s="83" t="str">
        <f t="shared" si="18"/>
        <v/>
      </c>
      <c r="U90" s="95"/>
      <c r="V90" s="86" t="str">
        <f>IF(T90&lt;&gt;"",IF(T90="P","SS",IF(OR(T90="S",T90="A"),T90,IF(AND(T90="B",IFERROR(VLOOKUP(S90,LIXIL対象製品リスト!L:AC,9,FALSE),"")="○"),IF(OR($Q$2="",$Q$2="選択してください"),"建て方を選択してください",IF($Q$2="共同住宅（4階建以上）",T90,"対象外")),"対象外"))),"")</f>
        <v/>
      </c>
      <c r="W90" s="87" t="str">
        <f>"窓リノベ24"&amp;"ドア"&amp;IFERROR(LEFT(VLOOKUP(S90,LIXIL対象製品リスト!L:AC,2,FALSE),3),"はつり")&amp;V90&amp;Q90</f>
        <v>窓リノベ24ドアはつり</v>
      </c>
      <c r="X90" s="88" t="str">
        <f>IF(T90&lt;&gt;"",IFERROR(IF($Q$2="共同住宅（4階建以上）",VLOOKUP(W90,補助額!A:H,8,FALSE),VLOOKUP(W90,補助額!A:H,7,FALSE)),"－"),"")</f>
        <v/>
      </c>
      <c r="Y90" s="89" t="str">
        <f t="shared" si="28"/>
        <v/>
      </c>
      <c r="Z90" s="90" t="str">
        <f>IF(T90="","",IF(OR($O$2="選択してください",$O$2=""),"地域を選択してください",IF(OR($Q$2="選択してください",$Q$2=""),"建て方を選択してください",IFERROR(VLOOKUP(AA90,こどもエコグレード!A:E,5,FALSE),"対象外"))))</f>
        <v/>
      </c>
      <c r="AA90" s="90" t="str">
        <f t="shared" si="19"/>
        <v>共同住宅選択してください</v>
      </c>
      <c r="AB90" s="90" t="str">
        <f t="shared" si="29"/>
        <v>子育てエコドア</v>
      </c>
      <c r="AC90" s="91" t="str">
        <f>IF(T90&lt;&gt;"",IFERROR(IF($Q$2="共同住宅（4階建以上）",VLOOKUP(AB90,補助額!A:H,8,FALSE),VLOOKUP(AB90,補助額!A:H,7,FALSE)),"－"),"")</f>
        <v/>
      </c>
      <c r="AD90" s="96" t="str">
        <f t="shared" si="30"/>
        <v/>
      </c>
      <c r="AE90" s="90" t="str">
        <f t="shared" si="20"/>
        <v/>
      </c>
      <c r="AF90" s="90" t="str">
        <f t="shared" si="21"/>
        <v>子育てエコドア</v>
      </c>
      <c r="AG90" s="91" t="str">
        <f>IF(T90&lt;&gt;"",IFERROR(IF($Q$2="共同住宅（4階建以上）",VLOOKUP(AF90,補助額!A:H,8,FALSE),VLOOKUP(AF90,補助額!A:H,7,FALSE)),"－"),"")</f>
        <v/>
      </c>
      <c r="AH90" s="97" t="str">
        <f t="shared" si="31"/>
        <v/>
      </c>
      <c r="AI90" s="93" t="str">
        <f>IF(T90="","",IF(OR($O$2="選択してください",$O$2=""),"地域を選択してください",IF(OR($Q$2="選択してください",$Q$2=""),"建て方を選択してください",IFERROR(VLOOKUP(AJ90,こどもエコグレード!A:F,6,FALSE),"対象外"))))</f>
        <v/>
      </c>
      <c r="AJ90" s="93" t="str">
        <f t="shared" si="22"/>
        <v>共同住宅選択してください</v>
      </c>
      <c r="AK90" s="98"/>
      <c r="AL90" s="98"/>
      <c r="AM90" s="98"/>
    </row>
    <row r="91" spans="1:39" ht="18" customHeight="1" x14ac:dyDescent="0.4">
      <c r="A91" s="1" t="str">
        <f t="shared" si="16"/>
        <v/>
      </c>
      <c r="B91" s="1" t="str">
        <f t="shared" si="23"/>
        <v/>
      </c>
      <c r="C91" s="80" t="str">
        <f t="shared" si="24"/>
        <v/>
      </c>
      <c r="D91" s="80" t="str">
        <f t="shared" si="25"/>
        <v/>
      </c>
      <c r="E91" s="80" t="str">
        <f t="shared" si="17"/>
        <v/>
      </c>
      <c r="F91" s="1">
        <f>IFERROR(VLOOKUP(K91&amp;L91,LIXIL対象製品リスト!R:W,4,FALSE),0)</f>
        <v>0</v>
      </c>
      <c r="G91" s="1">
        <f>IFERROR(VLOOKUP(K91&amp;L91,LIXIL対象製品リスト!R:W,5,FALSE),0)</f>
        <v>0</v>
      </c>
      <c r="I91" s="21"/>
      <c r="J91" s="82"/>
      <c r="K91" s="82"/>
      <c r="L91" s="81"/>
      <c r="M91" s="82"/>
      <c r="N91" s="81"/>
      <c r="O91" s="81"/>
      <c r="P91" s="83" t="str">
        <f>IF(OR(N91="",O91=""),"",IF(COUNTIF(L91,"*（D）*")&gt;0,IF((N91+F91)*(O91+G91)/10^6&gt;=サイズ!$D$17,"4",IF((N91+F91)*(O91+G91)/10^6&gt;=サイズ!$D$16,"3",IF((N91+F91)*(O91+G91)/10^6&gt;=サイズ!$D$15,"2",IF((N91+F91)*(O91+G91)/10^6&gt;=サイズ!$D$14,"1","対象外")))),IF(COUNTIF(L91,"*（E）*")&gt;0,IF((N91+F91)*(O91+G91)/10^6&gt;=サイズ!$D$21,"4",IF((N91+F91)*(O91+G91)/10^6&gt;=サイズ!$D$20,"3",IF((N91+F91)*(O91+G91)/10^6&gt;=サイズ!$D$19,"2",IF((N91+F91)*(O91+G91)/10^6&gt;=サイズ!$D$18,"1","対象外")))),"開閉形式を選択")))</f>
        <v/>
      </c>
      <c r="Q91" s="83" t="str">
        <f t="shared" si="26"/>
        <v/>
      </c>
      <c r="R91" s="83" t="str">
        <f t="shared" si="27"/>
        <v/>
      </c>
      <c r="S91" s="84" t="str">
        <f>IFERROR(IF(OR(I91="",K91="",L91="",M91="",N91="",O91=""),"",VLOOKUP(SUBSTITUTE(SUBSTITUTE(I91&amp;K91&amp;L91&amp;M91&amp;P91,CHAR(10),""),"~","～"),LIXIL対象製品リスト!P:Q,2,FALSE)),"対象の型番はありません")</f>
        <v/>
      </c>
      <c r="T91" s="83" t="str">
        <f t="shared" si="18"/>
        <v/>
      </c>
      <c r="U91" s="95"/>
      <c r="V91" s="86" t="str">
        <f>IF(T91&lt;&gt;"",IF(T91="P","SS",IF(OR(T91="S",T91="A"),T91,IF(AND(T91="B",IFERROR(VLOOKUP(S91,LIXIL対象製品リスト!L:AC,9,FALSE),"")="○"),IF(OR($Q$2="",$Q$2="選択してください"),"建て方を選択してください",IF($Q$2="共同住宅（4階建以上）",T91,"対象外")),"対象外"))),"")</f>
        <v/>
      </c>
      <c r="W91" s="87" t="str">
        <f>"窓リノベ24"&amp;"ドア"&amp;IFERROR(LEFT(VLOOKUP(S91,LIXIL対象製品リスト!L:AC,2,FALSE),3),"はつり")&amp;V91&amp;Q91</f>
        <v>窓リノベ24ドアはつり</v>
      </c>
      <c r="X91" s="88" t="str">
        <f>IF(T91&lt;&gt;"",IFERROR(IF($Q$2="共同住宅（4階建以上）",VLOOKUP(W91,補助額!A:H,8,FALSE),VLOOKUP(W91,補助額!A:H,7,FALSE)),"－"),"")</f>
        <v/>
      </c>
      <c r="Y91" s="89" t="str">
        <f t="shared" si="28"/>
        <v/>
      </c>
      <c r="Z91" s="90" t="str">
        <f>IF(T91="","",IF(OR($O$2="選択してください",$O$2=""),"地域を選択してください",IF(OR($Q$2="選択してください",$Q$2=""),"建て方を選択してください",IFERROR(VLOOKUP(AA91,こどもエコグレード!A:E,5,FALSE),"対象外"))))</f>
        <v/>
      </c>
      <c r="AA91" s="90" t="str">
        <f t="shared" si="19"/>
        <v>共同住宅選択してください</v>
      </c>
      <c r="AB91" s="90" t="str">
        <f t="shared" si="29"/>
        <v>子育てエコドア</v>
      </c>
      <c r="AC91" s="91" t="str">
        <f>IF(T91&lt;&gt;"",IFERROR(IF($Q$2="共同住宅（4階建以上）",VLOOKUP(AB91,補助額!A:H,8,FALSE),VLOOKUP(AB91,補助額!A:H,7,FALSE)),"－"),"")</f>
        <v/>
      </c>
      <c r="AD91" s="96" t="str">
        <f t="shared" si="30"/>
        <v/>
      </c>
      <c r="AE91" s="90" t="str">
        <f t="shared" si="20"/>
        <v/>
      </c>
      <c r="AF91" s="90" t="str">
        <f t="shared" si="21"/>
        <v>子育てエコドア</v>
      </c>
      <c r="AG91" s="91" t="str">
        <f>IF(T91&lt;&gt;"",IFERROR(IF($Q$2="共同住宅（4階建以上）",VLOOKUP(AF91,補助額!A:H,8,FALSE),VLOOKUP(AF91,補助額!A:H,7,FALSE)),"－"),"")</f>
        <v/>
      </c>
      <c r="AH91" s="97" t="str">
        <f t="shared" si="31"/>
        <v/>
      </c>
      <c r="AI91" s="93" t="str">
        <f>IF(T91="","",IF(OR($O$2="選択してください",$O$2=""),"地域を選択してください",IF(OR($Q$2="選択してください",$Q$2=""),"建て方を選択してください",IFERROR(VLOOKUP(AJ91,こどもエコグレード!A:F,6,FALSE),"対象外"))))</f>
        <v/>
      </c>
      <c r="AJ91" s="93" t="str">
        <f t="shared" si="22"/>
        <v>共同住宅選択してください</v>
      </c>
      <c r="AK91" s="98"/>
      <c r="AL91" s="98"/>
      <c r="AM91" s="98"/>
    </row>
    <row r="92" spans="1:39" ht="18" customHeight="1" x14ac:dyDescent="0.4">
      <c r="A92" s="1" t="str">
        <f t="shared" si="16"/>
        <v/>
      </c>
      <c r="B92" s="1" t="str">
        <f t="shared" si="23"/>
        <v/>
      </c>
      <c r="C92" s="80" t="str">
        <f t="shared" si="24"/>
        <v/>
      </c>
      <c r="D92" s="80" t="str">
        <f t="shared" si="25"/>
        <v/>
      </c>
      <c r="E92" s="80" t="str">
        <f t="shared" si="17"/>
        <v/>
      </c>
      <c r="F92" s="1">
        <f>IFERROR(VLOOKUP(K92&amp;L92,LIXIL対象製品リスト!R:W,4,FALSE),0)</f>
        <v>0</v>
      </c>
      <c r="G92" s="1">
        <f>IFERROR(VLOOKUP(K92&amp;L92,LIXIL対象製品リスト!R:W,5,FALSE),0)</f>
        <v>0</v>
      </c>
      <c r="I92" s="21"/>
      <c r="J92" s="82"/>
      <c r="K92" s="82"/>
      <c r="L92" s="81"/>
      <c r="M92" s="82"/>
      <c r="N92" s="81"/>
      <c r="O92" s="81"/>
      <c r="P92" s="83" t="str">
        <f>IF(OR(N92="",O92=""),"",IF(COUNTIF(L92,"*（D）*")&gt;0,IF((N92+F92)*(O92+G92)/10^6&gt;=サイズ!$D$17,"4",IF((N92+F92)*(O92+G92)/10^6&gt;=サイズ!$D$16,"3",IF((N92+F92)*(O92+G92)/10^6&gt;=サイズ!$D$15,"2",IF((N92+F92)*(O92+G92)/10^6&gt;=サイズ!$D$14,"1","対象外")))),IF(COUNTIF(L92,"*（E）*")&gt;0,IF((N92+F92)*(O92+G92)/10^6&gt;=サイズ!$D$21,"4",IF((N92+F92)*(O92+G92)/10^6&gt;=サイズ!$D$20,"3",IF((N92+F92)*(O92+G92)/10^6&gt;=サイズ!$D$19,"2",IF((N92+F92)*(O92+G92)/10^6&gt;=サイズ!$D$18,"1","対象外")))),"開閉形式を選択")))</f>
        <v/>
      </c>
      <c r="Q92" s="83" t="str">
        <f t="shared" si="26"/>
        <v/>
      </c>
      <c r="R92" s="83" t="str">
        <f t="shared" si="27"/>
        <v/>
      </c>
      <c r="S92" s="84" t="str">
        <f>IFERROR(IF(OR(I92="",K92="",L92="",M92="",N92="",O92=""),"",VLOOKUP(SUBSTITUTE(SUBSTITUTE(I92&amp;K92&amp;L92&amp;M92&amp;P92,CHAR(10),""),"~","～"),LIXIL対象製品リスト!P:Q,2,FALSE)),"対象の型番はありません")</f>
        <v/>
      </c>
      <c r="T92" s="83" t="str">
        <f t="shared" si="18"/>
        <v/>
      </c>
      <c r="U92" s="95"/>
      <c r="V92" s="86" t="str">
        <f>IF(T92&lt;&gt;"",IF(T92="P","SS",IF(OR(T92="S",T92="A"),T92,IF(AND(T92="B",IFERROR(VLOOKUP(S92,LIXIL対象製品リスト!L:AC,9,FALSE),"")="○"),IF(OR($Q$2="",$Q$2="選択してください"),"建て方を選択してください",IF($Q$2="共同住宅（4階建以上）",T92,"対象外")),"対象外"))),"")</f>
        <v/>
      </c>
      <c r="W92" s="87" t="str">
        <f>"窓リノベ24"&amp;"ドア"&amp;IFERROR(LEFT(VLOOKUP(S92,LIXIL対象製品リスト!L:AC,2,FALSE),3),"はつり")&amp;V92&amp;Q92</f>
        <v>窓リノベ24ドアはつり</v>
      </c>
      <c r="X92" s="88" t="str">
        <f>IF(T92&lt;&gt;"",IFERROR(IF($Q$2="共同住宅（4階建以上）",VLOOKUP(W92,補助額!A:H,8,FALSE),VLOOKUP(W92,補助額!A:H,7,FALSE)),"－"),"")</f>
        <v/>
      </c>
      <c r="Y92" s="89" t="str">
        <f t="shared" si="28"/>
        <v/>
      </c>
      <c r="Z92" s="90" t="str">
        <f>IF(T92="","",IF(OR($O$2="選択してください",$O$2=""),"地域を選択してください",IF(OR($Q$2="選択してください",$Q$2=""),"建て方を選択してください",IFERROR(VLOOKUP(AA92,こどもエコグレード!A:E,5,FALSE),"対象外"))))</f>
        <v/>
      </c>
      <c r="AA92" s="90" t="str">
        <f t="shared" si="19"/>
        <v>共同住宅選択してください</v>
      </c>
      <c r="AB92" s="90" t="str">
        <f t="shared" si="29"/>
        <v>子育てエコドア</v>
      </c>
      <c r="AC92" s="91" t="str">
        <f>IF(T92&lt;&gt;"",IFERROR(IF($Q$2="共同住宅（4階建以上）",VLOOKUP(AB92,補助額!A:H,8,FALSE),VLOOKUP(AB92,補助額!A:H,7,FALSE)),"－"),"")</f>
        <v/>
      </c>
      <c r="AD92" s="96" t="str">
        <f t="shared" si="30"/>
        <v/>
      </c>
      <c r="AE92" s="90" t="str">
        <f t="shared" si="20"/>
        <v/>
      </c>
      <c r="AF92" s="90" t="str">
        <f t="shared" si="21"/>
        <v>子育てエコドア</v>
      </c>
      <c r="AG92" s="91" t="str">
        <f>IF(T92&lt;&gt;"",IFERROR(IF($Q$2="共同住宅（4階建以上）",VLOOKUP(AF92,補助額!A:H,8,FALSE),VLOOKUP(AF92,補助額!A:H,7,FALSE)),"－"),"")</f>
        <v/>
      </c>
      <c r="AH92" s="97" t="str">
        <f t="shared" si="31"/>
        <v/>
      </c>
      <c r="AI92" s="93" t="str">
        <f>IF(T92="","",IF(OR($O$2="選択してください",$O$2=""),"地域を選択してください",IF(OR($Q$2="選択してください",$Q$2=""),"建て方を選択してください",IFERROR(VLOOKUP(AJ92,こどもエコグレード!A:F,6,FALSE),"対象外"))))</f>
        <v/>
      </c>
      <c r="AJ92" s="93" t="str">
        <f t="shared" si="22"/>
        <v>共同住宅選択してください</v>
      </c>
      <c r="AK92" s="98"/>
      <c r="AL92" s="98"/>
      <c r="AM92" s="98"/>
    </row>
    <row r="93" spans="1:39" ht="18" customHeight="1" x14ac:dyDescent="0.4">
      <c r="A93" s="1" t="str">
        <f t="shared" si="16"/>
        <v/>
      </c>
      <c r="B93" s="1" t="str">
        <f t="shared" si="23"/>
        <v/>
      </c>
      <c r="C93" s="80" t="str">
        <f t="shared" si="24"/>
        <v/>
      </c>
      <c r="D93" s="80" t="str">
        <f t="shared" si="25"/>
        <v/>
      </c>
      <c r="E93" s="80" t="str">
        <f t="shared" si="17"/>
        <v/>
      </c>
      <c r="F93" s="1">
        <f>IFERROR(VLOOKUP(K93&amp;L93,LIXIL対象製品リスト!R:W,4,FALSE),0)</f>
        <v>0</v>
      </c>
      <c r="G93" s="1">
        <f>IFERROR(VLOOKUP(K93&amp;L93,LIXIL対象製品リスト!R:W,5,FALSE),0)</f>
        <v>0</v>
      </c>
      <c r="I93" s="21"/>
      <c r="J93" s="82"/>
      <c r="K93" s="82"/>
      <c r="L93" s="81"/>
      <c r="M93" s="82"/>
      <c r="N93" s="81"/>
      <c r="O93" s="81"/>
      <c r="P93" s="83" t="str">
        <f>IF(OR(N93="",O93=""),"",IF(COUNTIF(L93,"*（D）*")&gt;0,IF((N93+F93)*(O93+G93)/10^6&gt;=サイズ!$D$17,"4",IF((N93+F93)*(O93+G93)/10^6&gt;=サイズ!$D$16,"3",IF((N93+F93)*(O93+G93)/10^6&gt;=サイズ!$D$15,"2",IF((N93+F93)*(O93+G93)/10^6&gt;=サイズ!$D$14,"1","対象外")))),IF(COUNTIF(L93,"*（E）*")&gt;0,IF((N93+F93)*(O93+G93)/10^6&gt;=サイズ!$D$21,"4",IF((N93+F93)*(O93+G93)/10^6&gt;=サイズ!$D$20,"3",IF((N93+F93)*(O93+G93)/10^6&gt;=サイズ!$D$19,"2",IF((N93+F93)*(O93+G93)/10^6&gt;=サイズ!$D$18,"1","対象外")))),"開閉形式を選択")))</f>
        <v/>
      </c>
      <c r="Q93" s="83" t="str">
        <f t="shared" si="26"/>
        <v/>
      </c>
      <c r="R93" s="83" t="str">
        <f t="shared" si="27"/>
        <v/>
      </c>
      <c r="S93" s="84" t="str">
        <f>IFERROR(IF(OR(I93="",K93="",L93="",M93="",N93="",O93=""),"",VLOOKUP(SUBSTITUTE(SUBSTITUTE(I93&amp;K93&amp;L93&amp;M93&amp;P93,CHAR(10),""),"~","～"),LIXIL対象製品リスト!P:Q,2,FALSE)),"対象の型番はありません")</f>
        <v/>
      </c>
      <c r="T93" s="83" t="str">
        <f t="shared" si="18"/>
        <v/>
      </c>
      <c r="U93" s="95"/>
      <c r="V93" s="86" t="str">
        <f>IF(T93&lt;&gt;"",IF(T93="P","SS",IF(OR(T93="S",T93="A"),T93,IF(AND(T93="B",IFERROR(VLOOKUP(S93,LIXIL対象製品リスト!L:AC,9,FALSE),"")="○"),IF(OR($Q$2="",$Q$2="選択してください"),"建て方を選択してください",IF($Q$2="共同住宅（4階建以上）",T93,"対象外")),"対象外"))),"")</f>
        <v/>
      </c>
      <c r="W93" s="87" t="str">
        <f>"窓リノベ24"&amp;"ドア"&amp;IFERROR(LEFT(VLOOKUP(S93,LIXIL対象製品リスト!L:AC,2,FALSE),3),"はつり")&amp;V93&amp;Q93</f>
        <v>窓リノベ24ドアはつり</v>
      </c>
      <c r="X93" s="88" t="str">
        <f>IF(T93&lt;&gt;"",IFERROR(IF($Q$2="共同住宅（4階建以上）",VLOOKUP(W93,補助額!A:H,8,FALSE),VLOOKUP(W93,補助額!A:H,7,FALSE)),"－"),"")</f>
        <v/>
      </c>
      <c r="Y93" s="89" t="str">
        <f t="shared" si="28"/>
        <v/>
      </c>
      <c r="Z93" s="90" t="str">
        <f>IF(T93="","",IF(OR($O$2="選択してください",$O$2=""),"地域を選択してください",IF(OR($Q$2="選択してください",$Q$2=""),"建て方を選択してください",IFERROR(VLOOKUP(AA93,こどもエコグレード!A:E,5,FALSE),"対象外"))))</f>
        <v/>
      </c>
      <c r="AA93" s="90" t="str">
        <f t="shared" si="19"/>
        <v>共同住宅選択してください</v>
      </c>
      <c r="AB93" s="90" t="str">
        <f t="shared" si="29"/>
        <v>子育てエコドア</v>
      </c>
      <c r="AC93" s="91" t="str">
        <f>IF(T93&lt;&gt;"",IFERROR(IF($Q$2="共同住宅（4階建以上）",VLOOKUP(AB93,補助額!A:H,8,FALSE),VLOOKUP(AB93,補助額!A:H,7,FALSE)),"－"),"")</f>
        <v/>
      </c>
      <c r="AD93" s="96" t="str">
        <f t="shared" si="30"/>
        <v/>
      </c>
      <c r="AE93" s="90" t="str">
        <f t="shared" si="20"/>
        <v/>
      </c>
      <c r="AF93" s="90" t="str">
        <f t="shared" si="21"/>
        <v>子育てエコドア</v>
      </c>
      <c r="AG93" s="91" t="str">
        <f>IF(T93&lt;&gt;"",IFERROR(IF($Q$2="共同住宅（4階建以上）",VLOOKUP(AF93,補助額!A:H,8,FALSE),VLOOKUP(AF93,補助額!A:H,7,FALSE)),"－"),"")</f>
        <v/>
      </c>
      <c r="AH93" s="97" t="str">
        <f t="shared" si="31"/>
        <v/>
      </c>
      <c r="AI93" s="93" t="str">
        <f>IF(T93="","",IF(OR($O$2="選択してください",$O$2=""),"地域を選択してください",IF(OR($Q$2="選択してください",$Q$2=""),"建て方を選択してください",IFERROR(VLOOKUP(AJ93,こどもエコグレード!A:F,6,FALSE),"対象外"))))</f>
        <v/>
      </c>
      <c r="AJ93" s="93" t="str">
        <f t="shared" si="22"/>
        <v>共同住宅選択してください</v>
      </c>
      <c r="AK93" s="98"/>
      <c r="AL93" s="98"/>
      <c r="AM93" s="98"/>
    </row>
    <row r="94" spans="1:39" ht="18" customHeight="1" x14ac:dyDescent="0.4">
      <c r="A94" s="1" t="str">
        <f t="shared" si="16"/>
        <v/>
      </c>
      <c r="B94" s="1" t="str">
        <f t="shared" si="23"/>
        <v/>
      </c>
      <c r="C94" s="80" t="str">
        <f t="shared" si="24"/>
        <v/>
      </c>
      <c r="D94" s="80" t="str">
        <f t="shared" si="25"/>
        <v/>
      </c>
      <c r="E94" s="80" t="str">
        <f t="shared" si="17"/>
        <v/>
      </c>
      <c r="F94" s="1">
        <f>IFERROR(VLOOKUP(K94&amp;L94,LIXIL対象製品リスト!R:W,4,FALSE),0)</f>
        <v>0</v>
      </c>
      <c r="G94" s="1">
        <f>IFERROR(VLOOKUP(K94&amp;L94,LIXIL対象製品リスト!R:W,5,FALSE),0)</f>
        <v>0</v>
      </c>
      <c r="I94" s="21"/>
      <c r="J94" s="82"/>
      <c r="K94" s="82"/>
      <c r="L94" s="81"/>
      <c r="M94" s="82"/>
      <c r="N94" s="81"/>
      <c r="O94" s="81"/>
      <c r="P94" s="83" t="str">
        <f>IF(OR(N94="",O94=""),"",IF(COUNTIF(L94,"*（D）*")&gt;0,IF((N94+F94)*(O94+G94)/10^6&gt;=サイズ!$D$17,"4",IF((N94+F94)*(O94+G94)/10^6&gt;=サイズ!$D$16,"3",IF((N94+F94)*(O94+G94)/10^6&gt;=サイズ!$D$15,"2",IF((N94+F94)*(O94+G94)/10^6&gt;=サイズ!$D$14,"1","対象外")))),IF(COUNTIF(L94,"*（E）*")&gt;0,IF((N94+F94)*(O94+G94)/10^6&gt;=サイズ!$D$21,"4",IF((N94+F94)*(O94+G94)/10^6&gt;=サイズ!$D$20,"3",IF((N94+F94)*(O94+G94)/10^6&gt;=サイズ!$D$19,"2",IF((N94+F94)*(O94+G94)/10^6&gt;=サイズ!$D$18,"1","対象外")))),"開閉形式を選択")))</f>
        <v/>
      </c>
      <c r="Q94" s="83" t="str">
        <f t="shared" si="26"/>
        <v/>
      </c>
      <c r="R94" s="83" t="str">
        <f t="shared" si="27"/>
        <v/>
      </c>
      <c r="S94" s="84" t="str">
        <f>IFERROR(IF(OR(I94="",K94="",L94="",M94="",N94="",O94=""),"",VLOOKUP(SUBSTITUTE(SUBSTITUTE(I94&amp;K94&amp;L94&amp;M94&amp;P94,CHAR(10),""),"~","～"),LIXIL対象製品リスト!P:Q,2,FALSE)),"対象の型番はありません")</f>
        <v/>
      </c>
      <c r="T94" s="83" t="str">
        <f t="shared" si="18"/>
        <v/>
      </c>
      <c r="U94" s="95"/>
      <c r="V94" s="86" t="str">
        <f>IF(T94&lt;&gt;"",IF(T94="P","SS",IF(OR(T94="S",T94="A"),T94,IF(AND(T94="B",IFERROR(VLOOKUP(S94,LIXIL対象製品リスト!L:AC,9,FALSE),"")="○"),IF(OR($Q$2="",$Q$2="選択してください"),"建て方を選択してください",IF($Q$2="共同住宅（4階建以上）",T94,"対象外")),"対象外"))),"")</f>
        <v/>
      </c>
      <c r="W94" s="87" t="str">
        <f>"窓リノベ24"&amp;"ドア"&amp;IFERROR(LEFT(VLOOKUP(S94,LIXIL対象製品リスト!L:AC,2,FALSE),3),"はつり")&amp;V94&amp;Q94</f>
        <v>窓リノベ24ドアはつり</v>
      </c>
      <c r="X94" s="88" t="str">
        <f>IF(T94&lt;&gt;"",IFERROR(IF($Q$2="共同住宅（4階建以上）",VLOOKUP(W94,補助額!A:H,8,FALSE),VLOOKUP(W94,補助額!A:H,7,FALSE)),"－"),"")</f>
        <v/>
      </c>
      <c r="Y94" s="89" t="str">
        <f t="shared" si="28"/>
        <v/>
      </c>
      <c r="Z94" s="90" t="str">
        <f>IF(T94="","",IF(OR($O$2="選択してください",$O$2=""),"地域を選択してください",IF(OR($Q$2="選択してください",$Q$2=""),"建て方を選択してください",IFERROR(VLOOKUP(AA94,こどもエコグレード!A:E,5,FALSE),"対象外"))))</f>
        <v/>
      </c>
      <c r="AA94" s="90" t="str">
        <f t="shared" si="19"/>
        <v>共同住宅選択してください</v>
      </c>
      <c r="AB94" s="90" t="str">
        <f t="shared" si="29"/>
        <v>子育てエコドア</v>
      </c>
      <c r="AC94" s="91" t="str">
        <f>IF(T94&lt;&gt;"",IFERROR(IF($Q$2="共同住宅（4階建以上）",VLOOKUP(AB94,補助額!A:H,8,FALSE),VLOOKUP(AB94,補助額!A:H,7,FALSE)),"－"),"")</f>
        <v/>
      </c>
      <c r="AD94" s="96" t="str">
        <f t="shared" si="30"/>
        <v/>
      </c>
      <c r="AE94" s="90" t="str">
        <f t="shared" si="20"/>
        <v/>
      </c>
      <c r="AF94" s="90" t="str">
        <f t="shared" si="21"/>
        <v>子育てエコドア</v>
      </c>
      <c r="AG94" s="91" t="str">
        <f>IF(T94&lt;&gt;"",IFERROR(IF($Q$2="共同住宅（4階建以上）",VLOOKUP(AF94,補助額!A:H,8,FALSE),VLOOKUP(AF94,補助額!A:H,7,FALSE)),"－"),"")</f>
        <v/>
      </c>
      <c r="AH94" s="97" t="str">
        <f t="shared" si="31"/>
        <v/>
      </c>
      <c r="AI94" s="93" t="str">
        <f>IF(T94="","",IF(OR($O$2="選択してください",$O$2=""),"地域を選択してください",IF(OR($Q$2="選択してください",$Q$2=""),"建て方を選択してください",IFERROR(VLOOKUP(AJ94,こどもエコグレード!A:F,6,FALSE),"対象外"))))</f>
        <v/>
      </c>
      <c r="AJ94" s="93" t="str">
        <f t="shared" si="22"/>
        <v>共同住宅選択してください</v>
      </c>
      <c r="AK94" s="98"/>
      <c r="AL94" s="98"/>
      <c r="AM94" s="98"/>
    </row>
    <row r="95" spans="1:39" ht="18" customHeight="1" x14ac:dyDescent="0.4">
      <c r="A95" s="1" t="str">
        <f t="shared" si="16"/>
        <v/>
      </c>
      <c r="B95" s="1" t="str">
        <f t="shared" si="23"/>
        <v/>
      </c>
      <c r="C95" s="80" t="str">
        <f t="shared" si="24"/>
        <v/>
      </c>
      <c r="D95" s="80" t="str">
        <f t="shared" si="25"/>
        <v/>
      </c>
      <c r="E95" s="80" t="str">
        <f t="shared" si="17"/>
        <v/>
      </c>
      <c r="F95" s="1">
        <f>IFERROR(VLOOKUP(K95&amp;L95,LIXIL対象製品リスト!R:W,4,FALSE),0)</f>
        <v>0</v>
      </c>
      <c r="G95" s="1">
        <f>IFERROR(VLOOKUP(K95&amp;L95,LIXIL対象製品リスト!R:W,5,FALSE),0)</f>
        <v>0</v>
      </c>
      <c r="I95" s="21"/>
      <c r="J95" s="82"/>
      <c r="K95" s="82"/>
      <c r="L95" s="81"/>
      <c r="M95" s="82"/>
      <c r="N95" s="81"/>
      <c r="O95" s="81"/>
      <c r="P95" s="83" t="str">
        <f>IF(OR(N95="",O95=""),"",IF(COUNTIF(L95,"*（D）*")&gt;0,IF((N95+F95)*(O95+G95)/10^6&gt;=サイズ!$D$17,"4",IF((N95+F95)*(O95+G95)/10^6&gt;=サイズ!$D$16,"3",IF((N95+F95)*(O95+G95)/10^6&gt;=サイズ!$D$15,"2",IF((N95+F95)*(O95+G95)/10^6&gt;=サイズ!$D$14,"1","対象外")))),IF(COUNTIF(L95,"*（E）*")&gt;0,IF((N95+F95)*(O95+G95)/10^6&gt;=サイズ!$D$21,"4",IF((N95+F95)*(O95+G95)/10^6&gt;=サイズ!$D$20,"3",IF((N95+F95)*(O95+G95)/10^6&gt;=サイズ!$D$19,"2",IF((N95+F95)*(O95+G95)/10^6&gt;=サイズ!$D$18,"1","対象外")))),"開閉形式を選択")))</f>
        <v/>
      </c>
      <c r="Q95" s="83" t="str">
        <f t="shared" si="26"/>
        <v/>
      </c>
      <c r="R95" s="83" t="str">
        <f t="shared" si="27"/>
        <v/>
      </c>
      <c r="S95" s="84" t="str">
        <f>IFERROR(IF(OR(I95="",K95="",L95="",M95="",N95="",O95=""),"",VLOOKUP(SUBSTITUTE(SUBSTITUTE(I95&amp;K95&amp;L95&amp;M95&amp;P95,CHAR(10),""),"~","～"),LIXIL対象製品リスト!P:Q,2,FALSE)),"対象の型番はありません")</f>
        <v/>
      </c>
      <c r="T95" s="83" t="str">
        <f t="shared" si="18"/>
        <v/>
      </c>
      <c r="U95" s="95"/>
      <c r="V95" s="86" t="str">
        <f>IF(T95&lt;&gt;"",IF(T95="P","SS",IF(OR(T95="S",T95="A"),T95,IF(AND(T95="B",IFERROR(VLOOKUP(S95,LIXIL対象製品リスト!L:AC,9,FALSE),"")="○"),IF(OR($Q$2="",$Q$2="選択してください"),"建て方を選択してください",IF($Q$2="共同住宅（4階建以上）",T95,"対象外")),"対象外"))),"")</f>
        <v/>
      </c>
      <c r="W95" s="87" t="str">
        <f>"窓リノベ24"&amp;"ドア"&amp;IFERROR(LEFT(VLOOKUP(S95,LIXIL対象製品リスト!L:AC,2,FALSE),3),"はつり")&amp;V95&amp;Q95</f>
        <v>窓リノベ24ドアはつり</v>
      </c>
      <c r="X95" s="88" t="str">
        <f>IF(T95&lt;&gt;"",IFERROR(IF($Q$2="共同住宅（4階建以上）",VLOOKUP(W95,補助額!A:H,8,FALSE),VLOOKUP(W95,補助額!A:H,7,FALSE)),"－"),"")</f>
        <v/>
      </c>
      <c r="Y95" s="89" t="str">
        <f t="shared" si="28"/>
        <v/>
      </c>
      <c r="Z95" s="90" t="str">
        <f>IF(T95="","",IF(OR($O$2="選択してください",$O$2=""),"地域を選択してください",IF(OR($Q$2="選択してください",$Q$2=""),"建て方を選択してください",IFERROR(VLOOKUP(AA95,こどもエコグレード!A:E,5,FALSE),"対象外"))))</f>
        <v/>
      </c>
      <c r="AA95" s="90" t="str">
        <f t="shared" si="19"/>
        <v>共同住宅選択してください</v>
      </c>
      <c r="AB95" s="90" t="str">
        <f t="shared" si="29"/>
        <v>子育てエコドア</v>
      </c>
      <c r="AC95" s="91" t="str">
        <f>IF(T95&lt;&gt;"",IFERROR(IF($Q$2="共同住宅（4階建以上）",VLOOKUP(AB95,補助額!A:H,8,FALSE),VLOOKUP(AB95,補助額!A:H,7,FALSE)),"－"),"")</f>
        <v/>
      </c>
      <c r="AD95" s="96" t="str">
        <f t="shared" si="30"/>
        <v/>
      </c>
      <c r="AE95" s="90" t="str">
        <f t="shared" si="20"/>
        <v/>
      </c>
      <c r="AF95" s="90" t="str">
        <f t="shared" si="21"/>
        <v>子育てエコドア</v>
      </c>
      <c r="AG95" s="91" t="str">
        <f>IF(T95&lt;&gt;"",IFERROR(IF($Q$2="共同住宅（4階建以上）",VLOOKUP(AF95,補助額!A:H,8,FALSE),VLOOKUP(AF95,補助額!A:H,7,FALSE)),"－"),"")</f>
        <v/>
      </c>
      <c r="AH95" s="97" t="str">
        <f t="shared" si="31"/>
        <v/>
      </c>
      <c r="AI95" s="93" t="str">
        <f>IF(T95="","",IF(OR($O$2="選択してください",$O$2=""),"地域を選択してください",IF(OR($Q$2="選択してください",$Q$2=""),"建て方を選択してください",IFERROR(VLOOKUP(AJ95,こどもエコグレード!A:F,6,FALSE),"対象外"))))</f>
        <v/>
      </c>
      <c r="AJ95" s="93" t="str">
        <f t="shared" si="22"/>
        <v>共同住宅選択してください</v>
      </c>
      <c r="AK95" s="98"/>
      <c r="AL95" s="98"/>
      <c r="AM95" s="98"/>
    </row>
    <row r="96" spans="1:39" ht="18" customHeight="1" x14ac:dyDescent="0.4">
      <c r="A96" s="1" t="str">
        <f t="shared" si="16"/>
        <v/>
      </c>
      <c r="B96" s="1" t="str">
        <f t="shared" si="23"/>
        <v/>
      </c>
      <c r="C96" s="80" t="str">
        <f t="shared" si="24"/>
        <v/>
      </c>
      <c r="D96" s="80" t="str">
        <f t="shared" si="25"/>
        <v/>
      </c>
      <c r="E96" s="80" t="str">
        <f t="shared" si="17"/>
        <v/>
      </c>
      <c r="F96" s="1">
        <f>IFERROR(VLOOKUP(K96&amp;L96,LIXIL対象製品リスト!R:W,4,FALSE),0)</f>
        <v>0</v>
      </c>
      <c r="G96" s="1">
        <f>IFERROR(VLOOKUP(K96&amp;L96,LIXIL対象製品リスト!R:W,5,FALSE),0)</f>
        <v>0</v>
      </c>
      <c r="I96" s="21"/>
      <c r="J96" s="82"/>
      <c r="K96" s="82"/>
      <c r="L96" s="81"/>
      <c r="M96" s="82"/>
      <c r="N96" s="81"/>
      <c r="O96" s="81"/>
      <c r="P96" s="83" t="str">
        <f>IF(OR(N96="",O96=""),"",IF(COUNTIF(L96,"*（D）*")&gt;0,IF((N96+F96)*(O96+G96)/10^6&gt;=サイズ!$D$17,"4",IF((N96+F96)*(O96+G96)/10^6&gt;=サイズ!$D$16,"3",IF((N96+F96)*(O96+G96)/10^6&gt;=サイズ!$D$15,"2",IF((N96+F96)*(O96+G96)/10^6&gt;=サイズ!$D$14,"1","対象外")))),IF(COUNTIF(L96,"*（E）*")&gt;0,IF((N96+F96)*(O96+G96)/10^6&gt;=サイズ!$D$21,"4",IF((N96+F96)*(O96+G96)/10^6&gt;=サイズ!$D$20,"3",IF((N96+F96)*(O96+G96)/10^6&gt;=サイズ!$D$19,"2",IF((N96+F96)*(O96+G96)/10^6&gt;=サイズ!$D$18,"1","対象外")))),"開閉形式を選択")))</f>
        <v/>
      </c>
      <c r="Q96" s="83" t="str">
        <f t="shared" si="26"/>
        <v/>
      </c>
      <c r="R96" s="83" t="str">
        <f t="shared" si="27"/>
        <v/>
      </c>
      <c r="S96" s="84" t="str">
        <f>IFERROR(IF(OR(I96="",K96="",L96="",M96="",N96="",O96=""),"",VLOOKUP(SUBSTITUTE(SUBSTITUTE(I96&amp;K96&amp;L96&amp;M96&amp;P96,CHAR(10),""),"~","～"),LIXIL対象製品リスト!P:Q,2,FALSE)),"対象の型番はありません")</f>
        <v/>
      </c>
      <c r="T96" s="83" t="str">
        <f t="shared" si="18"/>
        <v/>
      </c>
      <c r="U96" s="95"/>
      <c r="V96" s="86" t="str">
        <f>IF(T96&lt;&gt;"",IF(T96="P","SS",IF(OR(T96="S",T96="A"),T96,IF(AND(T96="B",IFERROR(VLOOKUP(S96,LIXIL対象製品リスト!L:AC,9,FALSE),"")="○"),IF(OR($Q$2="",$Q$2="選択してください"),"建て方を選択してください",IF($Q$2="共同住宅（4階建以上）",T96,"対象外")),"対象外"))),"")</f>
        <v/>
      </c>
      <c r="W96" s="87" t="str">
        <f>"窓リノベ24"&amp;"ドア"&amp;IFERROR(LEFT(VLOOKUP(S96,LIXIL対象製品リスト!L:AC,2,FALSE),3),"はつり")&amp;V96&amp;Q96</f>
        <v>窓リノベ24ドアはつり</v>
      </c>
      <c r="X96" s="88" t="str">
        <f>IF(T96&lt;&gt;"",IFERROR(IF($Q$2="共同住宅（4階建以上）",VLOOKUP(W96,補助額!A:H,8,FALSE),VLOOKUP(W96,補助額!A:H,7,FALSE)),"－"),"")</f>
        <v/>
      </c>
      <c r="Y96" s="89" t="str">
        <f t="shared" si="28"/>
        <v/>
      </c>
      <c r="Z96" s="90" t="str">
        <f>IF(T96="","",IF(OR($O$2="選択してください",$O$2=""),"地域を選択してください",IF(OR($Q$2="選択してください",$Q$2=""),"建て方を選択してください",IFERROR(VLOOKUP(AA96,こどもエコグレード!A:E,5,FALSE),"対象外"))))</f>
        <v/>
      </c>
      <c r="AA96" s="90" t="str">
        <f t="shared" si="19"/>
        <v>共同住宅選択してください</v>
      </c>
      <c r="AB96" s="90" t="str">
        <f t="shared" si="29"/>
        <v>子育てエコドア</v>
      </c>
      <c r="AC96" s="91" t="str">
        <f>IF(T96&lt;&gt;"",IFERROR(IF($Q$2="共同住宅（4階建以上）",VLOOKUP(AB96,補助額!A:H,8,FALSE),VLOOKUP(AB96,補助額!A:H,7,FALSE)),"－"),"")</f>
        <v/>
      </c>
      <c r="AD96" s="96" t="str">
        <f t="shared" si="30"/>
        <v/>
      </c>
      <c r="AE96" s="90" t="str">
        <f t="shared" si="20"/>
        <v/>
      </c>
      <c r="AF96" s="90" t="str">
        <f t="shared" si="21"/>
        <v>子育てエコドア</v>
      </c>
      <c r="AG96" s="91" t="str">
        <f>IF(T96&lt;&gt;"",IFERROR(IF($Q$2="共同住宅（4階建以上）",VLOOKUP(AF96,補助額!A:H,8,FALSE),VLOOKUP(AF96,補助額!A:H,7,FALSE)),"－"),"")</f>
        <v/>
      </c>
      <c r="AH96" s="97" t="str">
        <f t="shared" si="31"/>
        <v/>
      </c>
      <c r="AI96" s="93" t="str">
        <f>IF(T96="","",IF(OR($O$2="選択してください",$O$2=""),"地域を選択してください",IF(OR($Q$2="選択してください",$Q$2=""),"建て方を選択してください",IFERROR(VLOOKUP(AJ96,こどもエコグレード!A:F,6,FALSE),"対象外"))))</f>
        <v/>
      </c>
      <c r="AJ96" s="93" t="str">
        <f t="shared" si="22"/>
        <v>共同住宅選択してください</v>
      </c>
      <c r="AK96" s="98"/>
      <c r="AL96" s="98"/>
      <c r="AM96" s="98"/>
    </row>
    <row r="97" spans="1:39" ht="18" customHeight="1" x14ac:dyDescent="0.4">
      <c r="A97" s="1" t="str">
        <f t="shared" si="16"/>
        <v/>
      </c>
      <c r="B97" s="1" t="str">
        <f t="shared" si="23"/>
        <v/>
      </c>
      <c r="C97" s="80" t="str">
        <f t="shared" si="24"/>
        <v/>
      </c>
      <c r="D97" s="80" t="str">
        <f t="shared" si="25"/>
        <v/>
      </c>
      <c r="E97" s="80" t="str">
        <f t="shared" si="17"/>
        <v/>
      </c>
      <c r="F97" s="1">
        <f>IFERROR(VLOOKUP(K97&amp;L97,LIXIL対象製品リスト!R:W,4,FALSE),0)</f>
        <v>0</v>
      </c>
      <c r="G97" s="1">
        <f>IFERROR(VLOOKUP(K97&amp;L97,LIXIL対象製品リスト!R:W,5,FALSE),0)</f>
        <v>0</v>
      </c>
      <c r="I97" s="21"/>
      <c r="J97" s="82"/>
      <c r="K97" s="82"/>
      <c r="L97" s="81"/>
      <c r="M97" s="82"/>
      <c r="N97" s="81"/>
      <c r="O97" s="81"/>
      <c r="P97" s="83" t="str">
        <f>IF(OR(N97="",O97=""),"",IF(COUNTIF(L97,"*（D）*")&gt;0,IF((N97+F97)*(O97+G97)/10^6&gt;=サイズ!$D$17,"4",IF((N97+F97)*(O97+G97)/10^6&gt;=サイズ!$D$16,"3",IF((N97+F97)*(O97+G97)/10^6&gt;=サイズ!$D$15,"2",IF((N97+F97)*(O97+G97)/10^6&gt;=サイズ!$D$14,"1","対象外")))),IF(COUNTIF(L97,"*（E）*")&gt;0,IF((N97+F97)*(O97+G97)/10^6&gt;=サイズ!$D$21,"4",IF((N97+F97)*(O97+G97)/10^6&gt;=サイズ!$D$20,"3",IF((N97+F97)*(O97+G97)/10^6&gt;=サイズ!$D$19,"2",IF((N97+F97)*(O97+G97)/10^6&gt;=サイズ!$D$18,"1","対象外")))),"開閉形式を選択")))</f>
        <v/>
      </c>
      <c r="Q97" s="83" t="str">
        <f t="shared" si="26"/>
        <v/>
      </c>
      <c r="R97" s="83" t="str">
        <f t="shared" si="27"/>
        <v/>
      </c>
      <c r="S97" s="84" t="str">
        <f>IFERROR(IF(OR(I97="",K97="",L97="",M97="",N97="",O97=""),"",VLOOKUP(SUBSTITUTE(SUBSTITUTE(I97&amp;K97&amp;L97&amp;M97&amp;P97,CHAR(10),""),"~","～"),LIXIL対象製品リスト!P:Q,2,FALSE)),"対象の型番はありません")</f>
        <v/>
      </c>
      <c r="T97" s="83" t="str">
        <f t="shared" si="18"/>
        <v/>
      </c>
      <c r="U97" s="95"/>
      <c r="V97" s="86" t="str">
        <f>IF(T97&lt;&gt;"",IF(T97="P","SS",IF(OR(T97="S",T97="A"),T97,IF(AND(T97="B",IFERROR(VLOOKUP(S97,LIXIL対象製品リスト!L:AC,9,FALSE),"")="○"),IF(OR($Q$2="",$Q$2="選択してください"),"建て方を選択してください",IF($Q$2="共同住宅（4階建以上）",T97,"対象外")),"対象外"))),"")</f>
        <v/>
      </c>
      <c r="W97" s="87" t="str">
        <f>"窓リノベ24"&amp;"ドア"&amp;IFERROR(LEFT(VLOOKUP(S97,LIXIL対象製品リスト!L:AC,2,FALSE),3),"はつり")&amp;V97&amp;Q97</f>
        <v>窓リノベ24ドアはつり</v>
      </c>
      <c r="X97" s="88" t="str">
        <f>IF(T97&lt;&gt;"",IFERROR(IF($Q$2="共同住宅（4階建以上）",VLOOKUP(W97,補助額!A:H,8,FALSE),VLOOKUP(W97,補助額!A:H,7,FALSE)),"－"),"")</f>
        <v/>
      </c>
      <c r="Y97" s="89" t="str">
        <f t="shared" si="28"/>
        <v/>
      </c>
      <c r="Z97" s="90" t="str">
        <f>IF(T97="","",IF(OR($O$2="選択してください",$O$2=""),"地域を選択してください",IF(OR($Q$2="選択してください",$Q$2=""),"建て方を選択してください",IFERROR(VLOOKUP(AA97,こどもエコグレード!A:E,5,FALSE),"対象外"))))</f>
        <v/>
      </c>
      <c r="AA97" s="90" t="str">
        <f t="shared" si="19"/>
        <v>共同住宅選択してください</v>
      </c>
      <c r="AB97" s="90" t="str">
        <f t="shared" si="29"/>
        <v>子育てエコドア</v>
      </c>
      <c r="AC97" s="91" t="str">
        <f>IF(T97&lt;&gt;"",IFERROR(IF($Q$2="共同住宅（4階建以上）",VLOOKUP(AB97,補助額!A:H,8,FALSE),VLOOKUP(AB97,補助額!A:H,7,FALSE)),"－"),"")</f>
        <v/>
      </c>
      <c r="AD97" s="96" t="str">
        <f t="shared" si="30"/>
        <v/>
      </c>
      <c r="AE97" s="90" t="str">
        <f t="shared" si="20"/>
        <v/>
      </c>
      <c r="AF97" s="90" t="str">
        <f t="shared" si="21"/>
        <v>子育てエコドア</v>
      </c>
      <c r="AG97" s="91" t="str">
        <f>IF(T97&lt;&gt;"",IFERROR(IF($Q$2="共同住宅（4階建以上）",VLOOKUP(AF97,補助額!A:H,8,FALSE),VLOOKUP(AF97,補助額!A:H,7,FALSE)),"－"),"")</f>
        <v/>
      </c>
      <c r="AH97" s="97" t="str">
        <f t="shared" si="31"/>
        <v/>
      </c>
      <c r="AI97" s="93" t="str">
        <f>IF(T97="","",IF(OR($O$2="選択してください",$O$2=""),"地域を選択してください",IF(OR($Q$2="選択してください",$Q$2=""),"建て方を選択してください",IFERROR(VLOOKUP(AJ97,こどもエコグレード!A:F,6,FALSE),"対象外"))))</f>
        <v/>
      </c>
      <c r="AJ97" s="93" t="str">
        <f t="shared" si="22"/>
        <v>共同住宅選択してください</v>
      </c>
      <c r="AK97" s="98"/>
      <c r="AL97" s="98"/>
      <c r="AM97" s="98"/>
    </row>
    <row r="98" spans="1:39" ht="18" customHeight="1" x14ac:dyDescent="0.4">
      <c r="A98" s="1" t="str">
        <f t="shared" si="16"/>
        <v/>
      </c>
      <c r="B98" s="1" t="str">
        <f t="shared" si="23"/>
        <v/>
      </c>
      <c r="C98" s="80" t="str">
        <f t="shared" si="24"/>
        <v/>
      </c>
      <c r="D98" s="80" t="str">
        <f t="shared" si="25"/>
        <v/>
      </c>
      <c r="E98" s="80" t="str">
        <f t="shared" si="17"/>
        <v/>
      </c>
      <c r="F98" s="1">
        <f>IFERROR(VLOOKUP(K98&amp;L98,LIXIL対象製品リスト!R:W,4,FALSE),0)</f>
        <v>0</v>
      </c>
      <c r="G98" s="1">
        <f>IFERROR(VLOOKUP(K98&amp;L98,LIXIL対象製品リスト!R:W,5,FALSE),0)</f>
        <v>0</v>
      </c>
      <c r="I98" s="21"/>
      <c r="J98" s="82"/>
      <c r="K98" s="82"/>
      <c r="L98" s="81"/>
      <c r="M98" s="82"/>
      <c r="N98" s="81"/>
      <c r="O98" s="81"/>
      <c r="P98" s="83" t="str">
        <f>IF(OR(N98="",O98=""),"",IF(COUNTIF(L98,"*（D）*")&gt;0,IF((N98+F98)*(O98+G98)/10^6&gt;=サイズ!$D$17,"4",IF((N98+F98)*(O98+G98)/10^6&gt;=サイズ!$D$16,"3",IF((N98+F98)*(O98+G98)/10^6&gt;=サイズ!$D$15,"2",IF((N98+F98)*(O98+G98)/10^6&gt;=サイズ!$D$14,"1","対象外")))),IF(COUNTIF(L98,"*（E）*")&gt;0,IF((N98+F98)*(O98+G98)/10^6&gt;=サイズ!$D$21,"4",IF((N98+F98)*(O98+G98)/10^6&gt;=サイズ!$D$20,"3",IF((N98+F98)*(O98+G98)/10^6&gt;=サイズ!$D$19,"2",IF((N98+F98)*(O98+G98)/10^6&gt;=サイズ!$D$18,"1","対象外")))),"開閉形式を選択")))</f>
        <v/>
      </c>
      <c r="Q98" s="83" t="str">
        <f t="shared" si="26"/>
        <v/>
      </c>
      <c r="R98" s="83" t="str">
        <f t="shared" si="27"/>
        <v/>
      </c>
      <c r="S98" s="84" t="str">
        <f>IFERROR(IF(OR(I98="",K98="",L98="",M98="",N98="",O98=""),"",VLOOKUP(SUBSTITUTE(SUBSTITUTE(I98&amp;K98&amp;L98&amp;M98&amp;P98,CHAR(10),""),"~","～"),LIXIL対象製品リスト!P:Q,2,FALSE)),"対象の型番はありません")</f>
        <v/>
      </c>
      <c r="T98" s="83" t="str">
        <f t="shared" si="18"/>
        <v/>
      </c>
      <c r="U98" s="95"/>
      <c r="V98" s="86" t="str">
        <f>IF(T98&lt;&gt;"",IF(T98="P","SS",IF(OR(T98="S",T98="A"),T98,IF(AND(T98="B",IFERROR(VLOOKUP(S98,LIXIL対象製品リスト!L:AC,9,FALSE),"")="○"),IF(OR($Q$2="",$Q$2="選択してください"),"建て方を選択してください",IF($Q$2="共同住宅（4階建以上）",T98,"対象外")),"対象外"))),"")</f>
        <v/>
      </c>
      <c r="W98" s="87" t="str">
        <f>"窓リノベ24"&amp;"ドア"&amp;IFERROR(LEFT(VLOOKUP(S98,LIXIL対象製品リスト!L:AC,2,FALSE),3),"はつり")&amp;V98&amp;Q98</f>
        <v>窓リノベ24ドアはつり</v>
      </c>
      <c r="X98" s="88" t="str">
        <f>IF(T98&lt;&gt;"",IFERROR(IF($Q$2="共同住宅（4階建以上）",VLOOKUP(W98,補助額!A:H,8,FALSE),VLOOKUP(W98,補助額!A:H,7,FALSE)),"－"),"")</f>
        <v/>
      </c>
      <c r="Y98" s="89" t="str">
        <f t="shared" si="28"/>
        <v/>
      </c>
      <c r="Z98" s="90" t="str">
        <f>IF(T98="","",IF(OR($O$2="選択してください",$O$2=""),"地域を選択してください",IF(OR($Q$2="選択してください",$Q$2=""),"建て方を選択してください",IFERROR(VLOOKUP(AA98,こどもエコグレード!A:E,5,FALSE),"対象外"))))</f>
        <v/>
      </c>
      <c r="AA98" s="90" t="str">
        <f t="shared" si="19"/>
        <v>共同住宅選択してください</v>
      </c>
      <c r="AB98" s="90" t="str">
        <f t="shared" si="29"/>
        <v>子育てエコドア</v>
      </c>
      <c r="AC98" s="91" t="str">
        <f>IF(T98&lt;&gt;"",IFERROR(IF($Q$2="共同住宅（4階建以上）",VLOOKUP(AB98,補助額!A:H,8,FALSE),VLOOKUP(AB98,補助額!A:H,7,FALSE)),"－"),"")</f>
        <v/>
      </c>
      <c r="AD98" s="96" t="str">
        <f t="shared" si="30"/>
        <v/>
      </c>
      <c r="AE98" s="90" t="str">
        <f t="shared" si="20"/>
        <v/>
      </c>
      <c r="AF98" s="90" t="str">
        <f t="shared" si="21"/>
        <v>子育てエコドア</v>
      </c>
      <c r="AG98" s="91" t="str">
        <f>IF(T98&lt;&gt;"",IFERROR(IF($Q$2="共同住宅（4階建以上）",VLOOKUP(AF98,補助額!A:H,8,FALSE),VLOOKUP(AF98,補助額!A:H,7,FALSE)),"－"),"")</f>
        <v/>
      </c>
      <c r="AH98" s="97" t="str">
        <f t="shared" si="31"/>
        <v/>
      </c>
      <c r="AI98" s="93" t="str">
        <f>IF(T98="","",IF(OR($O$2="選択してください",$O$2=""),"地域を選択してください",IF(OR($Q$2="選択してください",$Q$2=""),"建て方を選択してください",IFERROR(VLOOKUP(AJ98,こどもエコグレード!A:F,6,FALSE),"対象外"))))</f>
        <v/>
      </c>
      <c r="AJ98" s="93" t="str">
        <f t="shared" si="22"/>
        <v>共同住宅選択してください</v>
      </c>
      <c r="AK98" s="98"/>
      <c r="AL98" s="98"/>
      <c r="AM98" s="98"/>
    </row>
    <row r="99" spans="1:39" ht="18" customHeight="1" x14ac:dyDescent="0.4">
      <c r="A99" s="1" t="str">
        <f t="shared" si="16"/>
        <v/>
      </c>
      <c r="B99" s="1" t="str">
        <f t="shared" si="23"/>
        <v/>
      </c>
      <c r="C99" s="80" t="str">
        <f t="shared" si="24"/>
        <v/>
      </c>
      <c r="D99" s="80" t="str">
        <f t="shared" si="25"/>
        <v/>
      </c>
      <c r="E99" s="80" t="str">
        <f t="shared" si="17"/>
        <v/>
      </c>
      <c r="F99" s="1">
        <f>IFERROR(VLOOKUP(K99&amp;L99,LIXIL対象製品リスト!R:W,4,FALSE),0)</f>
        <v>0</v>
      </c>
      <c r="G99" s="1">
        <f>IFERROR(VLOOKUP(K99&amp;L99,LIXIL対象製品リスト!R:W,5,FALSE),0)</f>
        <v>0</v>
      </c>
      <c r="I99" s="21"/>
      <c r="J99" s="82"/>
      <c r="K99" s="82"/>
      <c r="L99" s="81"/>
      <c r="M99" s="82"/>
      <c r="N99" s="81"/>
      <c r="O99" s="81"/>
      <c r="P99" s="83" t="str">
        <f>IF(OR(N99="",O99=""),"",IF(COUNTIF(L99,"*（D）*")&gt;0,IF((N99+F99)*(O99+G99)/10^6&gt;=サイズ!$D$17,"4",IF((N99+F99)*(O99+G99)/10^6&gt;=サイズ!$D$16,"3",IF((N99+F99)*(O99+G99)/10^6&gt;=サイズ!$D$15,"2",IF((N99+F99)*(O99+G99)/10^6&gt;=サイズ!$D$14,"1","対象外")))),IF(COUNTIF(L99,"*（E）*")&gt;0,IF((N99+F99)*(O99+G99)/10^6&gt;=サイズ!$D$21,"4",IF((N99+F99)*(O99+G99)/10^6&gt;=サイズ!$D$20,"3",IF((N99+F99)*(O99+G99)/10^6&gt;=サイズ!$D$19,"2",IF((N99+F99)*(O99+G99)/10^6&gt;=サイズ!$D$18,"1","対象外")))),"開閉形式を選択")))</f>
        <v/>
      </c>
      <c r="Q99" s="83" t="str">
        <f t="shared" si="26"/>
        <v/>
      </c>
      <c r="R99" s="83" t="str">
        <f t="shared" si="27"/>
        <v/>
      </c>
      <c r="S99" s="84" t="str">
        <f>IFERROR(IF(OR(I99="",K99="",L99="",M99="",N99="",O99=""),"",VLOOKUP(SUBSTITUTE(SUBSTITUTE(I99&amp;K99&amp;L99&amp;M99&amp;P99,CHAR(10),""),"~","～"),LIXIL対象製品リスト!P:Q,2,FALSE)),"対象の型番はありません")</f>
        <v/>
      </c>
      <c r="T99" s="83" t="str">
        <f t="shared" si="18"/>
        <v/>
      </c>
      <c r="U99" s="95"/>
      <c r="V99" s="86" t="str">
        <f>IF(T99&lt;&gt;"",IF(T99="P","SS",IF(OR(T99="S",T99="A"),T99,IF(AND(T99="B",IFERROR(VLOOKUP(S99,LIXIL対象製品リスト!L:AC,9,FALSE),"")="○"),IF(OR($Q$2="",$Q$2="選択してください"),"建て方を選択してください",IF($Q$2="共同住宅（4階建以上）",T99,"対象外")),"対象外"))),"")</f>
        <v/>
      </c>
      <c r="W99" s="87" t="str">
        <f>"窓リノベ24"&amp;"ドア"&amp;IFERROR(LEFT(VLOOKUP(S99,LIXIL対象製品リスト!L:AC,2,FALSE),3),"はつり")&amp;V99&amp;Q99</f>
        <v>窓リノベ24ドアはつり</v>
      </c>
      <c r="X99" s="88" t="str">
        <f>IF(T99&lt;&gt;"",IFERROR(IF($Q$2="共同住宅（4階建以上）",VLOOKUP(W99,補助額!A:H,8,FALSE),VLOOKUP(W99,補助額!A:H,7,FALSE)),"－"),"")</f>
        <v/>
      </c>
      <c r="Y99" s="89" t="str">
        <f t="shared" si="28"/>
        <v/>
      </c>
      <c r="Z99" s="90" t="str">
        <f>IF(T99="","",IF(OR($O$2="選択してください",$O$2=""),"地域を選択してください",IF(OR($Q$2="選択してください",$Q$2=""),"建て方を選択してください",IFERROR(VLOOKUP(AA99,こどもエコグレード!A:E,5,FALSE),"対象外"))))</f>
        <v/>
      </c>
      <c r="AA99" s="90" t="str">
        <f t="shared" si="19"/>
        <v>共同住宅選択してください</v>
      </c>
      <c r="AB99" s="90" t="str">
        <f t="shared" si="29"/>
        <v>子育てエコドア</v>
      </c>
      <c r="AC99" s="91" t="str">
        <f>IF(T99&lt;&gt;"",IFERROR(IF($Q$2="共同住宅（4階建以上）",VLOOKUP(AB99,補助額!A:H,8,FALSE),VLOOKUP(AB99,補助額!A:H,7,FALSE)),"－"),"")</f>
        <v/>
      </c>
      <c r="AD99" s="96" t="str">
        <f t="shared" si="30"/>
        <v/>
      </c>
      <c r="AE99" s="90" t="str">
        <f t="shared" si="20"/>
        <v/>
      </c>
      <c r="AF99" s="90" t="str">
        <f t="shared" si="21"/>
        <v>子育てエコドア</v>
      </c>
      <c r="AG99" s="91" t="str">
        <f>IF(T99&lt;&gt;"",IFERROR(IF($Q$2="共同住宅（4階建以上）",VLOOKUP(AF99,補助額!A:H,8,FALSE),VLOOKUP(AF99,補助額!A:H,7,FALSE)),"－"),"")</f>
        <v/>
      </c>
      <c r="AH99" s="97" t="str">
        <f t="shared" si="31"/>
        <v/>
      </c>
      <c r="AI99" s="93" t="str">
        <f>IF(T99="","",IF(OR($O$2="選択してください",$O$2=""),"地域を選択してください",IF(OR($Q$2="選択してください",$Q$2=""),"建て方を選択してください",IFERROR(VLOOKUP(AJ99,こどもエコグレード!A:F,6,FALSE),"対象外"))))</f>
        <v/>
      </c>
      <c r="AJ99" s="93" t="str">
        <f t="shared" si="22"/>
        <v>共同住宅選択してください</v>
      </c>
      <c r="AK99" s="98"/>
      <c r="AL99" s="98"/>
      <c r="AM99" s="98"/>
    </row>
    <row r="100" spans="1:39" ht="18" customHeight="1" x14ac:dyDescent="0.4">
      <c r="A100" s="1" t="str">
        <f t="shared" si="16"/>
        <v/>
      </c>
      <c r="B100" s="1" t="str">
        <f t="shared" si="23"/>
        <v/>
      </c>
      <c r="C100" s="80" t="str">
        <f t="shared" si="24"/>
        <v/>
      </c>
      <c r="D100" s="80" t="str">
        <f t="shared" si="25"/>
        <v/>
      </c>
      <c r="E100" s="80" t="str">
        <f t="shared" si="17"/>
        <v/>
      </c>
      <c r="F100" s="1">
        <f>IFERROR(VLOOKUP(K100&amp;L100,LIXIL対象製品リスト!R:W,4,FALSE),0)</f>
        <v>0</v>
      </c>
      <c r="G100" s="1">
        <f>IFERROR(VLOOKUP(K100&amp;L100,LIXIL対象製品リスト!R:W,5,FALSE),0)</f>
        <v>0</v>
      </c>
      <c r="I100" s="21"/>
      <c r="J100" s="82"/>
      <c r="K100" s="82"/>
      <c r="L100" s="81"/>
      <c r="M100" s="82"/>
      <c r="N100" s="81"/>
      <c r="O100" s="81"/>
      <c r="P100" s="83" t="str">
        <f>IF(OR(N100="",O100=""),"",IF(COUNTIF(L100,"*（D）*")&gt;0,IF((N100+F100)*(O100+G100)/10^6&gt;=サイズ!$D$17,"4",IF((N100+F100)*(O100+G100)/10^6&gt;=サイズ!$D$16,"3",IF((N100+F100)*(O100+G100)/10^6&gt;=サイズ!$D$15,"2",IF((N100+F100)*(O100+G100)/10^6&gt;=サイズ!$D$14,"1","対象外")))),IF(COUNTIF(L100,"*（E）*")&gt;0,IF((N100+F100)*(O100+G100)/10^6&gt;=サイズ!$D$21,"4",IF((N100+F100)*(O100+G100)/10^6&gt;=サイズ!$D$20,"3",IF((N100+F100)*(O100+G100)/10^6&gt;=サイズ!$D$19,"2",IF((N100+F100)*(O100+G100)/10^6&gt;=サイズ!$D$18,"1","対象外")))),"開閉形式を選択")))</f>
        <v/>
      </c>
      <c r="Q100" s="83" t="str">
        <f t="shared" si="26"/>
        <v/>
      </c>
      <c r="R100" s="83" t="str">
        <f t="shared" si="27"/>
        <v/>
      </c>
      <c r="S100" s="84" t="str">
        <f>IFERROR(IF(OR(I100="",K100="",L100="",M100="",N100="",O100=""),"",VLOOKUP(SUBSTITUTE(SUBSTITUTE(I100&amp;K100&amp;L100&amp;M100&amp;P100,CHAR(10),""),"~","～"),LIXIL対象製品リスト!P:Q,2,FALSE)),"対象の型番はありません")</f>
        <v/>
      </c>
      <c r="T100" s="83" t="str">
        <f t="shared" si="18"/>
        <v/>
      </c>
      <c r="U100" s="95"/>
      <c r="V100" s="86" t="str">
        <f>IF(T100&lt;&gt;"",IF(T100="P","SS",IF(OR(T100="S",T100="A"),T100,IF(AND(T100="B",IFERROR(VLOOKUP(S100,LIXIL対象製品リスト!L:AC,9,FALSE),"")="○"),IF(OR($Q$2="",$Q$2="選択してください"),"建て方を選択してください",IF($Q$2="共同住宅（4階建以上）",T100,"対象外")),"対象外"))),"")</f>
        <v/>
      </c>
      <c r="W100" s="87" t="str">
        <f>"窓リノベ24"&amp;"ドア"&amp;IFERROR(LEFT(VLOOKUP(S100,LIXIL対象製品リスト!L:AC,2,FALSE),3),"はつり")&amp;V100&amp;Q100</f>
        <v>窓リノベ24ドアはつり</v>
      </c>
      <c r="X100" s="88" t="str">
        <f>IF(T100&lt;&gt;"",IFERROR(IF($Q$2="共同住宅（4階建以上）",VLOOKUP(W100,補助額!A:H,8,FALSE),VLOOKUP(W100,補助額!A:H,7,FALSE)),"－"),"")</f>
        <v/>
      </c>
      <c r="Y100" s="89" t="str">
        <f t="shared" si="28"/>
        <v/>
      </c>
      <c r="Z100" s="90" t="str">
        <f>IF(T100="","",IF(OR($O$2="選択してください",$O$2=""),"地域を選択してください",IF(OR($Q$2="選択してください",$Q$2=""),"建て方を選択してください",IFERROR(VLOOKUP(AA100,こどもエコグレード!A:E,5,FALSE),"対象外"))))</f>
        <v/>
      </c>
      <c r="AA100" s="90" t="str">
        <f t="shared" si="19"/>
        <v>共同住宅選択してください</v>
      </c>
      <c r="AB100" s="90" t="str">
        <f t="shared" si="29"/>
        <v>子育てエコドア</v>
      </c>
      <c r="AC100" s="91" t="str">
        <f>IF(T100&lt;&gt;"",IFERROR(IF($Q$2="共同住宅（4階建以上）",VLOOKUP(AB100,補助額!A:H,8,FALSE),VLOOKUP(AB100,補助額!A:H,7,FALSE)),"－"),"")</f>
        <v/>
      </c>
      <c r="AD100" s="96" t="str">
        <f t="shared" si="30"/>
        <v/>
      </c>
      <c r="AE100" s="90" t="str">
        <f t="shared" si="20"/>
        <v/>
      </c>
      <c r="AF100" s="90" t="str">
        <f t="shared" si="21"/>
        <v>子育てエコドア</v>
      </c>
      <c r="AG100" s="91" t="str">
        <f>IF(T100&lt;&gt;"",IFERROR(IF($Q$2="共同住宅（4階建以上）",VLOOKUP(AF100,補助額!A:H,8,FALSE),VLOOKUP(AF100,補助額!A:H,7,FALSE)),"－"),"")</f>
        <v/>
      </c>
      <c r="AH100" s="97" t="str">
        <f t="shared" si="31"/>
        <v/>
      </c>
      <c r="AI100" s="93" t="str">
        <f>IF(T100="","",IF(OR($O$2="選択してください",$O$2=""),"地域を選択してください",IF(OR($Q$2="選択してください",$Q$2=""),"建て方を選択してください",IFERROR(VLOOKUP(AJ100,こどもエコグレード!A:F,6,FALSE),"対象外"))))</f>
        <v/>
      </c>
      <c r="AJ100" s="93" t="str">
        <f t="shared" si="22"/>
        <v>共同住宅選択してください</v>
      </c>
      <c r="AK100" s="98"/>
      <c r="AL100" s="98"/>
      <c r="AM100" s="98"/>
    </row>
    <row r="101" spans="1:39" ht="18" customHeight="1" x14ac:dyDescent="0.4">
      <c r="A101" s="1" t="str">
        <f t="shared" si="16"/>
        <v/>
      </c>
      <c r="B101" s="1" t="str">
        <f t="shared" si="23"/>
        <v/>
      </c>
      <c r="C101" s="80" t="str">
        <f t="shared" si="24"/>
        <v/>
      </c>
      <c r="D101" s="80" t="str">
        <f t="shared" si="25"/>
        <v/>
      </c>
      <c r="E101" s="80" t="str">
        <f t="shared" si="17"/>
        <v/>
      </c>
      <c r="F101" s="1">
        <f>IFERROR(VLOOKUP(K101&amp;L101,LIXIL対象製品リスト!R:W,4,FALSE),0)</f>
        <v>0</v>
      </c>
      <c r="G101" s="1">
        <f>IFERROR(VLOOKUP(K101&amp;L101,LIXIL対象製品リスト!R:W,5,FALSE),0)</f>
        <v>0</v>
      </c>
      <c r="I101" s="21"/>
      <c r="J101" s="82"/>
      <c r="K101" s="82"/>
      <c r="L101" s="81"/>
      <c r="M101" s="82"/>
      <c r="N101" s="81"/>
      <c r="O101" s="81"/>
      <c r="P101" s="83" t="str">
        <f>IF(OR(N101="",O101=""),"",IF(COUNTIF(L101,"*（D）*")&gt;0,IF((N101+F101)*(O101+G101)/10^6&gt;=サイズ!$D$17,"4",IF((N101+F101)*(O101+G101)/10^6&gt;=サイズ!$D$16,"3",IF((N101+F101)*(O101+G101)/10^6&gt;=サイズ!$D$15,"2",IF((N101+F101)*(O101+G101)/10^6&gt;=サイズ!$D$14,"1","対象外")))),IF(COUNTIF(L101,"*（E）*")&gt;0,IF((N101+F101)*(O101+G101)/10^6&gt;=サイズ!$D$21,"4",IF((N101+F101)*(O101+G101)/10^6&gt;=サイズ!$D$20,"3",IF((N101+F101)*(O101+G101)/10^6&gt;=サイズ!$D$19,"2",IF((N101+F101)*(O101+G101)/10^6&gt;=サイズ!$D$18,"1","対象外")))),"開閉形式を選択")))</f>
        <v/>
      </c>
      <c r="Q101" s="83" t="str">
        <f t="shared" si="26"/>
        <v/>
      </c>
      <c r="R101" s="83" t="str">
        <f t="shared" si="27"/>
        <v/>
      </c>
      <c r="S101" s="84" t="str">
        <f>IFERROR(IF(OR(I101="",K101="",L101="",M101="",N101="",O101=""),"",VLOOKUP(SUBSTITUTE(SUBSTITUTE(I101&amp;K101&amp;L101&amp;M101&amp;P101,CHAR(10),""),"~","～"),LIXIL対象製品リスト!P:Q,2,FALSE)),"対象の型番はありません")</f>
        <v/>
      </c>
      <c r="T101" s="83" t="str">
        <f t="shared" si="18"/>
        <v/>
      </c>
      <c r="U101" s="95"/>
      <c r="V101" s="86" t="str">
        <f>IF(T101&lt;&gt;"",IF(T101="P","SS",IF(OR(T101="S",T101="A"),T101,IF(AND(T101="B",IFERROR(VLOOKUP(S101,LIXIL対象製品リスト!L:AC,9,FALSE),"")="○"),IF(OR($Q$2="",$Q$2="選択してください"),"建て方を選択してください",IF($Q$2="共同住宅（4階建以上）",T101,"対象外")),"対象外"))),"")</f>
        <v/>
      </c>
      <c r="W101" s="87" t="str">
        <f>"窓リノベ24"&amp;"ドア"&amp;IFERROR(LEFT(VLOOKUP(S101,LIXIL対象製品リスト!L:AC,2,FALSE),3),"はつり")&amp;V101&amp;Q101</f>
        <v>窓リノベ24ドアはつり</v>
      </c>
      <c r="X101" s="88" t="str">
        <f>IF(T101&lt;&gt;"",IFERROR(IF($Q$2="共同住宅（4階建以上）",VLOOKUP(W101,補助額!A:H,8,FALSE),VLOOKUP(W101,補助額!A:H,7,FALSE)),"－"),"")</f>
        <v/>
      </c>
      <c r="Y101" s="89" t="str">
        <f t="shared" si="28"/>
        <v/>
      </c>
      <c r="Z101" s="90" t="str">
        <f>IF(T101="","",IF(OR($O$2="選択してください",$O$2=""),"地域を選択してください",IF(OR($Q$2="選択してください",$Q$2=""),"建て方を選択してください",IFERROR(VLOOKUP(AA101,こどもエコグレード!A:E,5,FALSE),"対象外"))))</f>
        <v/>
      </c>
      <c r="AA101" s="90" t="str">
        <f t="shared" si="19"/>
        <v>共同住宅選択してください</v>
      </c>
      <c r="AB101" s="90" t="str">
        <f t="shared" si="29"/>
        <v>子育てエコドア</v>
      </c>
      <c r="AC101" s="91" t="str">
        <f>IF(T101&lt;&gt;"",IFERROR(IF($Q$2="共同住宅（4階建以上）",VLOOKUP(AB101,補助額!A:H,8,FALSE),VLOOKUP(AB101,補助額!A:H,7,FALSE)),"－"),"")</f>
        <v/>
      </c>
      <c r="AD101" s="96" t="str">
        <f t="shared" si="30"/>
        <v/>
      </c>
      <c r="AE101" s="90" t="str">
        <f t="shared" si="20"/>
        <v/>
      </c>
      <c r="AF101" s="90" t="str">
        <f t="shared" si="21"/>
        <v>子育てエコドア</v>
      </c>
      <c r="AG101" s="91" t="str">
        <f>IF(T101&lt;&gt;"",IFERROR(IF($Q$2="共同住宅（4階建以上）",VLOOKUP(AF101,補助額!A:H,8,FALSE),VLOOKUP(AF101,補助額!A:H,7,FALSE)),"－"),"")</f>
        <v/>
      </c>
      <c r="AH101" s="97" t="str">
        <f t="shared" si="31"/>
        <v/>
      </c>
      <c r="AI101" s="93" t="str">
        <f>IF(T101="","",IF(OR($O$2="選択してください",$O$2=""),"地域を選択してください",IF(OR($Q$2="選択してください",$Q$2=""),"建て方を選択してください",IFERROR(VLOOKUP(AJ101,こどもエコグレード!A:F,6,FALSE),"対象外"))))</f>
        <v/>
      </c>
      <c r="AJ101" s="93" t="str">
        <f t="shared" si="22"/>
        <v>共同住宅選択してください</v>
      </c>
      <c r="AK101" s="98"/>
      <c r="AL101" s="98"/>
      <c r="AM101" s="98"/>
    </row>
    <row r="102" spans="1:39" ht="18" customHeight="1" x14ac:dyDescent="0.4">
      <c r="A102" s="1" t="str">
        <f t="shared" si="16"/>
        <v/>
      </c>
      <c r="B102" s="1" t="str">
        <f t="shared" si="23"/>
        <v/>
      </c>
      <c r="C102" s="80" t="str">
        <f t="shared" si="24"/>
        <v/>
      </c>
      <c r="D102" s="80" t="str">
        <f t="shared" si="25"/>
        <v/>
      </c>
      <c r="E102" s="80" t="str">
        <f t="shared" si="17"/>
        <v/>
      </c>
      <c r="F102" s="1">
        <f>IFERROR(VLOOKUP(K102&amp;L102,LIXIL対象製品リスト!R:W,4,FALSE),0)</f>
        <v>0</v>
      </c>
      <c r="G102" s="1">
        <f>IFERROR(VLOOKUP(K102&amp;L102,LIXIL対象製品リスト!R:W,5,FALSE),0)</f>
        <v>0</v>
      </c>
      <c r="I102" s="21"/>
      <c r="J102" s="82"/>
      <c r="K102" s="82"/>
      <c r="L102" s="81"/>
      <c r="M102" s="82"/>
      <c r="N102" s="81"/>
      <c r="O102" s="81"/>
      <c r="P102" s="83" t="str">
        <f>IF(OR(N102="",O102=""),"",IF(COUNTIF(L102,"*（D）*")&gt;0,IF((N102+F102)*(O102+G102)/10^6&gt;=サイズ!$D$17,"4",IF((N102+F102)*(O102+G102)/10^6&gt;=サイズ!$D$16,"3",IF((N102+F102)*(O102+G102)/10^6&gt;=サイズ!$D$15,"2",IF((N102+F102)*(O102+G102)/10^6&gt;=サイズ!$D$14,"1","対象外")))),IF(COUNTIF(L102,"*（E）*")&gt;0,IF((N102+F102)*(O102+G102)/10^6&gt;=サイズ!$D$21,"4",IF((N102+F102)*(O102+G102)/10^6&gt;=サイズ!$D$20,"3",IF((N102+F102)*(O102+G102)/10^6&gt;=サイズ!$D$19,"2",IF((N102+F102)*(O102+G102)/10^6&gt;=サイズ!$D$18,"1","対象外")))),"開閉形式を選択")))</f>
        <v/>
      </c>
      <c r="Q102" s="83" t="str">
        <f t="shared" si="26"/>
        <v/>
      </c>
      <c r="R102" s="83" t="str">
        <f t="shared" si="27"/>
        <v/>
      </c>
      <c r="S102" s="84" t="str">
        <f>IFERROR(IF(OR(I102="",K102="",L102="",M102="",N102="",O102=""),"",VLOOKUP(SUBSTITUTE(SUBSTITUTE(I102&amp;K102&amp;L102&amp;M102&amp;P102,CHAR(10),""),"~","～"),LIXIL対象製品リスト!P:Q,2,FALSE)),"対象の型番はありません")</f>
        <v/>
      </c>
      <c r="T102" s="83" t="str">
        <f t="shared" si="18"/>
        <v/>
      </c>
      <c r="U102" s="95"/>
      <c r="V102" s="86" t="str">
        <f>IF(T102&lt;&gt;"",IF(T102="P","SS",IF(OR(T102="S",T102="A"),T102,IF(AND(T102="B",IFERROR(VLOOKUP(S102,LIXIL対象製品リスト!L:AC,9,FALSE),"")="○"),IF(OR($Q$2="",$Q$2="選択してください"),"建て方を選択してください",IF($Q$2="共同住宅（4階建以上）",T102,"対象外")),"対象外"))),"")</f>
        <v/>
      </c>
      <c r="W102" s="87" t="str">
        <f>"窓リノベ24"&amp;"ドア"&amp;IFERROR(LEFT(VLOOKUP(S102,LIXIL対象製品リスト!L:AC,2,FALSE),3),"はつり")&amp;V102&amp;Q102</f>
        <v>窓リノベ24ドアはつり</v>
      </c>
      <c r="X102" s="88" t="str">
        <f>IF(T102&lt;&gt;"",IFERROR(IF($Q$2="共同住宅（4階建以上）",VLOOKUP(W102,補助額!A:H,8,FALSE),VLOOKUP(W102,補助額!A:H,7,FALSE)),"－"),"")</f>
        <v/>
      </c>
      <c r="Y102" s="89" t="str">
        <f t="shared" si="28"/>
        <v/>
      </c>
      <c r="Z102" s="90" t="str">
        <f>IF(T102="","",IF(OR($O$2="選択してください",$O$2=""),"地域を選択してください",IF(OR($Q$2="選択してください",$Q$2=""),"建て方を選択してください",IFERROR(VLOOKUP(AA102,こどもエコグレード!A:E,5,FALSE),"対象外"))))</f>
        <v/>
      </c>
      <c r="AA102" s="90" t="str">
        <f t="shared" si="19"/>
        <v>共同住宅選択してください</v>
      </c>
      <c r="AB102" s="90" t="str">
        <f t="shared" si="29"/>
        <v>子育てエコドア</v>
      </c>
      <c r="AC102" s="91" t="str">
        <f>IF(T102&lt;&gt;"",IFERROR(IF($Q$2="共同住宅（4階建以上）",VLOOKUP(AB102,補助額!A:H,8,FALSE),VLOOKUP(AB102,補助額!A:H,7,FALSE)),"－"),"")</f>
        <v/>
      </c>
      <c r="AD102" s="96" t="str">
        <f t="shared" si="30"/>
        <v/>
      </c>
      <c r="AE102" s="90" t="str">
        <f t="shared" si="20"/>
        <v/>
      </c>
      <c r="AF102" s="90" t="str">
        <f t="shared" si="21"/>
        <v>子育てエコドア</v>
      </c>
      <c r="AG102" s="91" t="str">
        <f>IF(T102&lt;&gt;"",IFERROR(IF($Q$2="共同住宅（4階建以上）",VLOOKUP(AF102,補助額!A:H,8,FALSE),VLOOKUP(AF102,補助額!A:H,7,FALSE)),"－"),"")</f>
        <v/>
      </c>
      <c r="AH102" s="97" t="str">
        <f t="shared" si="31"/>
        <v/>
      </c>
      <c r="AI102" s="93" t="str">
        <f>IF(T102="","",IF(OR($O$2="選択してください",$O$2=""),"地域を選択してください",IF(OR($Q$2="選択してください",$Q$2=""),"建て方を選択してください",IFERROR(VLOOKUP(AJ102,こどもエコグレード!A:F,6,FALSE),"対象外"))))</f>
        <v/>
      </c>
      <c r="AJ102" s="93" t="str">
        <f t="shared" si="22"/>
        <v>共同住宅選択してください</v>
      </c>
      <c r="AK102" s="98"/>
      <c r="AL102" s="98"/>
      <c r="AM102" s="98"/>
    </row>
    <row r="103" spans="1:39" ht="18" customHeight="1" x14ac:dyDescent="0.4">
      <c r="A103" s="1" t="str">
        <f t="shared" si="16"/>
        <v/>
      </c>
      <c r="B103" s="1" t="str">
        <f t="shared" si="23"/>
        <v/>
      </c>
      <c r="C103" s="80" t="str">
        <f t="shared" si="24"/>
        <v/>
      </c>
      <c r="D103" s="80" t="str">
        <f t="shared" si="25"/>
        <v/>
      </c>
      <c r="E103" s="80" t="str">
        <f t="shared" si="17"/>
        <v/>
      </c>
      <c r="F103" s="1">
        <f>IFERROR(VLOOKUP(K103&amp;L103,LIXIL対象製品リスト!R:W,4,FALSE),0)</f>
        <v>0</v>
      </c>
      <c r="G103" s="1">
        <f>IFERROR(VLOOKUP(K103&amp;L103,LIXIL対象製品リスト!R:W,5,FALSE),0)</f>
        <v>0</v>
      </c>
      <c r="I103" s="21"/>
      <c r="J103" s="82"/>
      <c r="K103" s="82"/>
      <c r="L103" s="81"/>
      <c r="M103" s="82"/>
      <c r="N103" s="81"/>
      <c r="O103" s="81"/>
      <c r="P103" s="83" t="str">
        <f>IF(OR(N103="",O103=""),"",IF(COUNTIF(L103,"*（D）*")&gt;0,IF((N103+F103)*(O103+G103)/10^6&gt;=サイズ!$D$17,"4",IF((N103+F103)*(O103+G103)/10^6&gt;=サイズ!$D$16,"3",IF((N103+F103)*(O103+G103)/10^6&gt;=サイズ!$D$15,"2",IF((N103+F103)*(O103+G103)/10^6&gt;=サイズ!$D$14,"1","対象外")))),IF(COUNTIF(L103,"*（E）*")&gt;0,IF((N103+F103)*(O103+G103)/10^6&gt;=サイズ!$D$21,"4",IF((N103+F103)*(O103+G103)/10^6&gt;=サイズ!$D$20,"3",IF((N103+F103)*(O103+G103)/10^6&gt;=サイズ!$D$19,"2",IF((N103+F103)*(O103+G103)/10^6&gt;=サイズ!$D$18,"1","対象外")))),"開閉形式を選択")))</f>
        <v/>
      </c>
      <c r="Q103" s="83" t="str">
        <f t="shared" si="26"/>
        <v/>
      </c>
      <c r="R103" s="83" t="str">
        <f t="shared" si="27"/>
        <v/>
      </c>
      <c r="S103" s="84" t="str">
        <f>IFERROR(IF(OR(I103="",K103="",L103="",M103="",N103="",O103=""),"",VLOOKUP(SUBSTITUTE(SUBSTITUTE(I103&amp;K103&amp;L103&amp;M103&amp;P103,CHAR(10),""),"~","～"),LIXIL対象製品リスト!P:Q,2,FALSE)),"対象の型番はありません")</f>
        <v/>
      </c>
      <c r="T103" s="83" t="str">
        <f t="shared" si="18"/>
        <v/>
      </c>
      <c r="U103" s="95"/>
      <c r="V103" s="86" t="str">
        <f>IF(T103&lt;&gt;"",IF(T103="P","SS",IF(OR(T103="S",T103="A"),T103,IF(AND(T103="B",IFERROR(VLOOKUP(S103,LIXIL対象製品リスト!L:AC,9,FALSE),"")="○"),IF(OR($Q$2="",$Q$2="選択してください"),"建て方を選択してください",IF($Q$2="共同住宅（4階建以上）",T103,"対象外")),"対象外"))),"")</f>
        <v/>
      </c>
      <c r="W103" s="87" t="str">
        <f>"窓リノベ24"&amp;"ドア"&amp;IFERROR(LEFT(VLOOKUP(S103,LIXIL対象製品リスト!L:AC,2,FALSE),3),"はつり")&amp;V103&amp;Q103</f>
        <v>窓リノベ24ドアはつり</v>
      </c>
      <c r="X103" s="88" t="str">
        <f>IF(T103&lt;&gt;"",IFERROR(IF($Q$2="共同住宅（4階建以上）",VLOOKUP(W103,補助額!A:H,8,FALSE),VLOOKUP(W103,補助額!A:H,7,FALSE)),"－"),"")</f>
        <v/>
      </c>
      <c r="Y103" s="89" t="str">
        <f t="shared" si="28"/>
        <v/>
      </c>
      <c r="Z103" s="90" t="str">
        <f>IF(T103="","",IF(OR($O$2="選択してください",$O$2=""),"地域を選択してください",IF(OR($Q$2="選択してください",$Q$2=""),"建て方を選択してください",IFERROR(VLOOKUP(AA103,こどもエコグレード!A:E,5,FALSE),"対象外"))))</f>
        <v/>
      </c>
      <c r="AA103" s="90" t="str">
        <f t="shared" si="19"/>
        <v>共同住宅選択してください</v>
      </c>
      <c r="AB103" s="90" t="str">
        <f t="shared" si="29"/>
        <v>子育てエコドア</v>
      </c>
      <c r="AC103" s="91" t="str">
        <f>IF(T103&lt;&gt;"",IFERROR(IF($Q$2="共同住宅（4階建以上）",VLOOKUP(AB103,補助額!A:H,8,FALSE),VLOOKUP(AB103,補助額!A:H,7,FALSE)),"－"),"")</f>
        <v/>
      </c>
      <c r="AD103" s="96" t="str">
        <f t="shared" si="30"/>
        <v/>
      </c>
      <c r="AE103" s="90" t="str">
        <f t="shared" si="20"/>
        <v/>
      </c>
      <c r="AF103" s="90" t="str">
        <f t="shared" si="21"/>
        <v>子育てエコドア</v>
      </c>
      <c r="AG103" s="91" t="str">
        <f>IF(T103&lt;&gt;"",IFERROR(IF($Q$2="共同住宅（4階建以上）",VLOOKUP(AF103,補助額!A:H,8,FALSE),VLOOKUP(AF103,補助額!A:H,7,FALSE)),"－"),"")</f>
        <v/>
      </c>
      <c r="AH103" s="97" t="str">
        <f t="shared" si="31"/>
        <v/>
      </c>
      <c r="AI103" s="93" t="str">
        <f>IF(T103="","",IF(OR($O$2="選択してください",$O$2=""),"地域を選択してください",IF(OR($Q$2="選択してください",$Q$2=""),"建て方を選択してください",IFERROR(VLOOKUP(AJ103,こどもエコグレード!A:F,6,FALSE),"対象外"))))</f>
        <v/>
      </c>
      <c r="AJ103" s="93" t="str">
        <f t="shared" si="22"/>
        <v>共同住宅選択してください</v>
      </c>
      <c r="AK103" s="98"/>
      <c r="AL103" s="98"/>
      <c r="AM103" s="98"/>
    </row>
    <row r="104" spans="1:39" ht="18" customHeight="1" x14ac:dyDescent="0.4">
      <c r="A104" s="1" t="str">
        <f t="shared" si="16"/>
        <v/>
      </c>
      <c r="B104" s="1" t="str">
        <f t="shared" si="23"/>
        <v/>
      </c>
      <c r="C104" s="80" t="str">
        <f t="shared" si="24"/>
        <v/>
      </c>
      <c r="D104" s="80" t="str">
        <f t="shared" si="25"/>
        <v/>
      </c>
      <c r="E104" s="80" t="str">
        <f t="shared" si="17"/>
        <v/>
      </c>
      <c r="F104" s="1">
        <f>IFERROR(VLOOKUP(K104&amp;L104,LIXIL対象製品リスト!R:W,4,FALSE),0)</f>
        <v>0</v>
      </c>
      <c r="G104" s="1">
        <f>IFERROR(VLOOKUP(K104&amp;L104,LIXIL対象製品リスト!R:W,5,FALSE),0)</f>
        <v>0</v>
      </c>
      <c r="I104" s="21"/>
      <c r="J104" s="82"/>
      <c r="K104" s="82"/>
      <c r="L104" s="81"/>
      <c r="M104" s="82"/>
      <c r="N104" s="81"/>
      <c r="O104" s="81"/>
      <c r="P104" s="83" t="str">
        <f>IF(OR(N104="",O104=""),"",IF(COUNTIF(L104,"*（D）*")&gt;0,IF((N104+F104)*(O104+G104)/10^6&gt;=サイズ!$D$17,"4",IF((N104+F104)*(O104+G104)/10^6&gt;=サイズ!$D$16,"3",IF((N104+F104)*(O104+G104)/10^6&gt;=サイズ!$D$15,"2",IF((N104+F104)*(O104+G104)/10^6&gt;=サイズ!$D$14,"1","対象外")))),IF(COUNTIF(L104,"*（E）*")&gt;0,IF((N104+F104)*(O104+G104)/10^6&gt;=サイズ!$D$21,"4",IF((N104+F104)*(O104+G104)/10^6&gt;=サイズ!$D$20,"3",IF((N104+F104)*(O104+G104)/10^6&gt;=サイズ!$D$19,"2",IF((N104+F104)*(O104+G104)/10^6&gt;=サイズ!$D$18,"1","対象外")))),"開閉形式を選択")))</f>
        <v/>
      </c>
      <c r="Q104" s="83" t="str">
        <f t="shared" si="26"/>
        <v/>
      </c>
      <c r="R104" s="83" t="str">
        <f t="shared" si="27"/>
        <v/>
      </c>
      <c r="S104" s="84" t="str">
        <f>IFERROR(IF(OR(I104="",K104="",L104="",M104="",N104="",O104=""),"",VLOOKUP(SUBSTITUTE(SUBSTITUTE(I104&amp;K104&amp;L104&amp;M104&amp;P104,CHAR(10),""),"~","～"),LIXIL対象製品リスト!P:Q,2,FALSE)),"対象の型番はありません")</f>
        <v/>
      </c>
      <c r="T104" s="83" t="str">
        <f t="shared" si="18"/>
        <v/>
      </c>
      <c r="U104" s="95"/>
      <c r="V104" s="86" t="str">
        <f>IF(T104&lt;&gt;"",IF(T104="P","SS",IF(OR(T104="S",T104="A"),T104,IF(AND(T104="B",IFERROR(VLOOKUP(S104,LIXIL対象製品リスト!L:AC,9,FALSE),"")="○"),IF(OR($Q$2="",$Q$2="選択してください"),"建て方を選択してください",IF($Q$2="共同住宅（4階建以上）",T104,"対象外")),"対象外"))),"")</f>
        <v/>
      </c>
      <c r="W104" s="87" t="str">
        <f>"窓リノベ24"&amp;"ドア"&amp;IFERROR(LEFT(VLOOKUP(S104,LIXIL対象製品リスト!L:AC,2,FALSE),3),"はつり")&amp;V104&amp;Q104</f>
        <v>窓リノベ24ドアはつり</v>
      </c>
      <c r="X104" s="88" t="str">
        <f>IF(T104&lt;&gt;"",IFERROR(IF($Q$2="共同住宅（4階建以上）",VLOOKUP(W104,補助額!A:H,8,FALSE),VLOOKUP(W104,補助額!A:H,7,FALSE)),"－"),"")</f>
        <v/>
      </c>
      <c r="Y104" s="89" t="str">
        <f t="shared" si="28"/>
        <v/>
      </c>
      <c r="Z104" s="90" t="str">
        <f>IF(T104="","",IF(OR($O$2="選択してください",$O$2=""),"地域を選択してください",IF(OR($Q$2="選択してください",$Q$2=""),"建て方を選択してください",IFERROR(VLOOKUP(AA104,こどもエコグレード!A:E,5,FALSE),"対象外"))))</f>
        <v/>
      </c>
      <c r="AA104" s="90" t="str">
        <f t="shared" si="19"/>
        <v>共同住宅選択してください</v>
      </c>
      <c r="AB104" s="90" t="str">
        <f t="shared" si="29"/>
        <v>子育てエコドア</v>
      </c>
      <c r="AC104" s="91" t="str">
        <f>IF(T104&lt;&gt;"",IFERROR(IF($Q$2="共同住宅（4階建以上）",VLOOKUP(AB104,補助額!A:H,8,FALSE),VLOOKUP(AB104,補助額!A:H,7,FALSE)),"－"),"")</f>
        <v/>
      </c>
      <c r="AD104" s="96" t="str">
        <f t="shared" si="30"/>
        <v/>
      </c>
      <c r="AE104" s="90" t="str">
        <f t="shared" si="20"/>
        <v/>
      </c>
      <c r="AF104" s="90" t="str">
        <f t="shared" si="21"/>
        <v>子育てエコドア</v>
      </c>
      <c r="AG104" s="91" t="str">
        <f>IF(T104&lt;&gt;"",IFERROR(IF($Q$2="共同住宅（4階建以上）",VLOOKUP(AF104,補助額!A:H,8,FALSE),VLOOKUP(AF104,補助額!A:H,7,FALSE)),"－"),"")</f>
        <v/>
      </c>
      <c r="AH104" s="97" t="str">
        <f t="shared" si="31"/>
        <v/>
      </c>
      <c r="AI104" s="93" t="str">
        <f>IF(T104="","",IF(OR($O$2="選択してください",$O$2=""),"地域を選択してください",IF(OR($Q$2="選択してください",$Q$2=""),"建て方を選択してください",IFERROR(VLOOKUP(AJ104,こどもエコグレード!A:F,6,FALSE),"対象外"))))</f>
        <v/>
      </c>
      <c r="AJ104" s="93" t="str">
        <f t="shared" si="22"/>
        <v>共同住宅選択してください</v>
      </c>
      <c r="AK104" s="98"/>
      <c r="AL104" s="98"/>
      <c r="AM104" s="98"/>
    </row>
    <row r="105" spans="1:39" ht="18" customHeight="1" x14ac:dyDescent="0.4">
      <c r="A105" s="1" t="str">
        <f t="shared" si="16"/>
        <v/>
      </c>
      <c r="B105" s="1" t="str">
        <f t="shared" si="23"/>
        <v/>
      </c>
      <c r="C105" s="80" t="str">
        <f t="shared" si="24"/>
        <v/>
      </c>
      <c r="D105" s="80" t="str">
        <f t="shared" si="25"/>
        <v/>
      </c>
      <c r="E105" s="80" t="str">
        <f t="shared" si="17"/>
        <v/>
      </c>
      <c r="F105" s="1">
        <f>IFERROR(VLOOKUP(K105&amp;L105,LIXIL対象製品リスト!R:W,4,FALSE),0)</f>
        <v>0</v>
      </c>
      <c r="G105" s="1">
        <f>IFERROR(VLOOKUP(K105&amp;L105,LIXIL対象製品リスト!R:W,5,FALSE),0)</f>
        <v>0</v>
      </c>
      <c r="I105" s="21"/>
      <c r="J105" s="82"/>
      <c r="K105" s="82"/>
      <c r="L105" s="81"/>
      <c r="M105" s="82"/>
      <c r="N105" s="81"/>
      <c r="O105" s="81"/>
      <c r="P105" s="83" t="str">
        <f>IF(OR(N105="",O105=""),"",IF(COUNTIF(L105,"*（D）*")&gt;0,IF((N105+F105)*(O105+G105)/10^6&gt;=サイズ!$D$17,"4",IF((N105+F105)*(O105+G105)/10^6&gt;=サイズ!$D$16,"3",IF((N105+F105)*(O105+G105)/10^6&gt;=サイズ!$D$15,"2",IF((N105+F105)*(O105+G105)/10^6&gt;=サイズ!$D$14,"1","対象外")))),IF(COUNTIF(L105,"*（E）*")&gt;0,IF((N105+F105)*(O105+G105)/10^6&gt;=サイズ!$D$21,"4",IF((N105+F105)*(O105+G105)/10^6&gt;=サイズ!$D$20,"3",IF((N105+F105)*(O105+G105)/10^6&gt;=サイズ!$D$19,"2",IF((N105+F105)*(O105+G105)/10^6&gt;=サイズ!$D$18,"1","対象外")))),"開閉形式を選択")))</f>
        <v/>
      </c>
      <c r="Q105" s="83" t="str">
        <f t="shared" si="26"/>
        <v/>
      </c>
      <c r="R105" s="83" t="str">
        <f t="shared" si="27"/>
        <v/>
      </c>
      <c r="S105" s="84" t="str">
        <f>IFERROR(IF(OR(I105="",K105="",L105="",M105="",N105="",O105=""),"",VLOOKUP(SUBSTITUTE(SUBSTITUTE(I105&amp;K105&amp;L105&amp;M105&amp;P105,CHAR(10),""),"~","～"),LIXIL対象製品リスト!P:Q,2,FALSE)),"対象の型番はありません")</f>
        <v/>
      </c>
      <c r="T105" s="83" t="str">
        <f t="shared" si="18"/>
        <v/>
      </c>
      <c r="U105" s="95"/>
      <c r="V105" s="86" t="str">
        <f>IF(T105&lt;&gt;"",IF(T105="P","SS",IF(OR(T105="S",T105="A"),T105,IF(AND(T105="B",IFERROR(VLOOKUP(S105,LIXIL対象製品リスト!L:AC,9,FALSE),"")="○"),IF(OR($Q$2="",$Q$2="選択してください"),"建て方を選択してください",IF($Q$2="共同住宅（4階建以上）",T105,"対象外")),"対象外"))),"")</f>
        <v/>
      </c>
      <c r="W105" s="87" t="str">
        <f>"窓リノベ24"&amp;"ドア"&amp;IFERROR(LEFT(VLOOKUP(S105,LIXIL対象製品リスト!L:AC,2,FALSE),3),"はつり")&amp;V105&amp;Q105</f>
        <v>窓リノベ24ドアはつり</v>
      </c>
      <c r="X105" s="88" t="str">
        <f>IF(T105&lt;&gt;"",IFERROR(IF($Q$2="共同住宅（4階建以上）",VLOOKUP(W105,補助額!A:H,8,FALSE),VLOOKUP(W105,補助額!A:H,7,FALSE)),"－"),"")</f>
        <v/>
      </c>
      <c r="Y105" s="89" t="str">
        <f t="shared" si="28"/>
        <v/>
      </c>
      <c r="Z105" s="90" t="str">
        <f>IF(T105="","",IF(OR($O$2="選択してください",$O$2=""),"地域を選択してください",IF(OR($Q$2="選択してください",$Q$2=""),"建て方を選択してください",IFERROR(VLOOKUP(AA105,こどもエコグレード!A:E,5,FALSE),"対象外"))))</f>
        <v/>
      </c>
      <c r="AA105" s="90" t="str">
        <f t="shared" si="19"/>
        <v>共同住宅選択してください</v>
      </c>
      <c r="AB105" s="90" t="str">
        <f t="shared" si="29"/>
        <v>子育てエコドア</v>
      </c>
      <c r="AC105" s="91" t="str">
        <f>IF(T105&lt;&gt;"",IFERROR(IF($Q$2="共同住宅（4階建以上）",VLOOKUP(AB105,補助額!A:H,8,FALSE),VLOOKUP(AB105,補助額!A:H,7,FALSE)),"－"),"")</f>
        <v/>
      </c>
      <c r="AD105" s="96" t="str">
        <f t="shared" si="30"/>
        <v/>
      </c>
      <c r="AE105" s="90" t="str">
        <f t="shared" si="20"/>
        <v/>
      </c>
      <c r="AF105" s="90" t="str">
        <f t="shared" si="21"/>
        <v>子育てエコドア</v>
      </c>
      <c r="AG105" s="91" t="str">
        <f>IF(T105&lt;&gt;"",IFERROR(IF($Q$2="共同住宅（4階建以上）",VLOOKUP(AF105,補助額!A:H,8,FALSE),VLOOKUP(AF105,補助額!A:H,7,FALSE)),"－"),"")</f>
        <v/>
      </c>
      <c r="AH105" s="97" t="str">
        <f t="shared" si="31"/>
        <v/>
      </c>
      <c r="AI105" s="93" t="str">
        <f>IF(T105="","",IF(OR($O$2="選択してください",$O$2=""),"地域を選択してください",IF(OR($Q$2="選択してください",$Q$2=""),"建て方を選択してください",IFERROR(VLOOKUP(AJ105,こどもエコグレード!A:F,6,FALSE),"対象外"))))</f>
        <v/>
      </c>
      <c r="AJ105" s="93" t="str">
        <f t="shared" si="22"/>
        <v>共同住宅選択してください</v>
      </c>
      <c r="AK105" s="98"/>
      <c r="AL105" s="98"/>
      <c r="AM105" s="98"/>
    </row>
    <row r="106" spans="1:39" ht="18" customHeight="1" x14ac:dyDescent="0.4">
      <c r="A106" s="1" t="str">
        <f t="shared" si="16"/>
        <v/>
      </c>
      <c r="B106" s="1" t="str">
        <f t="shared" si="23"/>
        <v/>
      </c>
      <c r="C106" s="80" t="str">
        <f t="shared" si="24"/>
        <v/>
      </c>
      <c r="D106" s="80" t="str">
        <f t="shared" si="25"/>
        <v/>
      </c>
      <c r="E106" s="80" t="str">
        <f t="shared" si="17"/>
        <v/>
      </c>
      <c r="F106" s="1">
        <f>IFERROR(VLOOKUP(K106&amp;L106,LIXIL対象製品リスト!R:W,4,FALSE),0)</f>
        <v>0</v>
      </c>
      <c r="G106" s="1">
        <f>IFERROR(VLOOKUP(K106&amp;L106,LIXIL対象製品リスト!R:W,5,FALSE),0)</f>
        <v>0</v>
      </c>
      <c r="I106" s="21"/>
      <c r="J106" s="82"/>
      <c r="K106" s="82"/>
      <c r="L106" s="81"/>
      <c r="M106" s="82"/>
      <c r="N106" s="81"/>
      <c r="O106" s="81"/>
      <c r="P106" s="83" t="str">
        <f>IF(OR(N106="",O106=""),"",IF(COUNTIF(L106,"*（D）*")&gt;0,IF((N106+F106)*(O106+G106)/10^6&gt;=サイズ!$D$17,"4",IF((N106+F106)*(O106+G106)/10^6&gt;=サイズ!$D$16,"3",IF((N106+F106)*(O106+G106)/10^6&gt;=サイズ!$D$15,"2",IF((N106+F106)*(O106+G106)/10^6&gt;=サイズ!$D$14,"1","対象外")))),IF(COUNTIF(L106,"*（E）*")&gt;0,IF((N106+F106)*(O106+G106)/10^6&gt;=サイズ!$D$21,"4",IF((N106+F106)*(O106+G106)/10^6&gt;=サイズ!$D$20,"3",IF((N106+F106)*(O106+G106)/10^6&gt;=サイズ!$D$19,"2",IF((N106+F106)*(O106+G106)/10^6&gt;=サイズ!$D$18,"1","対象外")))),"開閉形式を選択")))</f>
        <v/>
      </c>
      <c r="Q106" s="83" t="str">
        <f t="shared" si="26"/>
        <v/>
      </c>
      <c r="R106" s="83" t="str">
        <f t="shared" si="27"/>
        <v/>
      </c>
      <c r="S106" s="84" t="str">
        <f>IFERROR(IF(OR(I106="",K106="",L106="",M106="",N106="",O106=""),"",VLOOKUP(SUBSTITUTE(SUBSTITUTE(I106&amp;K106&amp;L106&amp;M106&amp;P106,CHAR(10),""),"~","～"),LIXIL対象製品リスト!P:Q,2,FALSE)),"対象の型番はありません")</f>
        <v/>
      </c>
      <c r="T106" s="83" t="str">
        <f t="shared" si="18"/>
        <v/>
      </c>
      <c r="U106" s="95"/>
      <c r="V106" s="86" t="str">
        <f>IF(T106&lt;&gt;"",IF(T106="P","SS",IF(OR(T106="S",T106="A"),T106,IF(AND(T106="B",IFERROR(VLOOKUP(S106,LIXIL対象製品リスト!L:AC,9,FALSE),"")="○"),IF(OR($Q$2="",$Q$2="選択してください"),"建て方を選択してください",IF($Q$2="共同住宅（4階建以上）",T106,"対象外")),"対象外"))),"")</f>
        <v/>
      </c>
      <c r="W106" s="87" t="str">
        <f>"窓リノベ24"&amp;"ドア"&amp;IFERROR(LEFT(VLOOKUP(S106,LIXIL対象製品リスト!L:AC,2,FALSE),3),"はつり")&amp;V106&amp;Q106</f>
        <v>窓リノベ24ドアはつり</v>
      </c>
      <c r="X106" s="88" t="str">
        <f>IF(T106&lt;&gt;"",IFERROR(IF($Q$2="共同住宅（4階建以上）",VLOOKUP(W106,補助額!A:H,8,FALSE),VLOOKUP(W106,補助額!A:H,7,FALSE)),"－"),"")</f>
        <v/>
      </c>
      <c r="Y106" s="89" t="str">
        <f t="shared" si="28"/>
        <v/>
      </c>
      <c r="Z106" s="90" t="str">
        <f>IF(T106="","",IF(OR($O$2="選択してください",$O$2=""),"地域を選択してください",IF(OR($Q$2="選択してください",$Q$2=""),"建て方を選択してください",IFERROR(VLOOKUP(AA106,こどもエコグレード!A:E,5,FALSE),"対象外"))))</f>
        <v/>
      </c>
      <c r="AA106" s="90" t="str">
        <f t="shared" si="19"/>
        <v>共同住宅選択してください</v>
      </c>
      <c r="AB106" s="90" t="str">
        <f t="shared" si="29"/>
        <v>子育てエコドア</v>
      </c>
      <c r="AC106" s="91" t="str">
        <f>IF(T106&lt;&gt;"",IFERROR(IF($Q$2="共同住宅（4階建以上）",VLOOKUP(AB106,補助額!A:H,8,FALSE),VLOOKUP(AB106,補助額!A:H,7,FALSE)),"－"),"")</f>
        <v/>
      </c>
      <c r="AD106" s="96" t="str">
        <f t="shared" si="30"/>
        <v/>
      </c>
      <c r="AE106" s="90" t="str">
        <f t="shared" si="20"/>
        <v/>
      </c>
      <c r="AF106" s="90" t="str">
        <f t="shared" si="21"/>
        <v>子育てエコドア</v>
      </c>
      <c r="AG106" s="91" t="str">
        <f>IF(T106&lt;&gt;"",IFERROR(IF($Q$2="共同住宅（4階建以上）",VLOOKUP(AF106,補助額!A:H,8,FALSE),VLOOKUP(AF106,補助額!A:H,7,FALSE)),"－"),"")</f>
        <v/>
      </c>
      <c r="AH106" s="97" t="str">
        <f t="shared" si="31"/>
        <v/>
      </c>
      <c r="AI106" s="93" t="str">
        <f>IF(T106="","",IF(OR($O$2="選択してください",$O$2=""),"地域を選択してください",IF(OR($Q$2="選択してください",$Q$2=""),"建て方を選択してください",IFERROR(VLOOKUP(AJ106,こどもエコグレード!A:F,6,FALSE),"対象外"))))</f>
        <v/>
      </c>
      <c r="AJ106" s="93" t="str">
        <f t="shared" si="22"/>
        <v>共同住宅選択してください</v>
      </c>
      <c r="AK106" s="98"/>
      <c r="AL106" s="98"/>
      <c r="AM106" s="98"/>
    </row>
    <row r="107" spans="1:39" ht="18" customHeight="1" x14ac:dyDescent="0.4">
      <c r="A107" s="1" t="str">
        <f t="shared" si="16"/>
        <v/>
      </c>
      <c r="B107" s="1" t="str">
        <f t="shared" si="23"/>
        <v/>
      </c>
      <c r="C107" s="80" t="str">
        <f t="shared" si="24"/>
        <v/>
      </c>
      <c r="D107" s="80" t="str">
        <f t="shared" si="25"/>
        <v/>
      </c>
      <c r="E107" s="80" t="str">
        <f t="shared" si="17"/>
        <v/>
      </c>
      <c r="F107" s="1">
        <f>IFERROR(VLOOKUP(K107&amp;L107,LIXIL対象製品リスト!R:W,4,FALSE),0)</f>
        <v>0</v>
      </c>
      <c r="G107" s="1">
        <f>IFERROR(VLOOKUP(K107&amp;L107,LIXIL対象製品リスト!R:W,5,FALSE),0)</f>
        <v>0</v>
      </c>
      <c r="I107" s="21"/>
      <c r="J107" s="82"/>
      <c r="K107" s="82"/>
      <c r="L107" s="81"/>
      <c r="M107" s="82"/>
      <c r="N107" s="81"/>
      <c r="O107" s="81"/>
      <c r="P107" s="83" t="str">
        <f>IF(OR(N107="",O107=""),"",IF(COUNTIF(L107,"*（D）*")&gt;0,IF((N107+F107)*(O107+G107)/10^6&gt;=サイズ!$D$17,"4",IF((N107+F107)*(O107+G107)/10^6&gt;=サイズ!$D$16,"3",IF((N107+F107)*(O107+G107)/10^6&gt;=サイズ!$D$15,"2",IF((N107+F107)*(O107+G107)/10^6&gt;=サイズ!$D$14,"1","対象外")))),IF(COUNTIF(L107,"*（E）*")&gt;0,IF((N107+F107)*(O107+G107)/10^6&gt;=サイズ!$D$21,"4",IF((N107+F107)*(O107+G107)/10^6&gt;=サイズ!$D$20,"3",IF((N107+F107)*(O107+G107)/10^6&gt;=サイズ!$D$19,"2",IF((N107+F107)*(O107+G107)/10^6&gt;=サイズ!$D$18,"1","対象外")))),"開閉形式を選択")))</f>
        <v/>
      </c>
      <c r="Q107" s="83" t="str">
        <f t="shared" si="26"/>
        <v/>
      </c>
      <c r="R107" s="83" t="str">
        <f t="shared" si="27"/>
        <v/>
      </c>
      <c r="S107" s="84" t="str">
        <f>IFERROR(IF(OR(I107="",K107="",L107="",M107="",N107="",O107=""),"",VLOOKUP(SUBSTITUTE(SUBSTITUTE(I107&amp;K107&amp;L107&amp;M107&amp;P107,CHAR(10),""),"~","～"),LIXIL対象製品リスト!P:Q,2,FALSE)),"対象の型番はありません")</f>
        <v/>
      </c>
      <c r="T107" s="83" t="str">
        <f t="shared" si="18"/>
        <v/>
      </c>
      <c r="U107" s="95"/>
      <c r="V107" s="86" t="str">
        <f>IF(T107&lt;&gt;"",IF(T107="P","SS",IF(OR(T107="S",T107="A"),T107,IF(AND(T107="B",IFERROR(VLOOKUP(S107,LIXIL対象製品リスト!L:AC,9,FALSE),"")="○"),IF(OR($Q$2="",$Q$2="選択してください"),"建て方を選択してください",IF($Q$2="共同住宅（4階建以上）",T107,"対象外")),"対象外"))),"")</f>
        <v/>
      </c>
      <c r="W107" s="87" t="str">
        <f>"窓リノベ24"&amp;"ドア"&amp;IFERROR(LEFT(VLOOKUP(S107,LIXIL対象製品リスト!L:AC,2,FALSE),3),"はつり")&amp;V107&amp;Q107</f>
        <v>窓リノベ24ドアはつり</v>
      </c>
      <c r="X107" s="88" t="str">
        <f>IF(T107&lt;&gt;"",IFERROR(IF($Q$2="共同住宅（4階建以上）",VLOOKUP(W107,補助額!A:H,8,FALSE),VLOOKUP(W107,補助額!A:H,7,FALSE)),"－"),"")</f>
        <v/>
      </c>
      <c r="Y107" s="89" t="str">
        <f t="shared" si="28"/>
        <v/>
      </c>
      <c r="Z107" s="90" t="str">
        <f>IF(T107="","",IF(OR($O$2="選択してください",$O$2=""),"地域を選択してください",IF(OR($Q$2="選択してください",$Q$2=""),"建て方を選択してください",IFERROR(VLOOKUP(AA107,こどもエコグレード!A:E,5,FALSE),"対象外"))))</f>
        <v/>
      </c>
      <c r="AA107" s="90" t="str">
        <f t="shared" si="19"/>
        <v>共同住宅選択してください</v>
      </c>
      <c r="AB107" s="90" t="str">
        <f t="shared" si="29"/>
        <v>子育てエコドア</v>
      </c>
      <c r="AC107" s="91" t="str">
        <f>IF(T107&lt;&gt;"",IFERROR(IF($Q$2="共同住宅（4階建以上）",VLOOKUP(AB107,補助額!A:H,8,FALSE),VLOOKUP(AB107,補助額!A:H,7,FALSE)),"－"),"")</f>
        <v/>
      </c>
      <c r="AD107" s="96" t="str">
        <f t="shared" si="30"/>
        <v/>
      </c>
      <c r="AE107" s="90" t="str">
        <f t="shared" si="20"/>
        <v/>
      </c>
      <c r="AF107" s="90" t="str">
        <f t="shared" si="21"/>
        <v>子育てエコドア</v>
      </c>
      <c r="AG107" s="91" t="str">
        <f>IF(T107&lt;&gt;"",IFERROR(IF($Q$2="共同住宅（4階建以上）",VLOOKUP(AF107,補助額!A:H,8,FALSE),VLOOKUP(AF107,補助額!A:H,7,FALSE)),"－"),"")</f>
        <v/>
      </c>
      <c r="AH107" s="97" t="str">
        <f t="shared" si="31"/>
        <v/>
      </c>
      <c r="AI107" s="93" t="str">
        <f>IF(T107="","",IF(OR($O$2="選択してください",$O$2=""),"地域を選択してください",IF(OR($Q$2="選択してください",$Q$2=""),"建て方を選択してください",IFERROR(VLOOKUP(AJ107,こどもエコグレード!A:F,6,FALSE),"対象外"))))</f>
        <v/>
      </c>
      <c r="AJ107" s="93" t="str">
        <f t="shared" si="22"/>
        <v>共同住宅選択してください</v>
      </c>
      <c r="AK107" s="98"/>
      <c r="AL107" s="98"/>
      <c r="AM107" s="98"/>
    </row>
    <row r="108" spans="1:39" ht="18" customHeight="1" x14ac:dyDescent="0.4">
      <c r="A108" s="1" t="str">
        <f t="shared" si="16"/>
        <v/>
      </c>
      <c r="B108" s="1" t="str">
        <f t="shared" si="23"/>
        <v/>
      </c>
      <c r="C108" s="80" t="str">
        <f t="shared" si="24"/>
        <v/>
      </c>
      <c r="D108" s="80" t="str">
        <f t="shared" si="25"/>
        <v/>
      </c>
      <c r="E108" s="80" t="str">
        <f t="shared" si="17"/>
        <v/>
      </c>
      <c r="F108" s="1">
        <f>IFERROR(VLOOKUP(K108&amp;L108,LIXIL対象製品リスト!R:W,4,FALSE),0)</f>
        <v>0</v>
      </c>
      <c r="G108" s="1">
        <f>IFERROR(VLOOKUP(K108&amp;L108,LIXIL対象製品リスト!R:W,5,FALSE),0)</f>
        <v>0</v>
      </c>
      <c r="I108" s="21"/>
      <c r="J108" s="82"/>
      <c r="K108" s="82"/>
      <c r="L108" s="81"/>
      <c r="M108" s="82"/>
      <c r="N108" s="81"/>
      <c r="O108" s="81"/>
      <c r="P108" s="83" t="str">
        <f>IF(OR(N108="",O108=""),"",IF(COUNTIF(L108,"*（D）*")&gt;0,IF((N108+F108)*(O108+G108)/10^6&gt;=サイズ!$D$17,"4",IF((N108+F108)*(O108+G108)/10^6&gt;=サイズ!$D$16,"3",IF((N108+F108)*(O108+G108)/10^6&gt;=サイズ!$D$15,"2",IF((N108+F108)*(O108+G108)/10^6&gt;=サイズ!$D$14,"1","対象外")))),IF(COUNTIF(L108,"*（E）*")&gt;0,IF((N108+F108)*(O108+G108)/10^6&gt;=サイズ!$D$21,"4",IF((N108+F108)*(O108+G108)/10^6&gt;=サイズ!$D$20,"3",IF((N108+F108)*(O108+G108)/10^6&gt;=サイズ!$D$19,"2",IF((N108+F108)*(O108+G108)/10^6&gt;=サイズ!$D$18,"1","対象外")))),"開閉形式を選択")))</f>
        <v/>
      </c>
      <c r="Q108" s="83" t="str">
        <f t="shared" si="26"/>
        <v/>
      </c>
      <c r="R108" s="83" t="str">
        <f t="shared" si="27"/>
        <v/>
      </c>
      <c r="S108" s="84" t="str">
        <f>IFERROR(IF(OR(I108="",K108="",L108="",M108="",N108="",O108=""),"",VLOOKUP(SUBSTITUTE(SUBSTITUTE(I108&amp;K108&amp;L108&amp;M108&amp;P108,CHAR(10),""),"~","～"),LIXIL対象製品リスト!P:Q,2,FALSE)),"対象の型番はありません")</f>
        <v/>
      </c>
      <c r="T108" s="83" t="str">
        <f t="shared" si="18"/>
        <v/>
      </c>
      <c r="U108" s="95"/>
      <c r="V108" s="86" t="str">
        <f>IF(T108&lt;&gt;"",IF(T108="P","SS",IF(OR(T108="S",T108="A"),T108,IF(AND(T108="B",IFERROR(VLOOKUP(S108,LIXIL対象製品リスト!L:AC,9,FALSE),"")="○"),IF(OR($Q$2="",$Q$2="選択してください"),"建て方を選択してください",IF($Q$2="共同住宅（4階建以上）",T108,"対象外")),"対象外"))),"")</f>
        <v/>
      </c>
      <c r="W108" s="87" t="str">
        <f>"窓リノベ24"&amp;"ドア"&amp;IFERROR(LEFT(VLOOKUP(S108,LIXIL対象製品リスト!L:AC,2,FALSE),3),"はつり")&amp;V108&amp;Q108</f>
        <v>窓リノベ24ドアはつり</v>
      </c>
      <c r="X108" s="88" t="str">
        <f>IF(T108&lt;&gt;"",IFERROR(IF($Q$2="共同住宅（4階建以上）",VLOOKUP(W108,補助額!A:H,8,FALSE),VLOOKUP(W108,補助額!A:H,7,FALSE)),"－"),"")</f>
        <v/>
      </c>
      <c r="Y108" s="89" t="str">
        <f t="shared" si="28"/>
        <v/>
      </c>
      <c r="Z108" s="90" t="str">
        <f>IF(T108="","",IF(OR($O$2="選択してください",$O$2=""),"地域を選択してください",IF(OR($Q$2="選択してください",$Q$2=""),"建て方を選択してください",IFERROR(VLOOKUP(AA108,こどもエコグレード!A:E,5,FALSE),"対象外"))))</f>
        <v/>
      </c>
      <c r="AA108" s="90" t="str">
        <f t="shared" si="19"/>
        <v>共同住宅選択してください</v>
      </c>
      <c r="AB108" s="90" t="str">
        <f t="shared" si="29"/>
        <v>子育てエコドア</v>
      </c>
      <c r="AC108" s="91" t="str">
        <f>IF(T108&lt;&gt;"",IFERROR(IF($Q$2="共同住宅（4階建以上）",VLOOKUP(AB108,補助額!A:H,8,FALSE),VLOOKUP(AB108,補助額!A:H,7,FALSE)),"－"),"")</f>
        <v/>
      </c>
      <c r="AD108" s="96" t="str">
        <f t="shared" si="30"/>
        <v/>
      </c>
      <c r="AE108" s="90" t="str">
        <f t="shared" si="20"/>
        <v/>
      </c>
      <c r="AF108" s="90" t="str">
        <f t="shared" si="21"/>
        <v>子育てエコドア</v>
      </c>
      <c r="AG108" s="91" t="str">
        <f>IF(T108&lt;&gt;"",IFERROR(IF($Q$2="共同住宅（4階建以上）",VLOOKUP(AF108,補助額!A:H,8,FALSE),VLOOKUP(AF108,補助額!A:H,7,FALSE)),"－"),"")</f>
        <v/>
      </c>
      <c r="AH108" s="97" t="str">
        <f t="shared" si="31"/>
        <v/>
      </c>
      <c r="AI108" s="93" t="str">
        <f>IF(T108="","",IF(OR($O$2="選択してください",$O$2=""),"地域を選択してください",IF(OR($Q$2="選択してください",$Q$2=""),"建て方を選択してください",IFERROR(VLOOKUP(AJ108,こどもエコグレード!A:F,6,FALSE),"対象外"))))</f>
        <v/>
      </c>
      <c r="AJ108" s="93" t="str">
        <f t="shared" si="22"/>
        <v>共同住宅選択してください</v>
      </c>
      <c r="AK108" s="98"/>
      <c r="AL108" s="98"/>
      <c r="AM108" s="98"/>
    </row>
    <row r="109" spans="1:39" ht="18" customHeight="1" x14ac:dyDescent="0.4">
      <c r="A109" s="1" t="str">
        <f t="shared" si="16"/>
        <v/>
      </c>
      <c r="B109" s="1" t="str">
        <f t="shared" si="23"/>
        <v/>
      </c>
      <c r="C109" s="80" t="str">
        <f t="shared" si="24"/>
        <v/>
      </c>
      <c r="D109" s="80" t="str">
        <f t="shared" si="25"/>
        <v/>
      </c>
      <c r="E109" s="80" t="str">
        <f t="shared" si="17"/>
        <v/>
      </c>
      <c r="F109" s="1">
        <f>IFERROR(VLOOKUP(K109&amp;L109,LIXIL対象製品リスト!R:W,4,FALSE),0)</f>
        <v>0</v>
      </c>
      <c r="G109" s="1">
        <f>IFERROR(VLOOKUP(K109&amp;L109,LIXIL対象製品リスト!R:W,5,FALSE),0)</f>
        <v>0</v>
      </c>
      <c r="I109" s="21"/>
      <c r="J109" s="82"/>
      <c r="K109" s="82"/>
      <c r="L109" s="81"/>
      <c r="M109" s="82"/>
      <c r="N109" s="81"/>
      <c r="O109" s="81"/>
      <c r="P109" s="83" t="str">
        <f>IF(OR(N109="",O109=""),"",IF(COUNTIF(L109,"*（D）*")&gt;0,IF((N109+F109)*(O109+G109)/10^6&gt;=サイズ!$D$17,"4",IF((N109+F109)*(O109+G109)/10^6&gt;=サイズ!$D$16,"3",IF((N109+F109)*(O109+G109)/10^6&gt;=サイズ!$D$15,"2",IF((N109+F109)*(O109+G109)/10^6&gt;=サイズ!$D$14,"1","対象外")))),IF(COUNTIF(L109,"*（E）*")&gt;0,IF((N109+F109)*(O109+G109)/10^6&gt;=サイズ!$D$21,"4",IF((N109+F109)*(O109+G109)/10^6&gt;=サイズ!$D$20,"3",IF((N109+F109)*(O109+G109)/10^6&gt;=サイズ!$D$19,"2",IF((N109+F109)*(O109+G109)/10^6&gt;=サイズ!$D$18,"1","対象外")))),"開閉形式を選択")))</f>
        <v/>
      </c>
      <c r="Q109" s="83" t="str">
        <f t="shared" si="26"/>
        <v/>
      </c>
      <c r="R109" s="83" t="str">
        <f t="shared" si="27"/>
        <v/>
      </c>
      <c r="S109" s="84" t="str">
        <f>IFERROR(IF(OR(I109="",K109="",L109="",M109="",N109="",O109=""),"",VLOOKUP(SUBSTITUTE(SUBSTITUTE(I109&amp;K109&amp;L109&amp;M109&amp;P109,CHAR(10),""),"~","～"),LIXIL対象製品リスト!P:Q,2,FALSE)),"対象の型番はありません")</f>
        <v/>
      </c>
      <c r="T109" s="83" t="str">
        <f t="shared" si="18"/>
        <v/>
      </c>
      <c r="U109" s="95"/>
      <c r="V109" s="86" t="str">
        <f>IF(T109&lt;&gt;"",IF(T109="P","SS",IF(OR(T109="S",T109="A"),T109,IF(AND(T109="B",IFERROR(VLOOKUP(S109,LIXIL対象製品リスト!L:AC,9,FALSE),"")="○"),IF(OR($Q$2="",$Q$2="選択してください"),"建て方を選択してください",IF($Q$2="共同住宅（4階建以上）",T109,"対象外")),"対象外"))),"")</f>
        <v/>
      </c>
      <c r="W109" s="87" t="str">
        <f>"窓リノベ24"&amp;"ドア"&amp;IFERROR(LEFT(VLOOKUP(S109,LIXIL対象製品リスト!L:AC,2,FALSE),3),"はつり")&amp;V109&amp;Q109</f>
        <v>窓リノベ24ドアはつり</v>
      </c>
      <c r="X109" s="88" t="str">
        <f>IF(T109&lt;&gt;"",IFERROR(IF($Q$2="共同住宅（4階建以上）",VLOOKUP(W109,補助額!A:H,8,FALSE),VLOOKUP(W109,補助額!A:H,7,FALSE)),"－"),"")</f>
        <v/>
      </c>
      <c r="Y109" s="89" t="str">
        <f t="shared" si="28"/>
        <v/>
      </c>
      <c r="Z109" s="90" t="str">
        <f>IF(T109="","",IF(OR($O$2="選択してください",$O$2=""),"地域を選択してください",IF(OR($Q$2="選択してください",$Q$2=""),"建て方を選択してください",IFERROR(VLOOKUP(AA109,こどもエコグレード!A:E,5,FALSE),"対象外"))))</f>
        <v/>
      </c>
      <c r="AA109" s="90" t="str">
        <f t="shared" si="19"/>
        <v>共同住宅選択してください</v>
      </c>
      <c r="AB109" s="90" t="str">
        <f t="shared" si="29"/>
        <v>子育てエコドア</v>
      </c>
      <c r="AC109" s="91" t="str">
        <f>IF(T109&lt;&gt;"",IFERROR(IF($Q$2="共同住宅（4階建以上）",VLOOKUP(AB109,補助額!A:H,8,FALSE),VLOOKUP(AB109,補助額!A:H,7,FALSE)),"－"),"")</f>
        <v/>
      </c>
      <c r="AD109" s="96" t="str">
        <f t="shared" si="30"/>
        <v/>
      </c>
      <c r="AE109" s="90" t="str">
        <f t="shared" si="20"/>
        <v/>
      </c>
      <c r="AF109" s="90" t="str">
        <f t="shared" si="21"/>
        <v>子育てエコドア</v>
      </c>
      <c r="AG109" s="91" t="str">
        <f>IF(T109&lt;&gt;"",IFERROR(IF($Q$2="共同住宅（4階建以上）",VLOOKUP(AF109,補助額!A:H,8,FALSE),VLOOKUP(AF109,補助額!A:H,7,FALSE)),"－"),"")</f>
        <v/>
      </c>
      <c r="AH109" s="97" t="str">
        <f t="shared" si="31"/>
        <v/>
      </c>
      <c r="AI109" s="93" t="str">
        <f>IF(T109="","",IF(OR($O$2="選択してください",$O$2=""),"地域を選択してください",IF(OR($Q$2="選択してください",$Q$2=""),"建て方を選択してください",IFERROR(VLOOKUP(AJ109,こどもエコグレード!A:F,6,FALSE),"対象外"))))</f>
        <v/>
      </c>
      <c r="AJ109" s="93" t="str">
        <f t="shared" si="22"/>
        <v>共同住宅選択してください</v>
      </c>
      <c r="AK109" s="98"/>
      <c r="AL109" s="98"/>
      <c r="AM109" s="98"/>
    </row>
    <row r="110" spans="1:39" ht="18" customHeight="1" x14ac:dyDescent="0.4">
      <c r="A110" s="1" t="str">
        <f t="shared" si="16"/>
        <v/>
      </c>
      <c r="B110" s="1" t="str">
        <f t="shared" si="23"/>
        <v/>
      </c>
      <c r="C110" s="80" t="str">
        <f t="shared" si="24"/>
        <v/>
      </c>
      <c r="D110" s="80" t="str">
        <f t="shared" si="25"/>
        <v/>
      </c>
      <c r="E110" s="80" t="str">
        <f t="shared" si="17"/>
        <v/>
      </c>
      <c r="F110" s="1">
        <f>IFERROR(VLOOKUP(K110&amp;L110,LIXIL対象製品リスト!R:W,4,FALSE),0)</f>
        <v>0</v>
      </c>
      <c r="G110" s="1">
        <f>IFERROR(VLOOKUP(K110&amp;L110,LIXIL対象製品リスト!R:W,5,FALSE),0)</f>
        <v>0</v>
      </c>
      <c r="I110" s="21"/>
      <c r="J110" s="82"/>
      <c r="K110" s="82"/>
      <c r="L110" s="81"/>
      <c r="M110" s="82"/>
      <c r="N110" s="81"/>
      <c r="O110" s="81"/>
      <c r="P110" s="83" t="str">
        <f>IF(OR(N110="",O110=""),"",IF(COUNTIF(L110,"*（D）*")&gt;0,IF((N110+F110)*(O110+G110)/10^6&gt;=サイズ!$D$17,"4",IF((N110+F110)*(O110+G110)/10^6&gt;=サイズ!$D$16,"3",IF((N110+F110)*(O110+G110)/10^6&gt;=サイズ!$D$15,"2",IF((N110+F110)*(O110+G110)/10^6&gt;=サイズ!$D$14,"1","対象外")))),IF(COUNTIF(L110,"*（E）*")&gt;0,IF((N110+F110)*(O110+G110)/10^6&gt;=サイズ!$D$21,"4",IF((N110+F110)*(O110+G110)/10^6&gt;=サイズ!$D$20,"3",IF((N110+F110)*(O110+G110)/10^6&gt;=サイズ!$D$19,"2",IF((N110+F110)*(O110+G110)/10^6&gt;=サイズ!$D$18,"1","対象外")))),"開閉形式を選択")))</f>
        <v/>
      </c>
      <c r="Q110" s="83" t="str">
        <f t="shared" si="26"/>
        <v/>
      </c>
      <c r="R110" s="83" t="str">
        <f t="shared" si="27"/>
        <v/>
      </c>
      <c r="S110" s="84" t="str">
        <f>IFERROR(IF(OR(I110="",K110="",L110="",M110="",N110="",O110=""),"",VLOOKUP(SUBSTITUTE(SUBSTITUTE(I110&amp;K110&amp;L110&amp;M110&amp;P110,CHAR(10),""),"~","～"),LIXIL対象製品リスト!P:Q,2,FALSE)),"対象の型番はありません")</f>
        <v/>
      </c>
      <c r="T110" s="83" t="str">
        <f t="shared" si="18"/>
        <v/>
      </c>
      <c r="U110" s="95"/>
      <c r="V110" s="86" t="str">
        <f>IF(T110&lt;&gt;"",IF(T110="P","SS",IF(OR(T110="S",T110="A"),T110,IF(AND(T110="B",IFERROR(VLOOKUP(S110,LIXIL対象製品リスト!L:AC,9,FALSE),"")="○"),IF(OR($Q$2="",$Q$2="選択してください"),"建て方を選択してください",IF($Q$2="共同住宅（4階建以上）",T110,"対象外")),"対象外"))),"")</f>
        <v/>
      </c>
      <c r="W110" s="87" t="str">
        <f>"窓リノベ24"&amp;"ドア"&amp;IFERROR(LEFT(VLOOKUP(S110,LIXIL対象製品リスト!L:AC,2,FALSE),3),"はつり")&amp;V110&amp;Q110</f>
        <v>窓リノベ24ドアはつり</v>
      </c>
      <c r="X110" s="88" t="str">
        <f>IF(T110&lt;&gt;"",IFERROR(IF($Q$2="共同住宅（4階建以上）",VLOOKUP(W110,補助額!A:H,8,FALSE),VLOOKUP(W110,補助額!A:H,7,FALSE)),"－"),"")</f>
        <v/>
      </c>
      <c r="Y110" s="89" t="str">
        <f t="shared" si="28"/>
        <v/>
      </c>
      <c r="Z110" s="90" t="str">
        <f>IF(T110="","",IF(OR($O$2="選択してください",$O$2=""),"地域を選択してください",IF(OR($Q$2="選択してください",$Q$2=""),"建て方を選択してください",IFERROR(VLOOKUP(AA110,こどもエコグレード!A:E,5,FALSE),"対象外"))))</f>
        <v/>
      </c>
      <c r="AA110" s="90" t="str">
        <f t="shared" si="19"/>
        <v>共同住宅選択してください</v>
      </c>
      <c r="AB110" s="90" t="str">
        <f t="shared" si="29"/>
        <v>子育てエコドア</v>
      </c>
      <c r="AC110" s="91" t="str">
        <f>IF(T110&lt;&gt;"",IFERROR(IF($Q$2="共同住宅（4階建以上）",VLOOKUP(AB110,補助額!A:H,8,FALSE),VLOOKUP(AB110,補助額!A:H,7,FALSE)),"－"),"")</f>
        <v/>
      </c>
      <c r="AD110" s="96" t="str">
        <f t="shared" si="30"/>
        <v/>
      </c>
      <c r="AE110" s="90" t="str">
        <f t="shared" si="20"/>
        <v/>
      </c>
      <c r="AF110" s="90" t="str">
        <f t="shared" si="21"/>
        <v>子育てエコドア</v>
      </c>
      <c r="AG110" s="91" t="str">
        <f>IF(T110&lt;&gt;"",IFERROR(IF($Q$2="共同住宅（4階建以上）",VLOOKUP(AF110,補助額!A:H,8,FALSE),VLOOKUP(AF110,補助額!A:H,7,FALSE)),"－"),"")</f>
        <v/>
      </c>
      <c r="AH110" s="97" t="str">
        <f t="shared" si="31"/>
        <v/>
      </c>
      <c r="AI110" s="93" t="str">
        <f>IF(T110="","",IF(OR($O$2="選択してください",$O$2=""),"地域を選択してください",IF(OR($Q$2="選択してください",$Q$2=""),"建て方を選択してください",IFERROR(VLOOKUP(AJ110,こどもエコグレード!A:F,6,FALSE),"対象外"))))</f>
        <v/>
      </c>
      <c r="AJ110" s="93" t="str">
        <f t="shared" si="22"/>
        <v>共同住宅選択してください</v>
      </c>
      <c r="AK110" s="98"/>
      <c r="AL110" s="98"/>
      <c r="AM110" s="98"/>
    </row>
    <row r="111" spans="1:39" ht="18" customHeight="1" x14ac:dyDescent="0.4">
      <c r="A111" s="1" t="str">
        <f t="shared" si="16"/>
        <v/>
      </c>
      <c r="B111" s="1" t="str">
        <f t="shared" si="23"/>
        <v/>
      </c>
      <c r="C111" s="80" t="str">
        <f t="shared" si="24"/>
        <v/>
      </c>
      <c r="D111" s="80" t="str">
        <f t="shared" si="25"/>
        <v/>
      </c>
      <c r="E111" s="80" t="str">
        <f t="shared" si="17"/>
        <v/>
      </c>
      <c r="F111" s="1">
        <f>IFERROR(VLOOKUP(K111&amp;L111,LIXIL対象製品リスト!R:W,4,FALSE),0)</f>
        <v>0</v>
      </c>
      <c r="G111" s="1">
        <f>IFERROR(VLOOKUP(K111&amp;L111,LIXIL対象製品リスト!R:W,5,FALSE),0)</f>
        <v>0</v>
      </c>
      <c r="I111" s="21"/>
      <c r="J111" s="82"/>
      <c r="K111" s="82"/>
      <c r="L111" s="81"/>
      <c r="M111" s="82"/>
      <c r="N111" s="81"/>
      <c r="O111" s="81"/>
      <c r="P111" s="83" t="str">
        <f>IF(OR(N111="",O111=""),"",IF(COUNTIF(L111,"*（D）*")&gt;0,IF((N111+F111)*(O111+G111)/10^6&gt;=サイズ!$D$17,"4",IF((N111+F111)*(O111+G111)/10^6&gt;=サイズ!$D$16,"3",IF((N111+F111)*(O111+G111)/10^6&gt;=サイズ!$D$15,"2",IF((N111+F111)*(O111+G111)/10^6&gt;=サイズ!$D$14,"1","対象外")))),IF(COUNTIF(L111,"*（E）*")&gt;0,IF((N111+F111)*(O111+G111)/10^6&gt;=サイズ!$D$21,"4",IF((N111+F111)*(O111+G111)/10^6&gt;=サイズ!$D$20,"3",IF((N111+F111)*(O111+G111)/10^6&gt;=サイズ!$D$19,"2",IF((N111+F111)*(O111+G111)/10^6&gt;=サイズ!$D$18,"1","対象外")))),"開閉形式を選択")))</f>
        <v/>
      </c>
      <c r="Q111" s="83" t="str">
        <f t="shared" si="26"/>
        <v/>
      </c>
      <c r="R111" s="83" t="str">
        <f t="shared" si="27"/>
        <v/>
      </c>
      <c r="S111" s="84" t="str">
        <f>IFERROR(IF(OR(I111="",K111="",L111="",M111="",N111="",O111=""),"",VLOOKUP(SUBSTITUTE(SUBSTITUTE(I111&amp;K111&amp;L111&amp;M111&amp;P111,CHAR(10),""),"~","～"),LIXIL対象製品リスト!P:Q,2,FALSE)),"対象の型番はありません")</f>
        <v/>
      </c>
      <c r="T111" s="83" t="str">
        <f t="shared" si="18"/>
        <v/>
      </c>
      <c r="U111" s="95"/>
      <c r="V111" s="86" t="str">
        <f>IF(T111&lt;&gt;"",IF(T111="P","SS",IF(OR(T111="S",T111="A"),T111,IF(AND(T111="B",IFERROR(VLOOKUP(S111,LIXIL対象製品リスト!L:AC,9,FALSE),"")="○"),IF(OR($Q$2="",$Q$2="選択してください"),"建て方を選択してください",IF($Q$2="共同住宅（4階建以上）",T111,"対象外")),"対象外"))),"")</f>
        <v/>
      </c>
      <c r="W111" s="87" t="str">
        <f>"窓リノベ24"&amp;"ドア"&amp;IFERROR(LEFT(VLOOKUP(S111,LIXIL対象製品リスト!L:AC,2,FALSE),3),"はつり")&amp;V111&amp;Q111</f>
        <v>窓リノベ24ドアはつり</v>
      </c>
      <c r="X111" s="88" t="str">
        <f>IF(T111&lt;&gt;"",IFERROR(IF($Q$2="共同住宅（4階建以上）",VLOOKUP(W111,補助額!A:H,8,FALSE),VLOOKUP(W111,補助額!A:H,7,FALSE)),"－"),"")</f>
        <v/>
      </c>
      <c r="Y111" s="89" t="str">
        <f t="shared" si="28"/>
        <v/>
      </c>
      <c r="Z111" s="90" t="str">
        <f>IF(T111="","",IF(OR($O$2="選択してください",$O$2=""),"地域を選択してください",IF(OR($Q$2="選択してください",$Q$2=""),"建て方を選択してください",IFERROR(VLOOKUP(AA111,こどもエコグレード!A:E,5,FALSE),"対象外"))))</f>
        <v/>
      </c>
      <c r="AA111" s="90" t="str">
        <f t="shared" si="19"/>
        <v>共同住宅選択してください</v>
      </c>
      <c r="AB111" s="90" t="str">
        <f t="shared" si="29"/>
        <v>子育てエコドア</v>
      </c>
      <c r="AC111" s="91" t="str">
        <f>IF(T111&lt;&gt;"",IFERROR(IF($Q$2="共同住宅（4階建以上）",VLOOKUP(AB111,補助額!A:H,8,FALSE),VLOOKUP(AB111,補助額!A:H,7,FALSE)),"－"),"")</f>
        <v/>
      </c>
      <c r="AD111" s="96" t="str">
        <f t="shared" si="30"/>
        <v/>
      </c>
      <c r="AE111" s="90" t="str">
        <f t="shared" si="20"/>
        <v/>
      </c>
      <c r="AF111" s="90" t="str">
        <f t="shared" si="21"/>
        <v>子育てエコドア</v>
      </c>
      <c r="AG111" s="91" t="str">
        <f>IF(T111&lt;&gt;"",IFERROR(IF($Q$2="共同住宅（4階建以上）",VLOOKUP(AF111,補助額!A:H,8,FALSE),VLOOKUP(AF111,補助額!A:H,7,FALSE)),"－"),"")</f>
        <v/>
      </c>
      <c r="AH111" s="97" t="str">
        <f t="shared" si="31"/>
        <v/>
      </c>
      <c r="AI111" s="93" t="str">
        <f>IF(T111="","",IF(OR($O$2="選択してください",$O$2=""),"地域を選択してください",IF(OR($Q$2="選択してください",$Q$2=""),"建て方を選択してください",IFERROR(VLOOKUP(AJ111,こどもエコグレード!A:F,6,FALSE),"対象外"))))</f>
        <v/>
      </c>
      <c r="AJ111" s="93" t="str">
        <f t="shared" si="22"/>
        <v>共同住宅選択してください</v>
      </c>
      <c r="AK111" s="98"/>
      <c r="AL111" s="98"/>
      <c r="AM111" s="98"/>
    </row>
    <row r="112" spans="1:39" ht="18" customHeight="1" x14ac:dyDescent="0.4">
      <c r="A112" s="1" t="str">
        <f t="shared" si="16"/>
        <v/>
      </c>
      <c r="B112" s="1" t="str">
        <f t="shared" si="23"/>
        <v/>
      </c>
      <c r="C112" s="80" t="str">
        <f t="shared" si="24"/>
        <v/>
      </c>
      <c r="D112" s="80" t="str">
        <f t="shared" si="25"/>
        <v/>
      </c>
      <c r="E112" s="80" t="str">
        <f t="shared" si="17"/>
        <v/>
      </c>
      <c r="F112" s="1">
        <f>IFERROR(VLOOKUP(K112&amp;L112,LIXIL対象製品リスト!R:W,4,FALSE),0)</f>
        <v>0</v>
      </c>
      <c r="G112" s="1">
        <f>IFERROR(VLOOKUP(K112&amp;L112,LIXIL対象製品リスト!R:W,5,FALSE),0)</f>
        <v>0</v>
      </c>
      <c r="I112" s="21"/>
      <c r="J112" s="82"/>
      <c r="K112" s="82"/>
      <c r="L112" s="81"/>
      <c r="M112" s="82"/>
      <c r="N112" s="81"/>
      <c r="O112" s="81"/>
      <c r="P112" s="83" t="str">
        <f>IF(OR(N112="",O112=""),"",IF(COUNTIF(L112,"*（D）*")&gt;0,IF((N112+F112)*(O112+G112)/10^6&gt;=サイズ!$D$17,"4",IF((N112+F112)*(O112+G112)/10^6&gt;=サイズ!$D$16,"3",IF((N112+F112)*(O112+G112)/10^6&gt;=サイズ!$D$15,"2",IF((N112+F112)*(O112+G112)/10^6&gt;=サイズ!$D$14,"1","対象外")))),IF(COUNTIF(L112,"*（E）*")&gt;0,IF((N112+F112)*(O112+G112)/10^6&gt;=サイズ!$D$21,"4",IF((N112+F112)*(O112+G112)/10^6&gt;=サイズ!$D$20,"3",IF((N112+F112)*(O112+G112)/10^6&gt;=サイズ!$D$19,"2",IF((N112+F112)*(O112+G112)/10^6&gt;=サイズ!$D$18,"1","対象外")))),"開閉形式を選択")))</f>
        <v/>
      </c>
      <c r="Q112" s="83" t="str">
        <f t="shared" si="26"/>
        <v/>
      </c>
      <c r="R112" s="83" t="str">
        <f t="shared" si="27"/>
        <v/>
      </c>
      <c r="S112" s="84" t="str">
        <f>IFERROR(IF(OR(I112="",K112="",L112="",M112="",N112="",O112=""),"",VLOOKUP(SUBSTITUTE(SUBSTITUTE(I112&amp;K112&amp;L112&amp;M112&amp;P112,CHAR(10),""),"~","～"),LIXIL対象製品リスト!P:Q,2,FALSE)),"対象の型番はありません")</f>
        <v/>
      </c>
      <c r="T112" s="83" t="str">
        <f t="shared" si="18"/>
        <v/>
      </c>
      <c r="U112" s="95"/>
      <c r="V112" s="86" t="str">
        <f>IF(T112&lt;&gt;"",IF(T112="P","SS",IF(OR(T112="S",T112="A"),T112,IF(AND(T112="B",IFERROR(VLOOKUP(S112,LIXIL対象製品リスト!L:AC,9,FALSE),"")="○"),IF(OR($Q$2="",$Q$2="選択してください"),"建て方を選択してください",IF($Q$2="共同住宅（4階建以上）",T112,"対象外")),"対象外"))),"")</f>
        <v/>
      </c>
      <c r="W112" s="87" t="str">
        <f>"窓リノベ24"&amp;"ドア"&amp;IFERROR(LEFT(VLOOKUP(S112,LIXIL対象製品リスト!L:AC,2,FALSE),3),"はつり")&amp;V112&amp;Q112</f>
        <v>窓リノベ24ドアはつり</v>
      </c>
      <c r="X112" s="88" t="str">
        <f>IF(T112&lt;&gt;"",IFERROR(IF($Q$2="共同住宅（4階建以上）",VLOOKUP(W112,補助額!A:H,8,FALSE),VLOOKUP(W112,補助額!A:H,7,FALSE)),"－"),"")</f>
        <v/>
      </c>
      <c r="Y112" s="89" t="str">
        <f t="shared" si="28"/>
        <v/>
      </c>
      <c r="Z112" s="90" t="str">
        <f>IF(T112="","",IF(OR($O$2="選択してください",$O$2=""),"地域を選択してください",IF(OR($Q$2="選択してください",$Q$2=""),"建て方を選択してください",IFERROR(VLOOKUP(AA112,こどもエコグレード!A:E,5,FALSE),"対象外"))))</f>
        <v/>
      </c>
      <c r="AA112" s="90" t="str">
        <f t="shared" si="19"/>
        <v>共同住宅選択してください</v>
      </c>
      <c r="AB112" s="90" t="str">
        <f t="shared" si="29"/>
        <v>子育てエコドア</v>
      </c>
      <c r="AC112" s="91" t="str">
        <f>IF(T112&lt;&gt;"",IFERROR(IF($Q$2="共同住宅（4階建以上）",VLOOKUP(AB112,補助額!A:H,8,FALSE),VLOOKUP(AB112,補助額!A:H,7,FALSE)),"－"),"")</f>
        <v/>
      </c>
      <c r="AD112" s="96" t="str">
        <f t="shared" si="30"/>
        <v/>
      </c>
      <c r="AE112" s="90" t="str">
        <f t="shared" si="20"/>
        <v/>
      </c>
      <c r="AF112" s="90" t="str">
        <f t="shared" si="21"/>
        <v>子育てエコドア</v>
      </c>
      <c r="AG112" s="91" t="str">
        <f>IF(T112&lt;&gt;"",IFERROR(IF($Q$2="共同住宅（4階建以上）",VLOOKUP(AF112,補助額!A:H,8,FALSE),VLOOKUP(AF112,補助額!A:H,7,FALSE)),"－"),"")</f>
        <v/>
      </c>
      <c r="AH112" s="97" t="str">
        <f t="shared" si="31"/>
        <v/>
      </c>
      <c r="AI112" s="93" t="str">
        <f>IF(T112="","",IF(OR($O$2="選択してください",$O$2=""),"地域を選択してください",IF(OR($Q$2="選択してください",$Q$2=""),"建て方を選択してください",IFERROR(VLOOKUP(AJ112,こどもエコグレード!A:F,6,FALSE),"対象外"))))</f>
        <v/>
      </c>
      <c r="AJ112" s="93" t="str">
        <f t="shared" si="22"/>
        <v>共同住宅選択してください</v>
      </c>
      <c r="AK112" s="98"/>
      <c r="AL112" s="98"/>
      <c r="AM112" s="98"/>
    </row>
    <row r="113" spans="1:39" ht="18" customHeight="1" x14ac:dyDescent="0.4">
      <c r="A113" s="1" t="str">
        <f t="shared" si="16"/>
        <v/>
      </c>
      <c r="B113" s="1" t="str">
        <f t="shared" si="23"/>
        <v/>
      </c>
      <c r="C113" s="80" t="str">
        <f t="shared" si="24"/>
        <v/>
      </c>
      <c r="D113" s="80" t="str">
        <f t="shared" si="25"/>
        <v/>
      </c>
      <c r="E113" s="80" t="str">
        <f t="shared" si="17"/>
        <v/>
      </c>
      <c r="F113" s="1">
        <f>IFERROR(VLOOKUP(K113&amp;L113,LIXIL対象製品リスト!R:W,4,FALSE),0)</f>
        <v>0</v>
      </c>
      <c r="G113" s="1">
        <f>IFERROR(VLOOKUP(K113&amp;L113,LIXIL対象製品リスト!R:W,5,FALSE),0)</f>
        <v>0</v>
      </c>
      <c r="I113" s="21"/>
      <c r="J113" s="82"/>
      <c r="K113" s="82"/>
      <c r="L113" s="81"/>
      <c r="M113" s="82"/>
      <c r="N113" s="81"/>
      <c r="O113" s="81"/>
      <c r="P113" s="83" t="str">
        <f>IF(OR(N113="",O113=""),"",IF(COUNTIF(L113,"*（D）*")&gt;0,IF((N113+F113)*(O113+G113)/10^6&gt;=サイズ!$D$17,"4",IF((N113+F113)*(O113+G113)/10^6&gt;=サイズ!$D$16,"3",IF((N113+F113)*(O113+G113)/10^6&gt;=サイズ!$D$15,"2",IF((N113+F113)*(O113+G113)/10^6&gt;=サイズ!$D$14,"1","対象外")))),IF(COUNTIF(L113,"*（E）*")&gt;0,IF((N113+F113)*(O113+G113)/10^6&gt;=サイズ!$D$21,"4",IF((N113+F113)*(O113+G113)/10^6&gt;=サイズ!$D$20,"3",IF((N113+F113)*(O113+G113)/10^6&gt;=サイズ!$D$19,"2",IF((N113+F113)*(O113+G113)/10^6&gt;=サイズ!$D$18,"1","対象外")))),"開閉形式を選択")))</f>
        <v/>
      </c>
      <c r="Q113" s="83" t="str">
        <f t="shared" si="26"/>
        <v/>
      </c>
      <c r="R113" s="83" t="str">
        <f t="shared" si="27"/>
        <v/>
      </c>
      <c r="S113" s="84" t="str">
        <f>IFERROR(IF(OR(I113="",K113="",L113="",M113="",N113="",O113=""),"",VLOOKUP(SUBSTITUTE(SUBSTITUTE(I113&amp;K113&amp;L113&amp;M113&amp;P113,CHAR(10),""),"~","～"),LIXIL対象製品リスト!P:Q,2,FALSE)),"対象の型番はありません")</f>
        <v/>
      </c>
      <c r="T113" s="83" t="str">
        <f t="shared" si="18"/>
        <v/>
      </c>
      <c r="U113" s="95"/>
      <c r="V113" s="86" t="str">
        <f>IF(T113&lt;&gt;"",IF(T113="P","SS",IF(OR(T113="S",T113="A"),T113,IF(AND(T113="B",IFERROR(VLOOKUP(S113,LIXIL対象製品リスト!L:AC,9,FALSE),"")="○"),IF(OR($Q$2="",$Q$2="選択してください"),"建て方を選択してください",IF($Q$2="共同住宅（4階建以上）",T113,"対象外")),"対象外"))),"")</f>
        <v/>
      </c>
      <c r="W113" s="87" t="str">
        <f>"窓リノベ24"&amp;"ドア"&amp;IFERROR(LEFT(VLOOKUP(S113,LIXIL対象製品リスト!L:AC,2,FALSE),3),"はつり")&amp;V113&amp;Q113</f>
        <v>窓リノベ24ドアはつり</v>
      </c>
      <c r="X113" s="88" t="str">
        <f>IF(T113&lt;&gt;"",IFERROR(IF($Q$2="共同住宅（4階建以上）",VLOOKUP(W113,補助額!A:H,8,FALSE),VLOOKUP(W113,補助額!A:H,7,FALSE)),"－"),"")</f>
        <v/>
      </c>
      <c r="Y113" s="89" t="str">
        <f t="shared" si="28"/>
        <v/>
      </c>
      <c r="Z113" s="90" t="str">
        <f>IF(T113="","",IF(OR($O$2="選択してください",$O$2=""),"地域を選択してください",IF(OR($Q$2="選択してください",$Q$2=""),"建て方を選択してください",IFERROR(VLOOKUP(AA113,こどもエコグレード!A:E,5,FALSE),"対象外"))))</f>
        <v/>
      </c>
      <c r="AA113" s="90" t="str">
        <f t="shared" si="19"/>
        <v>共同住宅選択してください</v>
      </c>
      <c r="AB113" s="90" t="str">
        <f t="shared" si="29"/>
        <v>子育てエコドア</v>
      </c>
      <c r="AC113" s="91" t="str">
        <f>IF(T113&lt;&gt;"",IFERROR(IF($Q$2="共同住宅（4階建以上）",VLOOKUP(AB113,補助額!A:H,8,FALSE),VLOOKUP(AB113,補助額!A:H,7,FALSE)),"－"),"")</f>
        <v/>
      </c>
      <c r="AD113" s="96" t="str">
        <f t="shared" si="30"/>
        <v/>
      </c>
      <c r="AE113" s="90" t="str">
        <f t="shared" si="20"/>
        <v/>
      </c>
      <c r="AF113" s="90" t="str">
        <f t="shared" si="21"/>
        <v>子育てエコドア</v>
      </c>
      <c r="AG113" s="91" t="str">
        <f>IF(T113&lt;&gt;"",IFERROR(IF($Q$2="共同住宅（4階建以上）",VLOOKUP(AF113,補助額!A:H,8,FALSE),VLOOKUP(AF113,補助額!A:H,7,FALSE)),"－"),"")</f>
        <v/>
      </c>
      <c r="AH113" s="97" t="str">
        <f t="shared" si="31"/>
        <v/>
      </c>
      <c r="AI113" s="93" t="str">
        <f>IF(T113="","",IF(OR($O$2="選択してください",$O$2=""),"地域を選択してください",IF(OR($Q$2="選択してください",$Q$2=""),"建て方を選択してください",IFERROR(VLOOKUP(AJ113,こどもエコグレード!A:F,6,FALSE),"対象外"))))</f>
        <v/>
      </c>
      <c r="AJ113" s="93" t="str">
        <f t="shared" si="22"/>
        <v>共同住宅選択してください</v>
      </c>
      <c r="AK113" s="98"/>
      <c r="AL113" s="98"/>
      <c r="AM113" s="98"/>
    </row>
    <row r="114" spans="1:39" ht="18" customHeight="1" x14ac:dyDescent="0.4">
      <c r="A114" s="1" t="str">
        <f t="shared" si="16"/>
        <v/>
      </c>
      <c r="B114" s="1" t="str">
        <f t="shared" si="23"/>
        <v/>
      </c>
      <c r="C114" s="80" t="str">
        <f t="shared" si="24"/>
        <v/>
      </c>
      <c r="D114" s="80" t="str">
        <f t="shared" si="25"/>
        <v/>
      </c>
      <c r="E114" s="80" t="str">
        <f t="shared" si="17"/>
        <v/>
      </c>
      <c r="F114" s="1">
        <f>IFERROR(VLOOKUP(K114&amp;L114,LIXIL対象製品リスト!R:W,4,FALSE),0)</f>
        <v>0</v>
      </c>
      <c r="G114" s="1">
        <f>IFERROR(VLOOKUP(K114&amp;L114,LIXIL対象製品リスト!R:W,5,FALSE),0)</f>
        <v>0</v>
      </c>
      <c r="I114" s="21"/>
      <c r="J114" s="82"/>
      <c r="K114" s="82"/>
      <c r="L114" s="81"/>
      <c r="M114" s="82"/>
      <c r="N114" s="81"/>
      <c r="O114" s="81"/>
      <c r="P114" s="83" t="str">
        <f>IF(OR(N114="",O114=""),"",IF(COUNTIF(L114,"*（D）*")&gt;0,IF((N114+F114)*(O114+G114)/10^6&gt;=サイズ!$D$17,"4",IF((N114+F114)*(O114+G114)/10^6&gt;=サイズ!$D$16,"3",IF((N114+F114)*(O114+G114)/10^6&gt;=サイズ!$D$15,"2",IF((N114+F114)*(O114+G114)/10^6&gt;=サイズ!$D$14,"1","対象外")))),IF(COUNTIF(L114,"*（E）*")&gt;0,IF((N114+F114)*(O114+G114)/10^6&gt;=サイズ!$D$21,"4",IF((N114+F114)*(O114+G114)/10^6&gt;=サイズ!$D$20,"3",IF((N114+F114)*(O114+G114)/10^6&gt;=サイズ!$D$19,"2",IF((N114+F114)*(O114+G114)/10^6&gt;=サイズ!$D$18,"1","対象外")))),"開閉形式を選択")))</f>
        <v/>
      </c>
      <c r="Q114" s="83" t="str">
        <f t="shared" si="26"/>
        <v/>
      </c>
      <c r="R114" s="83" t="str">
        <f t="shared" si="27"/>
        <v/>
      </c>
      <c r="S114" s="84" t="str">
        <f>IFERROR(IF(OR(I114="",K114="",L114="",M114="",N114="",O114=""),"",VLOOKUP(SUBSTITUTE(SUBSTITUTE(I114&amp;K114&amp;L114&amp;M114&amp;P114,CHAR(10),""),"~","～"),LIXIL対象製品リスト!P:Q,2,FALSE)),"対象の型番はありません")</f>
        <v/>
      </c>
      <c r="T114" s="83" t="str">
        <f t="shared" si="18"/>
        <v/>
      </c>
      <c r="U114" s="95"/>
      <c r="V114" s="86" t="str">
        <f>IF(T114&lt;&gt;"",IF(T114="P","SS",IF(OR(T114="S",T114="A"),T114,IF(AND(T114="B",IFERROR(VLOOKUP(S114,LIXIL対象製品リスト!L:AC,9,FALSE),"")="○"),IF(OR($Q$2="",$Q$2="選択してください"),"建て方を選択してください",IF($Q$2="共同住宅（4階建以上）",T114,"対象外")),"対象外"))),"")</f>
        <v/>
      </c>
      <c r="W114" s="87" t="str">
        <f>"窓リノベ24"&amp;"ドア"&amp;IFERROR(LEFT(VLOOKUP(S114,LIXIL対象製品リスト!L:AC,2,FALSE),3),"はつり")&amp;V114&amp;Q114</f>
        <v>窓リノベ24ドアはつり</v>
      </c>
      <c r="X114" s="88" t="str">
        <f>IF(T114&lt;&gt;"",IFERROR(IF($Q$2="共同住宅（4階建以上）",VLOOKUP(W114,補助額!A:H,8,FALSE),VLOOKUP(W114,補助額!A:H,7,FALSE)),"－"),"")</f>
        <v/>
      </c>
      <c r="Y114" s="89" t="str">
        <f t="shared" si="28"/>
        <v/>
      </c>
      <c r="Z114" s="90" t="str">
        <f>IF(T114="","",IF(OR($O$2="選択してください",$O$2=""),"地域を選択してください",IF(OR($Q$2="選択してください",$Q$2=""),"建て方を選択してください",IFERROR(VLOOKUP(AA114,こどもエコグレード!A:E,5,FALSE),"対象外"))))</f>
        <v/>
      </c>
      <c r="AA114" s="90" t="str">
        <f t="shared" si="19"/>
        <v>共同住宅選択してください</v>
      </c>
      <c r="AB114" s="90" t="str">
        <f t="shared" si="29"/>
        <v>子育てエコドア</v>
      </c>
      <c r="AC114" s="91" t="str">
        <f>IF(T114&lt;&gt;"",IFERROR(IF($Q$2="共同住宅（4階建以上）",VLOOKUP(AB114,補助額!A:H,8,FALSE),VLOOKUP(AB114,補助額!A:H,7,FALSE)),"－"),"")</f>
        <v/>
      </c>
      <c r="AD114" s="96" t="str">
        <f t="shared" si="30"/>
        <v/>
      </c>
      <c r="AE114" s="90" t="str">
        <f t="shared" si="20"/>
        <v/>
      </c>
      <c r="AF114" s="90" t="str">
        <f t="shared" si="21"/>
        <v>子育てエコドア</v>
      </c>
      <c r="AG114" s="91" t="str">
        <f>IF(T114&lt;&gt;"",IFERROR(IF($Q$2="共同住宅（4階建以上）",VLOOKUP(AF114,補助額!A:H,8,FALSE),VLOOKUP(AF114,補助額!A:H,7,FALSE)),"－"),"")</f>
        <v/>
      </c>
      <c r="AH114" s="97" t="str">
        <f t="shared" si="31"/>
        <v/>
      </c>
      <c r="AI114" s="93" t="str">
        <f>IF(T114="","",IF(OR($O$2="選択してください",$O$2=""),"地域を選択してください",IF(OR($Q$2="選択してください",$Q$2=""),"建て方を選択してください",IFERROR(VLOOKUP(AJ114,こどもエコグレード!A:F,6,FALSE),"対象外"))))</f>
        <v/>
      </c>
      <c r="AJ114" s="93" t="str">
        <f t="shared" si="22"/>
        <v>共同住宅選択してください</v>
      </c>
      <c r="AK114" s="98"/>
      <c r="AL114" s="98"/>
      <c r="AM114" s="98"/>
    </row>
    <row r="115" spans="1:39" ht="18" customHeight="1" x14ac:dyDescent="0.4">
      <c r="A115" s="1" t="str">
        <f t="shared" si="16"/>
        <v/>
      </c>
      <c r="B115" s="1" t="str">
        <f t="shared" si="23"/>
        <v/>
      </c>
      <c r="C115" s="80" t="str">
        <f t="shared" si="24"/>
        <v/>
      </c>
      <c r="D115" s="80" t="str">
        <f t="shared" si="25"/>
        <v/>
      </c>
      <c r="E115" s="80" t="str">
        <f t="shared" si="17"/>
        <v/>
      </c>
      <c r="F115" s="1">
        <f>IFERROR(VLOOKUP(K115&amp;L115,LIXIL対象製品リスト!R:W,4,FALSE),0)</f>
        <v>0</v>
      </c>
      <c r="G115" s="1">
        <f>IFERROR(VLOOKUP(K115&amp;L115,LIXIL対象製品リスト!R:W,5,FALSE),0)</f>
        <v>0</v>
      </c>
      <c r="I115" s="21"/>
      <c r="J115" s="82"/>
      <c r="K115" s="82"/>
      <c r="L115" s="81"/>
      <c r="M115" s="82"/>
      <c r="N115" s="81"/>
      <c r="O115" s="81"/>
      <c r="P115" s="83" t="str">
        <f>IF(OR(N115="",O115=""),"",IF(COUNTIF(L115,"*（D）*")&gt;0,IF((N115+F115)*(O115+G115)/10^6&gt;=サイズ!$D$17,"4",IF((N115+F115)*(O115+G115)/10^6&gt;=サイズ!$D$16,"3",IF((N115+F115)*(O115+G115)/10^6&gt;=サイズ!$D$15,"2",IF((N115+F115)*(O115+G115)/10^6&gt;=サイズ!$D$14,"1","対象外")))),IF(COUNTIF(L115,"*（E）*")&gt;0,IF((N115+F115)*(O115+G115)/10^6&gt;=サイズ!$D$21,"4",IF((N115+F115)*(O115+G115)/10^6&gt;=サイズ!$D$20,"3",IF((N115+F115)*(O115+G115)/10^6&gt;=サイズ!$D$19,"2",IF((N115+F115)*(O115+G115)/10^6&gt;=サイズ!$D$18,"1","対象外")))),"開閉形式を選択")))</f>
        <v/>
      </c>
      <c r="Q115" s="83" t="str">
        <f t="shared" si="26"/>
        <v/>
      </c>
      <c r="R115" s="83" t="str">
        <f t="shared" si="27"/>
        <v/>
      </c>
      <c r="S115" s="84" t="str">
        <f>IFERROR(IF(OR(I115="",K115="",L115="",M115="",N115="",O115=""),"",VLOOKUP(SUBSTITUTE(SUBSTITUTE(I115&amp;K115&amp;L115&amp;M115&amp;P115,CHAR(10),""),"~","～"),LIXIL対象製品リスト!P:Q,2,FALSE)),"対象の型番はありません")</f>
        <v/>
      </c>
      <c r="T115" s="83" t="str">
        <f t="shared" si="18"/>
        <v/>
      </c>
      <c r="U115" s="95"/>
      <c r="V115" s="86" t="str">
        <f>IF(T115&lt;&gt;"",IF(T115="P","SS",IF(OR(T115="S",T115="A"),T115,IF(AND(T115="B",IFERROR(VLOOKUP(S115,LIXIL対象製品リスト!L:AC,9,FALSE),"")="○"),IF(OR($Q$2="",$Q$2="選択してください"),"建て方を選択してください",IF($Q$2="共同住宅（4階建以上）",T115,"対象外")),"対象外"))),"")</f>
        <v/>
      </c>
      <c r="W115" s="87" t="str">
        <f>"窓リノベ24"&amp;"ドア"&amp;IFERROR(LEFT(VLOOKUP(S115,LIXIL対象製品リスト!L:AC,2,FALSE),3),"はつり")&amp;V115&amp;Q115</f>
        <v>窓リノベ24ドアはつり</v>
      </c>
      <c r="X115" s="88" t="str">
        <f>IF(T115&lt;&gt;"",IFERROR(IF($Q$2="共同住宅（4階建以上）",VLOOKUP(W115,補助額!A:H,8,FALSE),VLOOKUP(W115,補助額!A:H,7,FALSE)),"－"),"")</f>
        <v/>
      </c>
      <c r="Y115" s="89" t="str">
        <f t="shared" si="28"/>
        <v/>
      </c>
      <c r="Z115" s="90" t="str">
        <f>IF(T115="","",IF(OR($O$2="選択してください",$O$2=""),"地域を選択してください",IF(OR($Q$2="選択してください",$Q$2=""),"建て方を選択してください",IFERROR(VLOOKUP(AA115,こどもエコグレード!A:E,5,FALSE),"対象外"))))</f>
        <v/>
      </c>
      <c r="AA115" s="90" t="str">
        <f t="shared" si="19"/>
        <v>共同住宅選択してください</v>
      </c>
      <c r="AB115" s="90" t="str">
        <f t="shared" si="29"/>
        <v>子育てエコドア</v>
      </c>
      <c r="AC115" s="91" t="str">
        <f>IF(T115&lt;&gt;"",IFERROR(IF($Q$2="共同住宅（4階建以上）",VLOOKUP(AB115,補助額!A:H,8,FALSE),VLOOKUP(AB115,補助額!A:H,7,FALSE)),"－"),"")</f>
        <v/>
      </c>
      <c r="AD115" s="96" t="str">
        <f t="shared" si="30"/>
        <v/>
      </c>
      <c r="AE115" s="90" t="str">
        <f t="shared" si="20"/>
        <v/>
      </c>
      <c r="AF115" s="90" t="str">
        <f t="shared" si="21"/>
        <v>子育てエコドア</v>
      </c>
      <c r="AG115" s="91" t="str">
        <f>IF(T115&lt;&gt;"",IFERROR(IF($Q$2="共同住宅（4階建以上）",VLOOKUP(AF115,補助額!A:H,8,FALSE),VLOOKUP(AF115,補助額!A:H,7,FALSE)),"－"),"")</f>
        <v/>
      </c>
      <c r="AH115" s="97" t="str">
        <f t="shared" si="31"/>
        <v/>
      </c>
      <c r="AI115" s="93" t="str">
        <f>IF(T115="","",IF(OR($O$2="選択してください",$O$2=""),"地域を選択してください",IF(OR($Q$2="選択してください",$Q$2=""),"建て方を選択してください",IFERROR(VLOOKUP(AJ115,こどもエコグレード!A:F,6,FALSE),"対象外"))))</f>
        <v/>
      </c>
      <c r="AJ115" s="93" t="str">
        <f t="shared" si="22"/>
        <v>共同住宅選択してください</v>
      </c>
      <c r="AK115" s="98"/>
      <c r="AL115" s="98"/>
      <c r="AM115" s="98"/>
    </row>
  </sheetData>
  <sheetProtection algorithmName="SHA-512" hashValue="0aQ3o2Ezm1LezdcfO4CfYLDYdUoljF/NrId9VmFDyQDzyX2TLY1HcapFcJKdUXxrw/f6TpXxYJgaf0mqOXEpEw==" saltValue="eteRqxEZa/fbruGuLkmXmg==" spinCount="100000" sheet="1" objects="1" scenarios="1" autoFilter="0"/>
  <mergeCells count="25">
    <mergeCell ref="AK12:AM13"/>
    <mergeCell ref="Z13:AD13"/>
    <mergeCell ref="AE13:AH13"/>
    <mergeCell ref="O8:Q9"/>
    <mergeCell ref="P12:R13"/>
    <mergeCell ref="S12:S14"/>
    <mergeCell ref="T12:T14"/>
    <mergeCell ref="V12:Y13"/>
    <mergeCell ref="Z12:AH12"/>
    <mergeCell ref="AI12:AJ14"/>
    <mergeCell ref="T8:T9"/>
    <mergeCell ref="I9:J9"/>
    <mergeCell ref="I12:I14"/>
    <mergeCell ref="J12:J14"/>
    <mergeCell ref="K12:K14"/>
    <mergeCell ref="L12:L14"/>
    <mergeCell ref="M12:M14"/>
    <mergeCell ref="N12:O13"/>
    <mergeCell ref="I2:L2"/>
    <mergeCell ref="I5:J5"/>
    <mergeCell ref="I6:J6"/>
    <mergeCell ref="I7:J7"/>
    <mergeCell ref="L7:L9"/>
    <mergeCell ref="M7:M9"/>
    <mergeCell ref="I8:J8"/>
  </mergeCells>
  <phoneticPr fontId="3"/>
  <dataValidations count="10">
    <dataValidation type="list" allowBlank="1" showInputMessage="1" showErrorMessage="1" sqref="J16:M115" xr:uid="{F46413EF-2F1B-4ED8-841A-A98D9321E416}">
      <formula1>INDIRECT(A16)</formula1>
    </dataValidation>
    <dataValidation type="list" allowBlank="1" showInputMessage="1" showErrorMessage="1" sqref="M7:M9" xr:uid="{0CB6D71A-5A1C-4979-B5B2-23D786FAD296}">
      <formula1>INDIRECT("メールマスタ!$B$7")</formula1>
    </dataValidation>
    <dataValidation type="custom" imeMode="disabled" allowBlank="1" showInputMessage="1" showErrorMessage="1" error="営業所コードは半角英数4文字で入力してください。" sqref="M6" xr:uid="{6DB694EE-D0D8-4EB8-84F2-D97F7AE8A144}">
      <formula1>LEN(M6)=4</formula1>
    </dataValidation>
    <dataValidation type="custom" imeMode="disabled" allowBlank="1" showInputMessage="1" showErrorMessage="1" error="得意先コードは半角英数6文字で入力してください。" sqref="M5" xr:uid="{9D62E403-1151-4E41-8C71-F8AA4A6720FC}">
      <formula1>LEN(M5)=6</formula1>
    </dataValidation>
    <dataValidation type="list" allowBlank="1" showInputMessage="1" showErrorMessage="1" sqref="K9" xr:uid="{4FEA1DD5-3C20-488C-9066-92B2AD13871B}">
      <formula1>"株式会社ＬＩＸＩＬ,株式会社ＬＩＸＩＬ以外"</formula1>
    </dataValidation>
    <dataValidation type="whole" allowBlank="1" showInputMessage="1" showErrorMessage="1" sqref="U16:U115" xr:uid="{53855241-DCB1-4172-9275-61CEA7D2F6C3}">
      <formula1>0</formula1>
      <formula2>100000</formula2>
    </dataValidation>
    <dataValidation type="decimal" allowBlank="1" showInputMessage="1" showErrorMessage="1" error="サイズは100～9999の間で入力してください" sqref="N16:O115" xr:uid="{F664A975-3F1F-4E2C-9DC7-FEFBAD619CDF}">
      <formula1>100</formula1>
      <formula2>9999</formula2>
    </dataValidation>
    <dataValidation type="list" allowBlank="1" showInputMessage="1" showErrorMessage="1" sqref="O2:P2" xr:uid="{BAB2AD74-E264-48D8-A003-8C1056B6627B}">
      <formula1>"選択してください,1～2地域,3地域,4地域,5～7地域,8地域"</formula1>
    </dataValidation>
    <dataValidation type="list" allowBlank="1" showInputMessage="1" showErrorMessage="1" sqref="Q2" xr:uid="{795FC2F1-FAAF-4F99-B52F-FCF3F9B6DC58}">
      <formula1>"選択してください,戸建住宅,共同住宅（3階建以下）,共同住宅（4階建以上）"</formula1>
    </dataValidation>
    <dataValidation type="list" allowBlank="1" showInputMessage="1" showErrorMessage="1" sqref="I16:I115" xr:uid="{15C79CE2-1802-448C-91EE-87174FC2B05F}">
      <formula1>製品名一覧</formula1>
    </dataValidation>
  </dataValidations>
  <hyperlinks>
    <hyperlink ref="L11" location="開閉形式記号!A1" display="開閉形式について" xr:uid="{DE65B8B6-452A-4F1A-AB42-62D88469A36B}"/>
    <hyperlink ref="M11" location="ガラス中央部の熱貫流率!A1" display="ガラス中央部の熱貫流率を調べる" xr:uid="{3DB04B01-2ABE-40C3-8311-A6F862B21DE8}"/>
    <hyperlink ref="L6" location="'ビル営業所コード'!A1" display="'ビル営業所コード'!A1" xr:uid="{C851B7DC-A89A-4D3E-A214-29244D49810E}"/>
  </hyperlink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3A1A8-0CE7-4614-849A-0FDC6E790E8E}">
  <sheetPr codeName="Sheet15">
    <pageSetUpPr fitToPage="1"/>
  </sheetPr>
  <dimension ref="B1:D20"/>
  <sheetViews>
    <sheetView showGridLines="0" zoomScale="85" zoomScaleNormal="85" workbookViewId="0">
      <selection activeCell="B2" sqref="B2:D2"/>
    </sheetView>
  </sheetViews>
  <sheetFormatPr defaultColWidth="8.625" defaultRowHeight="15.75" x14ac:dyDescent="0.4"/>
  <cols>
    <col min="1" max="1" width="4.625" style="191" customWidth="1"/>
    <col min="2" max="2" width="14.125" style="191" customWidth="1"/>
    <col min="3" max="3" width="15" style="191" customWidth="1"/>
    <col min="4" max="4" width="50.625" style="191" customWidth="1"/>
    <col min="5" max="16384" width="8.625" style="191"/>
  </cols>
  <sheetData>
    <row r="1" spans="2:4" ht="18" customHeight="1" x14ac:dyDescent="0.4"/>
    <row r="2" spans="2:4" ht="24" x14ac:dyDescent="0.4">
      <c r="B2" s="192" t="s">
        <v>475</v>
      </c>
      <c r="C2" s="192"/>
      <c r="D2" s="192"/>
    </row>
    <row r="3" spans="2:4" ht="18" customHeight="1" x14ac:dyDescent="0.4">
      <c r="B3" s="193"/>
      <c r="C3" s="193"/>
      <c r="D3" s="193"/>
    </row>
    <row r="4" spans="2:4" s="195" customFormat="1" ht="27.75" customHeight="1" x14ac:dyDescent="0.4">
      <c r="B4" s="194" t="s">
        <v>476</v>
      </c>
      <c r="D4" s="196" t="s">
        <v>477</v>
      </c>
    </row>
    <row r="5" spans="2:4" ht="24.95" customHeight="1" x14ac:dyDescent="0.4">
      <c r="B5" s="197" t="s">
        <v>478</v>
      </c>
      <c r="C5" s="197" t="s">
        <v>479</v>
      </c>
      <c r="D5" s="197" t="s">
        <v>480</v>
      </c>
    </row>
    <row r="6" spans="2:4" ht="39.950000000000003" customHeight="1" x14ac:dyDescent="0.4">
      <c r="B6" s="198" t="s">
        <v>481</v>
      </c>
      <c r="C6" s="198" t="s">
        <v>482</v>
      </c>
      <c r="D6" s="199" t="s">
        <v>483</v>
      </c>
    </row>
    <row r="7" spans="2:4" ht="54.95" customHeight="1" x14ac:dyDescent="0.4">
      <c r="B7" s="198" t="s">
        <v>484</v>
      </c>
      <c r="C7" s="198" t="s">
        <v>485</v>
      </c>
      <c r="D7" s="199" t="s">
        <v>486</v>
      </c>
    </row>
    <row r="8" spans="2:4" ht="24.95" customHeight="1" x14ac:dyDescent="0.4">
      <c r="B8" s="198" t="s">
        <v>487</v>
      </c>
      <c r="C8" s="198" t="s">
        <v>488</v>
      </c>
      <c r="D8" s="200" t="s">
        <v>489</v>
      </c>
    </row>
    <row r="9" spans="2:4" ht="24.95" customHeight="1" x14ac:dyDescent="0.4">
      <c r="B9" s="198" t="s">
        <v>490</v>
      </c>
      <c r="C9" s="198" t="s">
        <v>491</v>
      </c>
      <c r="D9" s="200" t="s">
        <v>492</v>
      </c>
    </row>
    <row r="10" spans="2:4" ht="24.95" customHeight="1" x14ac:dyDescent="0.4">
      <c r="B10" s="198" t="s">
        <v>493</v>
      </c>
      <c r="C10" s="198" t="s">
        <v>494</v>
      </c>
      <c r="D10" s="200" t="s">
        <v>495</v>
      </c>
    </row>
    <row r="11" spans="2:4" ht="24.95" customHeight="1" x14ac:dyDescent="0.4">
      <c r="B11" s="198" t="s">
        <v>496</v>
      </c>
      <c r="C11" s="198" t="s">
        <v>497</v>
      </c>
      <c r="D11" s="200" t="s">
        <v>498</v>
      </c>
    </row>
    <row r="12" spans="2:4" ht="24.95" customHeight="1" x14ac:dyDescent="0.4">
      <c r="B12" s="198" t="s">
        <v>499</v>
      </c>
      <c r="C12" s="198" t="s">
        <v>500</v>
      </c>
      <c r="D12" s="200" t="s">
        <v>501</v>
      </c>
    </row>
    <row r="13" spans="2:4" ht="24.95" customHeight="1" x14ac:dyDescent="0.4">
      <c r="B13" s="198" t="s">
        <v>502</v>
      </c>
      <c r="C13" s="198" t="s">
        <v>503</v>
      </c>
      <c r="D13" s="200" t="s">
        <v>504</v>
      </c>
    </row>
    <row r="14" spans="2:4" ht="24.95" customHeight="1" x14ac:dyDescent="0.4">
      <c r="B14" s="198" t="s">
        <v>505</v>
      </c>
      <c r="C14" s="198" t="s">
        <v>506</v>
      </c>
      <c r="D14" s="200" t="s">
        <v>507</v>
      </c>
    </row>
    <row r="15" spans="2:4" ht="24.95" customHeight="1" x14ac:dyDescent="0.4">
      <c r="B15" s="198" t="s">
        <v>508</v>
      </c>
      <c r="C15" s="198" t="s">
        <v>509</v>
      </c>
      <c r="D15" s="200" t="s">
        <v>510</v>
      </c>
    </row>
    <row r="16" spans="2:4" ht="15" customHeight="1" x14ac:dyDescent="0.4"/>
    <row r="17" spans="2:4" ht="19.5" x14ac:dyDescent="0.4">
      <c r="B17" s="194" t="s">
        <v>511</v>
      </c>
      <c r="C17" s="195"/>
      <c r="D17" s="195"/>
    </row>
    <row r="18" spans="2:4" ht="24.95" customHeight="1" x14ac:dyDescent="0.4">
      <c r="B18" s="197" t="s">
        <v>478</v>
      </c>
      <c r="C18" s="197" t="s">
        <v>479</v>
      </c>
      <c r="D18" s="197" t="s">
        <v>480</v>
      </c>
    </row>
    <row r="19" spans="2:4" ht="39.950000000000003" customHeight="1" x14ac:dyDescent="0.4">
      <c r="B19" s="198" t="s">
        <v>512</v>
      </c>
      <c r="C19" s="198" t="s">
        <v>513</v>
      </c>
      <c r="D19" s="201" t="s">
        <v>514</v>
      </c>
    </row>
    <row r="20" spans="2:4" ht="39.950000000000003" customHeight="1" x14ac:dyDescent="0.4">
      <c r="B20" s="198" t="s">
        <v>515</v>
      </c>
      <c r="C20" s="198" t="s">
        <v>516</v>
      </c>
      <c r="D20" s="201" t="s">
        <v>517</v>
      </c>
    </row>
  </sheetData>
  <sheetProtection algorithmName="SHA-512" hashValue="qDVvwIbklv2MtegTkJDqUE5LaVmSn03I3Gh5AkcmVUzhejr4p2YIQjmS4JgmjNrVX/J+MTXl5EVZwaj75nHw7A==" saltValue="/K/wcAHNXUuHqyQYgGw5gA==" spinCount="100000" sheet="1" objects="1" scenarios="1"/>
  <mergeCells count="1">
    <mergeCell ref="B2:D2"/>
  </mergeCells>
  <phoneticPr fontId="3"/>
  <pageMargins left="0.75" right="0.75" top="1" bottom="1" header="0.51200000000000001" footer="0.51200000000000001"/>
  <pageSetup paperSize="9" scale="9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33681-C247-4EA1-A415-5672959047F1}">
  <sheetPr codeName="Sheet41"/>
  <dimension ref="B1:D66"/>
  <sheetViews>
    <sheetView showGridLines="0" zoomScale="85" zoomScaleNormal="85" workbookViewId="0">
      <selection activeCell="B2" sqref="B2:D2"/>
    </sheetView>
  </sheetViews>
  <sheetFormatPr defaultColWidth="9.875" defaultRowHeight="15.75" x14ac:dyDescent="0.25"/>
  <cols>
    <col min="1" max="1" width="4.625" style="202" customWidth="1"/>
    <col min="2" max="2" width="15.625" style="202" bestFit="1" customWidth="1"/>
    <col min="3" max="3" width="22.625" style="202" bestFit="1" customWidth="1"/>
    <col min="4" max="4" width="17.625" style="202" bestFit="1" customWidth="1"/>
    <col min="5" max="16384" width="9.875" style="202"/>
  </cols>
  <sheetData>
    <row r="1" spans="2:4" ht="18" customHeight="1" x14ac:dyDescent="0.25"/>
    <row r="2" spans="2:4" ht="24" x14ac:dyDescent="0.25">
      <c r="B2" s="203" t="s">
        <v>518</v>
      </c>
      <c r="C2" s="203"/>
      <c r="D2" s="203"/>
    </row>
    <row r="3" spans="2:4" ht="18" customHeight="1" x14ac:dyDescent="0.25"/>
    <row r="4" spans="2:4" s="205" customFormat="1" ht="16.5" x14ac:dyDescent="0.4">
      <c r="B4" s="204" t="s">
        <v>519</v>
      </c>
      <c r="C4" s="204" t="s">
        <v>520</v>
      </c>
      <c r="D4" s="204" t="s">
        <v>521</v>
      </c>
    </row>
    <row r="5" spans="2:4" ht="15" customHeight="1" x14ac:dyDescent="0.25">
      <c r="B5" s="206" t="s">
        <v>522</v>
      </c>
      <c r="C5" s="206" t="s">
        <v>523</v>
      </c>
      <c r="D5" s="206" t="s">
        <v>524</v>
      </c>
    </row>
    <row r="6" spans="2:4" ht="15" customHeight="1" x14ac:dyDescent="0.25">
      <c r="B6" s="206" t="s">
        <v>525</v>
      </c>
      <c r="C6" s="206" t="s">
        <v>526</v>
      </c>
      <c r="D6" s="206"/>
    </row>
    <row r="7" spans="2:4" ht="15" customHeight="1" x14ac:dyDescent="0.25">
      <c r="B7" s="206" t="s">
        <v>527</v>
      </c>
      <c r="C7" s="206" t="s">
        <v>526</v>
      </c>
      <c r="D7" s="206" t="s">
        <v>528</v>
      </c>
    </row>
    <row r="8" spans="2:4" ht="15" customHeight="1" x14ac:dyDescent="0.25">
      <c r="B8" s="206" t="s">
        <v>529</v>
      </c>
      <c r="C8" s="206" t="s">
        <v>526</v>
      </c>
      <c r="D8" s="206" t="s">
        <v>530</v>
      </c>
    </row>
    <row r="9" spans="2:4" ht="15" customHeight="1" x14ac:dyDescent="0.25">
      <c r="B9" s="206" t="s">
        <v>531</v>
      </c>
      <c r="C9" s="206" t="s">
        <v>532</v>
      </c>
      <c r="D9" s="206"/>
    </row>
    <row r="10" spans="2:4" ht="15" customHeight="1" x14ac:dyDescent="0.25">
      <c r="B10" s="206" t="s">
        <v>533</v>
      </c>
      <c r="C10" s="206" t="s">
        <v>532</v>
      </c>
      <c r="D10" s="206" t="s">
        <v>534</v>
      </c>
    </row>
    <row r="11" spans="2:4" ht="15" customHeight="1" x14ac:dyDescent="0.25">
      <c r="B11" s="206" t="s">
        <v>535</v>
      </c>
      <c r="C11" s="206" t="s">
        <v>532</v>
      </c>
      <c r="D11" s="206" t="s">
        <v>536</v>
      </c>
    </row>
    <row r="12" spans="2:4" ht="15" customHeight="1" x14ac:dyDescent="0.25">
      <c r="B12" s="206" t="s">
        <v>537</v>
      </c>
      <c r="C12" s="206" t="s">
        <v>538</v>
      </c>
      <c r="D12" s="206"/>
    </row>
    <row r="13" spans="2:4" ht="15" customHeight="1" x14ac:dyDescent="0.25">
      <c r="B13" s="206" t="s">
        <v>539</v>
      </c>
      <c r="C13" s="206" t="s">
        <v>540</v>
      </c>
      <c r="D13" s="206"/>
    </row>
    <row r="14" spans="2:4" ht="15" customHeight="1" x14ac:dyDescent="0.25">
      <c r="B14" s="206" t="s">
        <v>541</v>
      </c>
      <c r="C14" s="206" t="s">
        <v>542</v>
      </c>
      <c r="D14" s="206" t="s">
        <v>543</v>
      </c>
    </row>
    <row r="15" spans="2:4" ht="15" customHeight="1" x14ac:dyDescent="0.25">
      <c r="B15" s="206" t="s">
        <v>544</v>
      </c>
      <c r="C15" s="206" t="s">
        <v>540</v>
      </c>
      <c r="D15" s="206" t="s">
        <v>545</v>
      </c>
    </row>
    <row r="16" spans="2:4" ht="15" customHeight="1" x14ac:dyDescent="0.25">
      <c r="B16" s="206" t="s">
        <v>546</v>
      </c>
      <c r="C16" s="206" t="s">
        <v>540</v>
      </c>
      <c r="D16" s="206" t="s">
        <v>547</v>
      </c>
    </row>
    <row r="17" spans="2:4" ht="15" customHeight="1" x14ac:dyDescent="0.25">
      <c r="B17" s="206" t="s">
        <v>548</v>
      </c>
      <c r="C17" s="206" t="s">
        <v>549</v>
      </c>
      <c r="D17" s="206"/>
    </row>
    <row r="18" spans="2:4" ht="15" customHeight="1" x14ac:dyDescent="0.25">
      <c r="B18" s="206" t="s">
        <v>550</v>
      </c>
      <c r="C18" s="206" t="s">
        <v>549</v>
      </c>
      <c r="D18" s="206" t="s">
        <v>551</v>
      </c>
    </row>
    <row r="19" spans="2:4" ht="15" customHeight="1" x14ac:dyDescent="0.25">
      <c r="B19" s="206" t="s">
        <v>552</v>
      </c>
      <c r="C19" s="206" t="s">
        <v>549</v>
      </c>
      <c r="D19" s="206" t="s">
        <v>553</v>
      </c>
    </row>
    <row r="20" spans="2:4" ht="15" customHeight="1" x14ac:dyDescent="0.25">
      <c r="B20" s="206" t="s">
        <v>554</v>
      </c>
      <c r="C20" s="206" t="s">
        <v>549</v>
      </c>
      <c r="D20" s="206" t="s">
        <v>555</v>
      </c>
    </row>
    <row r="21" spans="2:4" ht="15" customHeight="1" x14ac:dyDescent="0.25">
      <c r="B21" s="206" t="s">
        <v>556</v>
      </c>
      <c r="C21" s="206" t="s">
        <v>557</v>
      </c>
      <c r="D21" s="206" t="s">
        <v>558</v>
      </c>
    </row>
    <row r="22" spans="2:4" ht="15" customHeight="1" x14ac:dyDescent="0.25">
      <c r="B22" s="206" t="s">
        <v>559</v>
      </c>
      <c r="C22" s="206" t="s">
        <v>560</v>
      </c>
      <c r="D22" s="206" t="s">
        <v>561</v>
      </c>
    </row>
    <row r="23" spans="2:4" ht="15" customHeight="1" x14ac:dyDescent="0.25">
      <c r="B23" s="206" t="s">
        <v>562</v>
      </c>
      <c r="C23" s="206" t="s">
        <v>563</v>
      </c>
      <c r="D23" s="206"/>
    </row>
    <row r="24" spans="2:4" ht="15" customHeight="1" x14ac:dyDescent="0.25">
      <c r="B24" s="206" t="s">
        <v>564</v>
      </c>
      <c r="C24" s="206" t="s">
        <v>563</v>
      </c>
      <c r="D24" s="206" t="s">
        <v>565</v>
      </c>
    </row>
    <row r="25" spans="2:4" ht="15" customHeight="1" x14ac:dyDescent="0.25">
      <c r="B25" s="206" t="s">
        <v>566</v>
      </c>
      <c r="C25" s="206" t="s">
        <v>567</v>
      </c>
      <c r="D25" s="206"/>
    </row>
    <row r="26" spans="2:4" ht="15" customHeight="1" x14ac:dyDescent="0.25">
      <c r="B26" s="206" t="s">
        <v>568</v>
      </c>
      <c r="C26" s="206" t="s">
        <v>567</v>
      </c>
      <c r="D26" s="206" t="s">
        <v>569</v>
      </c>
    </row>
    <row r="27" spans="2:4" ht="15" customHeight="1" x14ac:dyDescent="0.25">
      <c r="B27" s="206" t="s">
        <v>570</v>
      </c>
      <c r="C27" s="206" t="s">
        <v>571</v>
      </c>
      <c r="D27" s="206"/>
    </row>
    <row r="28" spans="2:4" ht="15" customHeight="1" x14ac:dyDescent="0.25">
      <c r="B28" s="206" t="s">
        <v>572</v>
      </c>
      <c r="C28" s="206" t="s">
        <v>571</v>
      </c>
      <c r="D28" s="206" t="s">
        <v>573</v>
      </c>
    </row>
    <row r="29" spans="2:4" ht="15" customHeight="1" x14ac:dyDescent="0.25">
      <c r="B29" s="206" t="s">
        <v>574</v>
      </c>
      <c r="C29" s="206" t="s">
        <v>575</v>
      </c>
      <c r="D29" s="206"/>
    </row>
    <row r="30" spans="2:4" ht="15" customHeight="1" x14ac:dyDescent="0.25">
      <c r="B30" s="206" t="s">
        <v>576</v>
      </c>
      <c r="C30" s="206" t="s">
        <v>575</v>
      </c>
      <c r="D30" s="206" t="s">
        <v>577</v>
      </c>
    </row>
    <row r="31" spans="2:4" ht="15" customHeight="1" x14ac:dyDescent="0.25">
      <c r="B31" s="206" t="s">
        <v>578</v>
      </c>
      <c r="C31" s="206" t="s">
        <v>575</v>
      </c>
      <c r="D31" s="206" t="s">
        <v>579</v>
      </c>
    </row>
    <row r="32" spans="2:4" ht="15" customHeight="1" x14ac:dyDescent="0.25">
      <c r="B32" s="206" t="s">
        <v>580</v>
      </c>
      <c r="C32" s="206" t="s">
        <v>581</v>
      </c>
      <c r="D32" s="206"/>
    </row>
    <row r="33" spans="2:4" ht="15" customHeight="1" x14ac:dyDescent="0.25">
      <c r="B33" s="206" t="s">
        <v>582</v>
      </c>
      <c r="C33" s="206" t="s">
        <v>583</v>
      </c>
      <c r="D33" s="206"/>
    </row>
    <row r="34" spans="2:4" ht="15" customHeight="1" x14ac:dyDescent="0.25">
      <c r="B34" s="206" t="s">
        <v>584</v>
      </c>
      <c r="C34" s="206" t="s">
        <v>585</v>
      </c>
      <c r="D34" s="206"/>
    </row>
    <row r="35" spans="2:4" ht="15" customHeight="1" x14ac:dyDescent="0.25">
      <c r="B35" s="206" t="s">
        <v>586</v>
      </c>
      <c r="C35" s="206" t="s">
        <v>587</v>
      </c>
      <c r="D35" s="206"/>
    </row>
    <row r="36" spans="2:4" ht="15" customHeight="1" x14ac:dyDescent="0.25">
      <c r="B36" s="206" t="s">
        <v>588</v>
      </c>
      <c r="C36" s="206" t="s">
        <v>587</v>
      </c>
      <c r="D36" s="206" t="s">
        <v>589</v>
      </c>
    </row>
    <row r="37" spans="2:4" ht="15" customHeight="1" x14ac:dyDescent="0.25">
      <c r="B37" s="206" t="s">
        <v>590</v>
      </c>
      <c r="C37" s="206" t="s">
        <v>587</v>
      </c>
      <c r="D37" s="206" t="s">
        <v>591</v>
      </c>
    </row>
    <row r="38" spans="2:4" ht="15" customHeight="1" x14ac:dyDescent="0.25">
      <c r="B38" s="206" t="s">
        <v>592</v>
      </c>
      <c r="C38" s="206" t="s">
        <v>587</v>
      </c>
      <c r="D38" s="206" t="s">
        <v>593</v>
      </c>
    </row>
    <row r="39" spans="2:4" ht="15" customHeight="1" x14ac:dyDescent="0.25">
      <c r="B39" s="206" t="s">
        <v>594</v>
      </c>
      <c r="C39" s="206" t="s">
        <v>595</v>
      </c>
      <c r="D39" s="206"/>
    </row>
    <row r="40" spans="2:4" ht="15" customHeight="1" x14ac:dyDescent="0.25">
      <c r="B40" s="206" t="s">
        <v>596</v>
      </c>
      <c r="C40" s="206" t="s">
        <v>597</v>
      </c>
      <c r="D40" s="206"/>
    </row>
    <row r="41" spans="2:4" ht="15" customHeight="1" x14ac:dyDescent="0.25">
      <c r="B41" s="206" t="s">
        <v>598</v>
      </c>
      <c r="C41" s="206" t="s">
        <v>597</v>
      </c>
      <c r="D41" s="206" t="s">
        <v>599</v>
      </c>
    </row>
    <row r="42" spans="2:4" ht="15" customHeight="1" x14ac:dyDescent="0.25">
      <c r="B42" s="206" t="s">
        <v>600</v>
      </c>
      <c r="C42" s="206" t="s">
        <v>595</v>
      </c>
      <c r="D42" s="206"/>
    </row>
    <row r="43" spans="2:4" ht="15" customHeight="1" x14ac:dyDescent="0.25">
      <c r="B43" s="206" t="s">
        <v>601</v>
      </c>
      <c r="C43" s="206" t="s">
        <v>595</v>
      </c>
      <c r="D43" s="206" t="s">
        <v>602</v>
      </c>
    </row>
    <row r="44" spans="2:4" ht="15" customHeight="1" x14ac:dyDescent="0.25">
      <c r="B44" s="206" t="s">
        <v>603</v>
      </c>
      <c r="C44" s="206" t="s">
        <v>604</v>
      </c>
      <c r="D44" s="206"/>
    </row>
    <row r="45" spans="2:4" ht="15" customHeight="1" x14ac:dyDescent="0.25">
      <c r="B45" s="206" t="s">
        <v>605</v>
      </c>
      <c r="C45" s="206" t="s">
        <v>604</v>
      </c>
      <c r="D45" s="206" t="s">
        <v>606</v>
      </c>
    </row>
    <row r="46" spans="2:4" ht="15" customHeight="1" x14ac:dyDescent="0.25">
      <c r="B46" s="206" t="s">
        <v>607</v>
      </c>
      <c r="C46" s="206" t="s">
        <v>608</v>
      </c>
      <c r="D46" s="206"/>
    </row>
    <row r="47" spans="2:4" ht="15" customHeight="1" x14ac:dyDescent="0.25">
      <c r="B47" s="206" t="s">
        <v>609</v>
      </c>
      <c r="C47" s="206" t="s">
        <v>608</v>
      </c>
      <c r="D47" s="206" t="s">
        <v>610</v>
      </c>
    </row>
    <row r="48" spans="2:4" ht="15" customHeight="1" x14ac:dyDescent="0.25">
      <c r="B48" s="206" t="s">
        <v>611</v>
      </c>
      <c r="C48" s="206" t="s">
        <v>608</v>
      </c>
      <c r="D48" s="206" t="s">
        <v>612</v>
      </c>
    </row>
    <row r="49" spans="2:4" ht="15" customHeight="1" x14ac:dyDescent="0.25">
      <c r="B49" s="206" t="s">
        <v>613</v>
      </c>
      <c r="C49" s="206" t="s">
        <v>614</v>
      </c>
      <c r="D49" s="206"/>
    </row>
    <row r="50" spans="2:4" ht="15" customHeight="1" x14ac:dyDescent="0.25">
      <c r="B50" s="206" t="s">
        <v>615</v>
      </c>
      <c r="C50" s="206" t="s">
        <v>614</v>
      </c>
      <c r="D50" s="206" t="s">
        <v>616</v>
      </c>
    </row>
    <row r="51" spans="2:4" ht="15" customHeight="1" x14ac:dyDescent="0.25">
      <c r="B51" s="206" t="s">
        <v>617</v>
      </c>
      <c r="C51" s="206" t="s">
        <v>614</v>
      </c>
      <c r="D51" s="206" t="s">
        <v>618</v>
      </c>
    </row>
    <row r="52" spans="2:4" ht="15" customHeight="1" x14ac:dyDescent="0.25">
      <c r="B52" s="206" t="s">
        <v>619</v>
      </c>
      <c r="C52" s="206" t="s">
        <v>620</v>
      </c>
      <c r="D52" s="206"/>
    </row>
    <row r="53" spans="2:4" ht="15" customHeight="1" x14ac:dyDescent="0.25">
      <c r="B53" s="206" t="s">
        <v>621</v>
      </c>
      <c r="C53" s="206" t="s">
        <v>620</v>
      </c>
      <c r="D53" s="206" t="s">
        <v>622</v>
      </c>
    </row>
    <row r="54" spans="2:4" ht="15" customHeight="1" x14ac:dyDescent="0.25">
      <c r="B54" s="206" t="s">
        <v>623</v>
      </c>
      <c r="C54" s="206" t="s">
        <v>620</v>
      </c>
      <c r="D54" s="206" t="s">
        <v>624</v>
      </c>
    </row>
    <row r="55" spans="2:4" ht="15" customHeight="1" x14ac:dyDescent="0.25">
      <c r="B55" s="206" t="s">
        <v>625</v>
      </c>
      <c r="C55" s="206" t="s">
        <v>620</v>
      </c>
      <c r="D55" s="206" t="s">
        <v>626</v>
      </c>
    </row>
    <row r="56" spans="2:4" ht="15" customHeight="1" x14ac:dyDescent="0.25">
      <c r="B56" s="206" t="s">
        <v>627</v>
      </c>
      <c r="C56" s="206" t="s">
        <v>628</v>
      </c>
      <c r="D56" s="206"/>
    </row>
    <row r="57" spans="2:4" ht="15" customHeight="1" x14ac:dyDescent="0.25">
      <c r="B57" s="206" t="s">
        <v>629</v>
      </c>
      <c r="C57" s="206" t="s">
        <v>630</v>
      </c>
      <c r="D57" s="206"/>
    </row>
    <row r="58" spans="2:4" ht="15" customHeight="1" x14ac:dyDescent="0.25">
      <c r="B58" s="206" t="s">
        <v>631</v>
      </c>
      <c r="C58" s="206" t="s">
        <v>630</v>
      </c>
      <c r="D58" s="206" t="s">
        <v>632</v>
      </c>
    </row>
    <row r="59" spans="2:4" ht="15" customHeight="1" x14ac:dyDescent="0.25">
      <c r="B59" s="206" t="s">
        <v>633</v>
      </c>
      <c r="C59" s="206" t="s">
        <v>630</v>
      </c>
      <c r="D59" s="206" t="s">
        <v>634</v>
      </c>
    </row>
    <row r="60" spans="2:4" ht="15" customHeight="1" x14ac:dyDescent="0.25">
      <c r="B60" s="206" t="s">
        <v>635</v>
      </c>
      <c r="C60" s="206" t="s">
        <v>630</v>
      </c>
      <c r="D60" s="206" t="s">
        <v>636</v>
      </c>
    </row>
    <row r="61" spans="2:4" ht="15" customHeight="1" x14ac:dyDescent="0.25">
      <c r="B61" s="206" t="s">
        <v>637</v>
      </c>
      <c r="C61" s="206"/>
      <c r="D61" s="206" t="s">
        <v>638</v>
      </c>
    </row>
    <row r="62" spans="2:4" ht="15" customHeight="1" x14ac:dyDescent="0.25">
      <c r="B62" s="206" t="s">
        <v>639</v>
      </c>
      <c r="C62" s="206"/>
      <c r="D62" s="206" t="s">
        <v>640</v>
      </c>
    </row>
    <row r="63" spans="2:4" ht="15" customHeight="1" x14ac:dyDescent="0.25">
      <c r="B63" s="206" t="s">
        <v>641</v>
      </c>
      <c r="C63" s="206" t="s">
        <v>642</v>
      </c>
      <c r="D63" s="206"/>
    </row>
    <row r="64" spans="2:4" ht="15" customHeight="1" x14ac:dyDescent="0.25">
      <c r="B64" s="206" t="s">
        <v>643</v>
      </c>
      <c r="C64" s="206" t="s">
        <v>644</v>
      </c>
      <c r="D64" s="206"/>
    </row>
    <row r="65" spans="2:4" ht="15" customHeight="1" x14ac:dyDescent="0.25">
      <c r="B65" s="206" t="s">
        <v>645</v>
      </c>
      <c r="C65" s="206" t="s">
        <v>646</v>
      </c>
      <c r="D65" s="206"/>
    </row>
    <row r="66" spans="2:4" ht="15" customHeight="1" x14ac:dyDescent="0.25">
      <c r="B66" s="206" t="s">
        <v>647</v>
      </c>
      <c r="C66" s="206" t="s">
        <v>648</v>
      </c>
      <c r="D66" s="206"/>
    </row>
  </sheetData>
  <sheetProtection algorithmName="SHA-512" hashValue="Dgi2h0x3rpr3iFyfx5ferW/VQB3c5Qb+Ige7UlsesO78RhuvGkpW5xbqMx6E1EqAjE1LbUTYUvQGVW+Qwj/6HA==" saltValue="jM9AscPwPKvp23yKdyMK+Q==" spinCount="100000" sheet="1" objects="1" scenarios="1"/>
  <mergeCells count="1">
    <mergeCell ref="B2:D2"/>
  </mergeCells>
  <phoneticPr fontId="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7A422-C58A-477D-8619-074681D755FC}">
  <sheetPr codeName="Sheet7"/>
  <dimension ref="A1:G21"/>
  <sheetViews>
    <sheetView workbookViewId="0">
      <pane ySplit="1" topLeftCell="A2" activePane="bottomLeft" state="frozen"/>
      <selection activeCell="G29" sqref="G29"/>
      <selection pane="bottomLeft" activeCell="G29" sqref="G29"/>
    </sheetView>
  </sheetViews>
  <sheetFormatPr defaultColWidth="9" defaultRowHeight="15.75" x14ac:dyDescent="0.4"/>
  <cols>
    <col min="1" max="1" width="8.5" style="105" bestFit="1" customWidth="1"/>
    <col min="2" max="6" width="9" style="105"/>
    <col min="7" max="7" width="32" style="105" bestFit="1" customWidth="1"/>
    <col min="8" max="16384" width="9" style="105"/>
  </cols>
  <sheetData>
    <row r="1" spans="1:7" x14ac:dyDescent="0.4">
      <c r="A1" s="147" t="s">
        <v>649</v>
      </c>
      <c r="B1" s="147" t="s">
        <v>175</v>
      </c>
      <c r="C1" s="147" t="s">
        <v>650</v>
      </c>
      <c r="D1" s="147" t="s">
        <v>651</v>
      </c>
      <c r="E1" s="147" t="s">
        <v>652</v>
      </c>
      <c r="F1" s="207" t="s">
        <v>653</v>
      </c>
      <c r="G1" s="207" t="s">
        <v>654</v>
      </c>
    </row>
    <row r="2" spans="1:7" x14ac:dyDescent="0.4">
      <c r="A2" s="103" t="s">
        <v>655</v>
      </c>
      <c r="B2" s="103"/>
      <c r="C2" s="103" t="s">
        <v>656</v>
      </c>
      <c r="D2" s="103">
        <v>0</v>
      </c>
      <c r="E2" s="103">
        <v>0.1</v>
      </c>
      <c r="F2" s="103"/>
      <c r="G2" s="103"/>
    </row>
    <row r="3" spans="1:7" x14ac:dyDescent="0.4">
      <c r="A3" s="103" t="s">
        <v>655</v>
      </c>
      <c r="B3" s="103"/>
      <c r="C3" s="103" t="s">
        <v>657</v>
      </c>
      <c r="D3" s="103">
        <v>0.1</v>
      </c>
      <c r="E3" s="103">
        <v>0.8</v>
      </c>
      <c r="F3" s="103"/>
      <c r="G3" s="103"/>
    </row>
    <row r="4" spans="1:7" x14ac:dyDescent="0.4">
      <c r="A4" s="103" t="s">
        <v>655</v>
      </c>
      <c r="B4" s="103"/>
      <c r="C4" s="103" t="s">
        <v>658</v>
      </c>
      <c r="D4" s="103">
        <v>0.8</v>
      </c>
      <c r="E4" s="103">
        <v>1.4</v>
      </c>
      <c r="F4" s="103"/>
      <c r="G4" s="103"/>
    </row>
    <row r="5" spans="1:7" x14ac:dyDescent="0.4">
      <c r="A5" s="103" t="s">
        <v>655</v>
      </c>
      <c r="B5" s="103"/>
      <c r="C5" s="103" t="s">
        <v>659</v>
      </c>
      <c r="D5" s="103">
        <v>1.4</v>
      </c>
      <c r="E5" s="103"/>
      <c r="F5" s="103"/>
      <c r="G5" s="103"/>
    </row>
    <row r="6" spans="1:7" x14ac:dyDescent="0.4">
      <c r="A6" s="103" t="s">
        <v>660</v>
      </c>
      <c r="B6" s="103"/>
      <c r="C6" s="103" t="s">
        <v>656</v>
      </c>
      <c r="D6" s="103">
        <v>0</v>
      </c>
      <c r="E6" s="103">
        <v>0.2</v>
      </c>
      <c r="F6" s="103"/>
      <c r="G6" s="103"/>
    </row>
    <row r="7" spans="1:7" x14ac:dyDescent="0.4">
      <c r="A7" s="103" t="s">
        <v>660</v>
      </c>
      <c r="B7" s="103"/>
      <c r="C7" s="103" t="s">
        <v>657</v>
      </c>
      <c r="D7" s="103">
        <v>0.2</v>
      </c>
      <c r="E7" s="103">
        <v>1.6</v>
      </c>
      <c r="F7" s="103"/>
      <c r="G7" s="103"/>
    </row>
    <row r="8" spans="1:7" x14ac:dyDescent="0.4">
      <c r="A8" s="103" t="s">
        <v>660</v>
      </c>
      <c r="B8" s="103"/>
      <c r="C8" s="103" t="s">
        <v>658</v>
      </c>
      <c r="D8" s="103">
        <v>1.6</v>
      </c>
      <c r="E8" s="103">
        <v>2.8</v>
      </c>
      <c r="F8" s="103"/>
      <c r="G8" s="103"/>
    </row>
    <row r="9" spans="1:7" x14ac:dyDescent="0.4">
      <c r="A9" s="103" t="s">
        <v>660</v>
      </c>
      <c r="B9" s="103"/>
      <c r="C9" s="103" t="s">
        <v>659</v>
      </c>
      <c r="D9" s="103">
        <v>2.8</v>
      </c>
      <c r="E9" s="103"/>
      <c r="F9" s="103"/>
      <c r="G9" s="103"/>
    </row>
    <row r="10" spans="1:7" x14ac:dyDescent="0.4">
      <c r="A10" s="103" t="s">
        <v>661</v>
      </c>
      <c r="B10" s="103"/>
      <c r="C10" s="103" t="s">
        <v>656</v>
      </c>
      <c r="D10" s="103">
        <v>0</v>
      </c>
      <c r="E10" s="103">
        <v>0.2</v>
      </c>
      <c r="F10" s="103"/>
      <c r="G10" s="103"/>
    </row>
    <row r="11" spans="1:7" x14ac:dyDescent="0.4">
      <c r="A11" s="103" t="s">
        <v>661</v>
      </c>
      <c r="B11" s="103"/>
      <c r="C11" s="103" t="s">
        <v>657</v>
      </c>
      <c r="D11" s="103">
        <v>0.2</v>
      </c>
      <c r="E11" s="103">
        <v>1.6</v>
      </c>
      <c r="F11" s="103"/>
      <c r="G11" s="103"/>
    </row>
    <row r="12" spans="1:7" x14ac:dyDescent="0.4">
      <c r="A12" s="103" t="s">
        <v>661</v>
      </c>
      <c r="B12" s="103"/>
      <c r="C12" s="103" t="s">
        <v>658</v>
      </c>
      <c r="D12" s="103">
        <v>1.6</v>
      </c>
      <c r="E12" s="103">
        <v>2.8</v>
      </c>
      <c r="F12" s="103"/>
      <c r="G12" s="103"/>
    </row>
    <row r="13" spans="1:7" x14ac:dyDescent="0.4">
      <c r="A13" s="103" t="s">
        <v>661</v>
      </c>
      <c r="B13" s="103"/>
      <c r="C13" s="103" t="s">
        <v>659</v>
      </c>
      <c r="D13" s="103">
        <v>2.8</v>
      </c>
      <c r="E13" s="103"/>
      <c r="F13" s="103"/>
      <c r="G13" s="103"/>
    </row>
    <row r="14" spans="1:7" x14ac:dyDescent="0.4">
      <c r="A14" s="103" t="s">
        <v>662</v>
      </c>
      <c r="B14" s="103" t="s">
        <v>663</v>
      </c>
      <c r="C14" s="103">
        <v>1</v>
      </c>
      <c r="D14" s="103">
        <v>1</v>
      </c>
      <c r="E14" s="103">
        <v>1.6</v>
      </c>
      <c r="F14" s="103" t="str">
        <f>B14&amp;C14</f>
        <v>D1</v>
      </c>
      <c r="G14" s="103" t="s">
        <v>664</v>
      </c>
    </row>
    <row r="15" spans="1:7" x14ac:dyDescent="0.4">
      <c r="A15" s="103" t="s">
        <v>662</v>
      </c>
      <c r="B15" s="103" t="s">
        <v>663</v>
      </c>
      <c r="C15" s="103">
        <v>2</v>
      </c>
      <c r="D15" s="103">
        <v>1.6</v>
      </c>
      <c r="E15" s="103">
        <v>1.8</v>
      </c>
      <c r="F15" s="103" t="str">
        <f t="shared" ref="F15:F21" si="0">B15&amp;C15</f>
        <v>D2</v>
      </c>
      <c r="G15" s="103" t="s">
        <v>665</v>
      </c>
    </row>
    <row r="16" spans="1:7" x14ac:dyDescent="0.4">
      <c r="A16" s="103" t="s">
        <v>662</v>
      </c>
      <c r="B16" s="103" t="s">
        <v>663</v>
      </c>
      <c r="C16" s="103">
        <v>3</v>
      </c>
      <c r="D16" s="103">
        <v>1.8</v>
      </c>
      <c r="E16" s="103">
        <v>2.8</v>
      </c>
      <c r="F16" s="103" t="str">
        <f t="shared" si="0"/>
        <v>D3</v>
      </c>
      <c r="G16" s="103" t="s">
        <v>666</v>
      </c>
    </row>
    <row r="17" spans="1:7" x14ac:dyDescent="0.4">
      <c r="A17" s="103" t="s">
        <v>662</v>
      </c>
      <c r="B17" s="103" t="s">
        <v>663</v>
      </c>
      <c r="C17" s="103">
        <v>4</v>
      </c>
      <c r="D17" s="103">
        <v>2.8</v>
      </c>
      <c r="E17" s="103"/>
      <c r="F17" s="103" t="str">
        <f t="shared" si="0"/>
        <v>D4</v>
      </c>
      <c r="G17" s="103" t="s">
        <v>667</v>
      </c>
    </row>
    <row r="18" spans="1:7" x14ac:dyDescent="0.4">
      <c r="A18" s="103" t="s">
        <v>662</v>
      </c>
      <c r="B18" s="103" t="s">
        <v>668</v>
      </c>
      <c r="C18" s="103">
        <v>1</v>
      </c>
      <c r="D18" s="103">
        <v>1</v>
      </c>
      <c r="E18" s="103">
        <v>1.6</v>
      </c>
      <c r="F18" s="103" t="str">
        <f t="shared" si="0"/>
        <v>E1</v>
      </c>
      <c r="G18" s="103" t="s">
        <v>664</v>
      </c>
    </row>
    <row r="19" spans="1:7" x14ac:dyDescent="0.4">
      <c r="A19" s="103" t="s">
        <v>662</v>
      </c>
      <c r="B19" s="103" t="s">
        <v>668</v>
      </c>
      <c r="C19" s="103">
        <v>2</v>
      </c>
      <c r="D19" s="103">
        <v>1.6</v>
      </c>
      <c r="E19" s="103">
        <v>2.8</v>
      </c>
      <c r="F19" s="103" t="str">
        <f t="shared" si="0"/>
        <v>E2</v>
      </c>
      <c r="G19" s="103" t="s">
        <v>669</v>
      </c>
    </row>
    <row r="20" spans="1:7" x14ac:dyDescent="0.4">
      <c r="A20" s="103" t="s">
        <v>662</v>
      </c>
      <c r="B20" s="103" t="s">
        <v>668</v>
      </c>
      <c r="C20" s="103">
        <v>3</v>
      </c>
      <c r="D20" s="103">
        <v>2.8</v>
      </c>
      <c r="E20" s="103">
        <v>3</v>
      </c>
      <c r="F20" s="103" t="str">
        <f t="shared" si="0"/>
        <v>E3</v>
      </c>
      <c r="G20" s="103" t="s">
        <v>670</v>
      </c>
    </row>
    <row r="21" spans="1:7" x14ac:dyDescent="0.4">
      <c r="A21" s="103" t="s">
        <v>662</v>
      </c>
      <c r="B21" s="103" t="s">
        <v>668</v>
      </c>
      <c r="C21" s="103">
        <v>4</v>
      </c>
      <c r="D21" s="103">
        <v>3</v>
      </c>
      <c r="E21" s="103"/>
      <c r="F21" s="103" t="str">
        <f t="shared" si="0"/>
        <v>E4</v>
      </c>
      <c r="G21" s="103" t="s">
        <v>667</v>
      </c>
    </row>
  </sheetData>
  <phoneticPr fontId="3"/>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E9EF3-DA16-4135-96F7-A5F441DE61CF}">
  <sheetPr codeName="Sheet23"/>
  <dimension ref="A1:H209"/>
  <sheetViews>
    <sheetView workbookViewId="0">
      <pane ySplit="1" topLeftCell="A2" activePane="bottomLeft" state="frozen"/>
      <selection activeCell="H46" sqref="H46"/>
      <selection pane="bottomLeft" activeCell="H46" sqref="H46"/>
    </sheetView>
  </sheetViews>
  <sheetFormatPr defaultColWidth="8.625" defaultRowHeight="15.75" x14ac:dyDescent="0.4"/>
  <cols>
    <col min="1" max="1" width="34" style="105" bestFit="1" customWidth="1"/>
    <col min="2" max="3" width="8.625" style="105"/>
    <col min="4" max="4" width="14.625" style="105" bestFit="1" customWidth="1"/>
    <col min="5" max="6" width="8.625" style="105"/>
    <col min="7" max="8" width="22.625" style="208" customWidth="1"/>
    <col min="9" max="16384" width="8.625" style="105"/>
  </cols>
  <sheetData>
    <row r="1" spans="1:8" x14ac:dyDescent="0.4">
      <c r="A1" s="105" t="s">
        <v>653</v>
      </c>
      <c r="B1" s="105" t="s">
        <v>671</v>
      </c>
      <c r="C1" s="105" t="s">
        <v>649</v>
      </c>
      <c r="D1" s="105" t="s">
        <v>672</v>
      </c>
      <c r="E1" s="105" t="s">
        <v>650</v>
      </c>
      <c r="F1" s="105" t="s">
        <v>654</v>
      </c>
      <c r="G1" s="208" t="s">
        <v>673</v>
      </c>
      <c r="H1" s="208" t="s">
        <v>674</v>
      </c>
    </row>
    <row r="2" spans="1:8" x14ac:dyDescent="0.4">
      <c r="A2" s="105" t="str">
        <f t="shared" ref="A2:A65" si="0">B2&amp;C2&amp;D2&amp;F2</f>
        <v>窓リノベ23ガラスSS大（L）</v>
      </c>
      <c r="B2" s="105" t="s">
        <v>675</v>
      </c>
      <c r="C2" s="105" t="s">
        <v>655</v>
      </c>
      <c r="D2" s="105" t="s">
        <v>676</v>
      </c>
      <c r="E2" s="105" t="s">
        <v>659</v>
      </c>
      <c r="F2" s="209" t="str">
        <f t="shared" ref="F2:F65" si="1">IF(E2="L","大（L）",IF(E2="M","中（M）",IF(E2="S","小（S）",IF(E2="X","極小（X）",""))))</f>
        <v>大（L）</v>
      </c>
      <c r="G2" s="208">
        <v>48000</v>
      </c>
      <c r="H2" s="208">
        <v>48000</v>
      </c>
    </row>
    <row r="3" spans="1:8" x14ac:dyDescent="0.4">
      <c r="A3" s="105" t="str">
        <f t="shared" si="0"/>
        <v>窓リノベ23ガラスSS中（M）</v>
      </c>
      <c r="B3" s="105" t="s">
        <v>675</v>
      </c>
      <c r="C3" s="105" t="s">
        <v>655</v>
      </c>
      <c r="D3" s="105" t="s">
        <v>676</v>
      </c>
      <c r="E3" s="105" t="s">
        <v>658</v>
      </c>
      <c r="F3" s="209" t="str">
        <f t="shared" si="1"/>
        <v>中（M）</v>
      </c>
      <c r="G3" s="208">
        <v>30000</v>
      </c>
      <c r="H3" s="208">
        <v>30000</v>
      </c>
    </row>
    <row r="4" spans="1:8" x14ac:dyDescent="0.4">
      <c r="A4" s="105" t="str">
        <f t="shared" si="0"/>
        <v>窓リノベ23ガラスSS小（S）</v>
      </c>
      <c r="B4" s="105" t="s">
        <v>675</v>
      </c>
      <c r="C4" s="105" t="s">
        <v>655</v>
      </c>
      <c r="D4" s="105" t="s">
        <v>676</v>
      </c>
      <c r="E4" s="105" t="s">
        <v>657</v>
      </c>
      <c r="F4" s="209" t="str">
        <f t="shared" si="1"/>
        <v>小（S）</v>
      </c>
      <c r="G4" s="208">
        <v>8000</v>
      </c>
      <c r="H4" s="208">
        <v>8000</v>
      </c>
    </row>
    <row r="5" spans="1:8" x14ac:dyDescent="0.4">
      <c r="A5" s="105" t="str">
        <f t="shared" si="0"/>
        <v>窓リノベ23ガラスSS極小（X）</v>
      </c>
      <c r="B5" s="105" t="s">
        <v>675</v>
      </c>
      <c r="C5" s="105" t="s">
        <v>655</v>
      </c>
      <c r="D5" s="105" t="s">
        <v>676</v>
      </c>
      <c r="E5" s="105" t="s">
        <v>656</v>
      </c>
      <c r="F5" s="209" t="str">
        <f t="shared" si="1"/>
        <v>極小（X）</v>
      </c>
      <c r="G5" s="208">
        <v>8000</v>
      </c>
      <c r="H5" s="208">
        <v>8000</v>
      </c>
    </row>
    <row r="6" spans="1:8" x14ac:dyDescent="0.4">
      <c r="A6" s="105" t="str">
        <f t="shared" si="0"/>
        <v>窓リノベ23ガラスS大（L）</v>
      </c>
      <c r="B6" s="105" t="s">
        <v>675</v>
      </c>
      <c r="C6" s="105" t="s">
        <v>655</v>
      </c>
      <c r="D6" s="105" t="s">
        <v>657</v>
      </c>
      <c r="E6" s="105" t="s">
        <v>659</v>
      </c>
      <c r="F6" s="209" t="str">
        <f t="shared" si="1"/>
        <v>大（L）</v>
      </c>
      <c r="G6" s="208">
        <v>32000</v>
      </c>
      <c r="H6" s="208">
        <v>32000</v>
      </c>
    </row>
    <row r="7" spans="1:8" x14ac:dyDescent="0.4">
      <c r="A7" s="105" t="str">
        <f t="shared" si="0"/>
        <v>窓リノベ23ガラスS中（M）</v>
      </c>
      <c r="B7" s="105" t="s">
        <v>675</v>
      </c>
      <c r="C7" s="105" t="s">
        <v>655</v>
      </c>
      <c r="D7" s="105" t="s">
        <v>657</v>
      </c>
      <c r="E7" s="105" t="s">
        <v>658</v>
      </c>
      <c r="F7" s="209" t="str">
        <f t="shared" si="1"/>
        <v>中（M）</v>
      </c>
      <c r="G7" s="208">
        <v>21000</v>
      </c>
      <c r="H7" s="208">
        <v>21000</v>
      </c>
    </row>
    <row r="8" spans="1:8" x14ac:dyDescent="0.4">
      <c r="A8" s="105" t="str">
        <f t="shared" si="0"/>
        <v>窓リノベ23ガラスS小（S）</v>
      </c>
      <c r="B8" s="105" t="s">
        <v>675</v>
      </c>
      <c r="C8" s="105" t="s">
        <v>655</v>
      </c>
      <c r="D8" s="105" t="s">
        <v>657</v>
      </c>
      <c r="E8" s="105" t="s">
        <v>657</v>
      </c>
      <c r="F8" s="209" t="str">
        <f t="shared" si="1"/>
        <v>小（S）</v>
      </c>
      <c r="G8" s="208">
        <v>5000</v>
      </c>
      <c r="H8" s="208">
        <v>5000</v>
      </c>
    </row>
    <row r="9" spans="1:8" x14ac:dyDescent="0.4">
      <c r="A9" s="105" t="str">
        <f t="shared" si="0"/>
        <v>窓リノベ23ガラスS極小（X）</v>
      </c>
      <c r="B9" s="105" t="s">
        <v>675</v>
      </c>
      <c r="C9" s="105" t="s">
        <v>655</v>
      </c>
      <c r="D9" s="105" t="s">
        <v>657</v>
      </c>
      <c r="E9" s="105" t="s">
        <v>656</v>
      </c>
      <c r="F9" s="209" t="str">
        <f t="shared" si="1"/>
        <v>極小（X）</v>
      </c>
      <c r="G9" s="208">
        <v>5000</v>
      </c>
      <c r="H9" s="208">
        <v>5000</v>
      </c>
    </row>
    <row r="10" spans="1:8" x14ac:dyDescent="0.4">
      <c r="A10" s="105" t="str">
        <f t="shared" si="0"/>
        <v>窓リノベ23ガラスA大（L）</v>
      </c>
      <c r="B10" s="105" t="s">
        <v>675</v>
      </c>
      <c r="C10" s="105" t="s">
        <v>655</v>
      </c>
      <c r="D10" s="105" t="s">
        <v>677</v>
      </c>
      <c r="E10" s="105" t="s">
        <v>659</v>
      </c>
      <c r="F10" s="209" t="str">
        <f t="shared" si="1"/>
        <v>大（L）</v>
      </c>
      <c r="G10" s="208">
        <v>26000</v>
      </c>
      <c r="H10" s="208">
        <v>26000</v>
      </c>
    </row>
    <row r="11" spans="1:8" x14ac:dyDescent="0.4">
      <c r="A11" s="105" t="str">
        <f t="shared" si="0"/>
        <v>窓リノベ23ガラスA中（M）</v>
      </c>
      <c r="B11" s="105" t="s">
        <v>675</v>
      </c>
      <c r="C11" s="105" t="s">
        <v>655</v>
      </c>
      <c r="D11" s="105" t="s">
        <v>677</v>
      </c>
      <c r="E11" s="105" t="s">
        <v>658</v>
      </c>
      <c r="F11" s="209" t="str">
        <f t="shared" si="1"/>
        <v>中（M）</v>
      </c>
      <c r="G11" s="208">
        <v>17000</v>
      </c>
      <c r="H11" s="208">
        <v>17000</v>
      </c>
    </row>
    <row r="12" spans="1:8" x14ac:dyDescent="0.4">
      <c r="A12" s="105" t="str">
        <f t="shared" si="0"/>
        <v>窓リノベ23ガラスA小（S）</v>
      </c>
      <c r="B12" s="105" t="s">
        <v>675</v>
      </c>
      <c r="C12" s="105" t="s">
        <v>655</v>
      </c>
      <c r="D12" s="105" t="s">
        <v>677</v>
      </c>
      <c r="E12" s="105" t="s">
        <v>657</v>
      </c>
      <c r="F12" s="209" t="str">
        <f t="shared" si="1"/>
        <v>小（S）</v>
      </c>
      <c r="G12" s="208">
        <v>4000</v>
      </c>
      <c r="H12" s="208">
        <v>4000</v>
      </c>
    </row>
    <row r="13" spans="1:8" x14ac:dyDescent="0.4">
      <c r="A13" s="105" t="str">
        <f t="shared" si="0"/>
        <v>窓リノベ23ガラスA極小（X）</v>
      </c>
      <c r="B13" s="105" t="s">
        <v>675</v>
      </c>
      <c r="C13" s="105" t="s">
        <v>655</v>
      </c>
      <c r="D13" s="105" t="s">
        <v>677</v>
      </c>
      <c r="E13" s="105" t="s">
        <v>656</v>
      </c>
      <c r="F13" s="209" t="str">
        <f t="shared" si="1"/>
        <v>極小（X）</v>
      </c>
      <c r="G13" s="208">
        <v>4000</v>
      </c>
      <c r="H13" s="208">
        <v>4000</v>
      </c>
    </row>
    <row r="14" spans="1:8" x14ac:dyDescent="0.4">
      <c r="A14" s="105" t="str">
        <f t="shared" si="0"/>
        <v>窓リノベ23内窓SS大（L）</v>
      </c>
      <c r="B14" s="105" t="s">
        <v>675</v>
      </c>
      <c r="C14" s="105" t="s">
        <v>661</v>
      </c>
      <c r="D14" s="105" t="s">
        <v>676</v>
      </c>
      <c r="E14" s="105" t="s">
        <v>659</v>
      </c>
      <c r="F14" s="209" t="str">
        <f t="shared" si="1"/>
        <v>大（L）</v>
      </c>
      <c r="G14" s="208">
        <v>124000</v>
      </c>
      <c r="H14" s="208">
        <v>124000</v>
      </c>
    </row>
    <row r="15" spans="1:8" x14ac:dyDescent="0.4">
      <c r="A15" s="105" t="str">
        <f t="shared" si="0"/>
        <v>窓リノベ23内窓SS中（M）</v>
      </c>
      <c r="B15" s="105" t="s">
        <v>675</v>
      </c>
      <c r="C15" s="105" t="s">
        <v>661</v>
      </c>
      <c r="D15" s="105" t="s">
        <v>676</v>
      </c>
      <c r="E15" s="105" t="s">
        <v>658</v>
      </c>
      <c r="F15" s="209" t="str">
        <f t="shared" si="1"/>
        <v>中（M）</v>
      </c>
      <c r="G15" s="208">
        <v>84000</v>
      </c>
      <c r="H15" s="208">
        <v>84000</v>
      </c>
    </row>
    <row r="16" spans="1:8" x14ac:dyDescent="0.4">
      <c r="A16" s="105" t="str">
        <f t="shared" si="0"/>
        <v>窓リノベ23内窓SS小（S）</v>
      </c>
      <c r="B16" s="105" t="s">
        <v>675</v>
      </c>
      <c r="C16" s="105" t="s">
        <v>661</v>
      </c>
      <c r="D16" s="105" t="s">
        <v>676</v>
      </c>
      <c r="E16" s="105" t="s">
        <v>657</v>
      </c>
      <c r="F16" s="209" t="str">
        <f t="shared" si="1"/>
        <v>小（S）</v>
      </c>
      <c r="G16" s="208">
        <v>53000</v>
      </c>
      <c r="H16" s="208">
        <v>53000</v>
      </c>
    </row>
    <row r="17" spans="1:8" x14ac:dyDescent="0.4">
      <c r="A17" s="105" t="str">
        <f t="shared" si="0"/>
        <v>窓リノベ23内窓SS極小（X）</v>
      </c>
      <c r="B17" s="105" t="s">
        <v>675</v>
      </c>
      <c r="C17" s="105" t="s">
        <v>661</v>
      </c>
      <c r="D17" s="105" t="s">
        <v>676</v>
      </c>
      <c r="E17" s="105" t="s">
        <v>656</v>
      </c>
      <c r="F17" s="209" t="str">
        <f t="shared" si="1"/>
        <v>極小（X）</v>
      </c>
      <c r="G17" s="208">
        <v>53000</v>
      </c>
      <c r="H17" s="208">
        <v>53000</v>
      </c>
    </row>
    <row r="18" spans="1:8" x14ac:dyDescent="0.4">
      <c r="A18" s="105" t="str">
        <f t="shared" si="0"/>
        <v>窓リノベ23内窓S大（L）</v>
      </c>
      <c r="B18" s="105" t="s">
        <v>675</v>
      </c>
      <c r="C18" s="105" t="s">
        <v>661</v>
      </c>
      <c r="D18" s="105" t="s">
        <v>657</v>
      </c>
      <c r="E18" s="105" t="s">
        <v>659</v>
      </c>
      <c r="F18" s="209" t="str">
        <f t="shared" si="1"/>
        <v>大（L）</v>
      </c>
      <c r="G18" s="208">
        <v>84000</v>
      </c>
      <c r="H18" s="208">
        <v>84000</v>
      </c>
    </row>
    <row r="19" spans="1:8" x14ac:dyDescent="0.4">
      <c r="A19" s="105" t="str">
        <f t="shared" si="0"/>
        <v>窓リノベ23内窓S中（M）</v>
      </c>
      <c r="B19" s="105" t="s">
        <v>675</v>
      </c>
      <c r="C19" s="105" t="s">
        <v>661</v>
      </c>
      <c r="D19" s="105" t="s">
        <v>657</v>
      </c>
      <c r="E19" s="105" t="s">
        <v>658</v>
      </c>
      <c r="F19" s="209" t="str">
        <f t="shared" si="1"/>
        <v>中（M）</v>
      </c>
      <c r="G19" s="208">
        <v>57000</v>
      </c>
      <c r="H19" s="208">
        <v>57000</v>
      </c>
    </row>
    <row r="20" spans="1:8" x14ac:dyDescent="0.4">
      <c r="A20" s="105" t="str">
        <f t="shared" si="0"/>
        <v>窓リノベ23内窓S小（S）</v>
      </c>
      <c r="B20" s="105" t="s">
        <v>675</v>
      </c>
      <c r="C20" s="105" t="s">
        <v>661</v>
      </c>
      <c r="D20" s="105" t="s">
        <v>657</v>
      </c>
      <c r="E20" s="105" t="s">
        <v>657</v>
      </c>
      <c r="F20" s="209" t="str">
        <f t="shared" si="1"/>
        <v>小（S）</v>
      </c>
      <c r="G20" s="208">
        <v>36000</v>
      </c>
      <c r="H20" s="208">
        <v>36000</v>
      </c>
    </row>
    <row r="21" spans="1:8" x14ac:dyDescent="0.4">
      <c r="A21" s="105" t="str">
        <f t="shared" si="0"/>
        <v>窓リノベ23内窓S極小（X）</v>
      </c>
      <c r="B21" s="105" t="s">
        <v>675</v>
      </c>
      <c r="C21" s="105" t="s">
        <v>661</v>
      </c>
      <c r="D21" s="105" t="s">
        <v>657</v>
      </c>
      <c r="E21" s="105" t="s">
        <v>656</v>
      </c>
      <c r="F21" s="209" t="str">
        <f t="shared" si="1"/>
        <v>極小（X）</v>
      </c>
      <c r="G21" s="208">
        <v>36000</v>
      </c>
      <c r="H21" s="208">
        <v>36000</v>
      </c>
    </row>
    <row r="22" spans="1:8" x14ac:dyDescent="0.4">
      <c r="A22" s="105" t="str">
        <f t="shared" si="0"/>
        <v>窓リノベ23内窓A大（L）</v>
      </c>
      <c r="B22" s="105" t="s">
        <v>675</v>
      </c>
      <c r="C22" s="105" t="s">
        <v>661</v>
      </c>
      <c r="D22" s="105" t="s">
        <v>677</v>
      </c>
      <c r="E22" s="105" t="s">
        <v>659</v>
      </c>
      <c r="F22" s="209" t="str">
        <f t="shared" si="1"/>
        <v>大（L）</v>
      </c>
      <c r="G22" s="208">
        <v>69000</v>
      </c>
      <c r="H22" s="208">
        <v>69000</v>
      </c>
    </row>
    <row r="23" spans="1:8" x14ac:dyDescent="0.4">
      <c r="A23" s="105" t="str">
        <f t="shared" si="0"/>
        <v>窓リノベ23内窓A中（M）</v>
      </c>
      <c r="B23" s="105" t="s">
        <v>675</v>
      </c>
      <c r="C23" s="105" t="s">
        <v>661</v>
      </c>
      <c r="D23" s="105" t="s">
        <v>677</v>
      </c>
      <c r="E23" s="105" t="s">
        <v>658</v>
      </c>
      <c r="F23" s="209" t="str">
        <f t="shared" si="1"/>
        <v>中（M）</v>
      </c>
      <c r="G23" s="208">
        <v>47000</v>
      </c>
      <c r="H23" s="208">
        <v>47000</v>
      </c>
    </row>
    <row r="24" spans="1:8" x14ac:dyDescent="0.4">
      <c r="A24" s="105" t="str">
        <f t="shared" si="0"/>
        <v>窓リノベ23内窓A小（S）</v>
      </c>
      <c r="B24" s="105" t="s">
        <v>675</v>
      </c>
      <c r="C24" s="105" t="s">
        <v>661</v>
      </c>
      <c r="D24" s="105" t="s">
        <v>677</v>
      </c>
      <c r="E24" s="105" t="s">
        <v>657</v>
      </c>
      <c r="F24" s="209" t="str">
        <f t="shared" si="1"/>
        <v>小（S）</v>
      </c>
      <c r="G24" s="208">
        <v>30000</v>
      </c>
      <c r="H24" s="208">
        <v>30000</v>
      </c>
    </row>
    <row r="25" spans="1:8" x14ac:dyDescent="0.4">
      <c r="A25" s="105" t="str">
        <f t="shared" si="0"/>
        <v>窓リノベ23内窓A極小（X）</v>
      </c>
      <c r="B25" s="105" t="s">
        <v>675</v>
      </c>
      <c r="C25" s="105" t="s">
        <v>661</v>
      </c>
      <c r="D25" s="105" t="s">
        <v>677</v>
      </c>
      <c r="E25" s="105" t="s">
        <v>656</v>
      </c>
      <c r="F25" s="209" t="str">
        <f t="shared" si="1"/>
        <v>極小（X）</v>
      </c>
      <c r="G25" s="208">
        <v>30000</v>
      </c>
      <c r="H25" s="208">
        <v>30000</v>
      </c>
    </row>
    <row r="26" spans="1:8" x14ac:dyDescent="0.4">
      <c r="A26" s="105" t="str">
        <f t="shared" si="0"/>
        <v>窓リノベ23外窓SS大（L）</v>
      </c>
      <c r="B26" s="105" t="s">
        <v>675</v>
      </c>
      <c r="C26" s="105" t="s">
        <v>660</v>
      </c>
      <c r="D26" s="105" t="s">
        <v>676</v>
      </c>
      <c r="E26" s="105" t="s">
        <v>659</v>
      </c>
      <c r="F26" s="209" t="str">
        <f t="shared" si="1"/>
        <v>大（L）</v>
      </c>
      <c r="G26" s="208">
        <v>183000</v>
      </c>
      <c r="H26" s="208">
        <v>221000</v>
      </c>
    </row>
    <row r="27" spans="1:8" x14ac:dyDescent="0.4">
      <c r="A27" s="105" t="str">
        <f t="shared" si="0"/>
        <v>窓リノベ23外窓SS中（M）</v>
      </c>
      <c r="B27" s="105" t="s">
        <v>675</v>
      </c>
      <c r="C27" s="105" t="s">
        <v>660</v>
      </c>
      <c r="D27" s="105" t="s">
        <v>676</v>
      </c>
      <c r="E27" s="105" t="s">
        <v>658</v>
      </c>
      <c r="F27" s="209" t="str">
        <f t="shared" si="1"/>
        <v>中（M）</v>
      </c>
      <c r="G27" s="208">
        <v>136000</v>
      </c>
      <c r="H27" s="208">
        <v>151000</v>
      </c>
    </row>
    <row r="28" spans="1:8" x14ac:dyDescent="0.4">
      <c r="A28" s="105" t="str">
        <f t="shared" si="0"/>
        <v>窓リノベ23外窓SS小（S）</v>
      </c>
      <c r="B28" s="105" t="s">
        <v>675</v>
      </c>
      <c r="C28" s="105" t="s">
        <v>660</v>
      </c>
      <c r="D28" s="105" t="s">
        <v>676</v>
      </c>
      <c r="E28" s="105" t="s">
        <v>657</v>
      </c>
      <c r="F28" s="209" t="str">
        <f t="shared" si="1"/>
        <v>小（S）</v>
      </c>
      <c r="G28" s="208">
        <v>91000</v>
      </c>
      <c r="H28" s="208">
        <v>93000</v>
      </c>
    </row>
    <row r="29" spans="1:8" x14ac:dyDescent="0.4">
      <c r="A29" s="105" t="str">
        <f t="shared" si="0"/>
        <v>窓リノベ23外窓SS極小（X）</v>
      </c>
      <c r="B29" s="105" t="s">
        <v>675</v>
      </c>
      <c r="C29" s="105" t="s">
        <v>660</v>
      </c>
      <c r="D29" s="105" t="s">
        <v>676</v>
      </c>
      <c r="E29" s="105" t="s">
        <v>656</v>
      </c>
      <c r="F29" s="209" t="str">
        <f t="shared" si="1"/>
        <v>極小（X）</v>
      </c>
      <c r="G29" s="208">
        <v>91000</v>
      </c>
      <c r="H29" s="208">
        <v>93000</v>
      </c>
    </row>
    <row r="30" spans="1:8" x14ac:dyDescent="0.4">
      <c r="A30" s="105" t="str">
        <f t="shared" si="0"/>
        <v>窓リノベ23外窓S大（L）</v>
      </c>
      <c r="B30" s="105" t="s">
        <v>675</v>
      </c>
      <c r="C30" s="105" t="s">
        <v>660</v>
      </c>
      <c r="D30" s="105" t="s">
        <v>657</v>
      </c>
      <c r="E30" s="105" t="s">
        <v>659</v>
      </c>
      <c r="F30" s="209" t="str">
        <f t="shared" si="1"/>
        <v>大（L）</v>
      </c>
      <c r="G30" s="208">
        <v>124000</v>
      </c>
      <c r="H30" s="208">
        <v>150000</v>
      </c>
    </row>
    <row r="31" spans="1:8" x14ac:dyDescent="0.4">
      <c r="A31" s="105" t="str">
        <f t="shared" si="0"/>
        <v>窓リノベ23外窓S中（M）</v>
      </c>
      <c r="B31" s="105" t="s">
        <v>675</v>
      </c>
      <c r="C31" s="105" t="s">
        <v>660</v>
      </c>
      <c r="D31" s="105" t="s">
        <v>657</v>
      </c>
      <c r="E31" s="105" t="s">
        <v>658</v>
      </c>
      <c r="F31" s="209" t="str">
        <f t="shared" si="1"/>
        <v>中（M）</v>
      </c>
      <c r="G31" s="208">
        <v>92000</v>
      </c>
      <c r="H31" s="208">
        <v>102000</v>
      </c>
    </row>
    <row r="32" spans="1:8" x14ac:dyDescent="0.4">
      <c r="A32" s="105" t="str">
        <f t="shared" si="0"/>
        <v>窓リノベ23外窓S小（S）</v>
      </c>
      <c r="B32" s="105" t="s">
        <v>675</v>
      </c>
      <c r="C32" s="105" t="s">
        <v>660</v>
      </c>
      <c r="D32" s="105" t="s">
        <v>657</v>
      </c>
      <c r="E32" s="105" t="s">
        <v>657</v>
      </c>
      <c r="F32" s="209" t="str">
        <f t="shared" si="1"/>
        <v>小（S）</v>
      </c>
      <c r="G32" s="208">
        <v>62000</v>
      </c>
      <c r="H32" s="208">
        <v>63000</v>
      </c>
    </row>
    <row r="33" spans="1:8" x14ac:dyDescent="0.4">
      <c r="A33" s="105" t="str">
        <f t="shared" si="0"/>
        <v>窓リノベ23外窓S極小（X）</v>
      </c>
      <c r="B33" s="105" t="s">
        <v>675</v>
      </c>
      <c r="C33" s="105" t="s">
        <v>660</v>
      </c>
      <c r="D33" s="105" t="s">
        <v>657</v>
      </c>
      <c r="E33" s="105" t="s">
        <v>656</v>
      </c>
      <c r="F33" s="209" t="str">
        <f t="shared" si="1"/>
        <v>極小（X）</v>
      </c>
      <c r="G33" s="208">
        <v>62000</v>
      </c>
      <c r="H33" s="208">
        <v>63000</v>
      </c>
    </row>
    <row r="34" spans="1:8" x14ac:dyDescent="0.4">
      <c r="A34" s="105" t="str">
        <f t="shared" si="0"/>
        <v>窓リノベ23外窓A大（L）</v>
      </c>
      <c r="B34" s="105" t="s">
        <v>675</v>
      </c>
      <c r="C34" s="105" t="s">
        <v>660</v>
      </c>
      <c r="D34" s="105" t="s">
        <v>677</v>
      </c>
      <c r="E34" s="105" t="s">
        <v>659</v>
      </c>
      <c r="F34" s="209" t="str">
        <f t="shared" si="1"/>
        <v>大（L）</v>
      </c>
      <c r="G34" s="208">
        <v>102000</v>
      </c>
      <c r="H34" s="208">
        <v>123000</v>
      </c>
    </row>
    <row r="35" spans="1:8" x14ac:dyDescent="0.4">
      <c r="A35" s="105" t="str">
        <f t="shared" si="0"/>
        <v>窓リノベ23外窓A中（M）</v>
      </c>
      <c r="B35" s="105" t="s">
        <v>675</v>
      </c>
      <c r="C35" s="105" t="s">
        <v>660</v>
      </c>
      <c r="D35" s="105" t="s">
        <v>677</v>
      </c>
      <c r="E35" s="105" t="s">
        <v>658</v>
      </c>
      <c r="F35" s="209" t="str">
        <f t="shared" si="1"/>
        <v>中（M）</v>
      </c>
      <c r="G35" s="208">
        <v>76000</v>
      </c>
      <c r="H35" s="208">
        <v>84000</v>
      </c>
    </row>
    <row r="36" spans="1:8" x14ac:dyDescent="0.4">
      <c r="A36" s="105" t="str">
        <f t="shared" si="0"/>
        <v>窓リノベ23外窓A小（S）</v>
      </c>
      <c r="B36" s="105" t="s">
        <v>675</v>
      </c>
      <c r="C36" s="105" t="s">
        <v>660</v>
      </c>
      <c r="D36" s="105" t="s">
        <v>677</v>
      </c>
      <c r="E36" s="105" t="s">
        <v>657</v>
      </c>
      <c r="F36" s="209" t="str">
        <f t="shared" si="1"/>
        <v>小（S）</v>
      </c>
      <c r="G36" s="208">
        <v>51000</v>
      </c>
      <c r="H36" s="208">
        <v>52000</v>
      </c>
    </row>
    <row r="37" spans="1:8" x14ac:dyDescent="0.4">
      <c r="A37" s="105" t="str">
        <f t="shared" si="0"/>
        <v>窓リノベ23外窓A極小（X）</v>
      </c>
      <c r="B37" s="105" t="s">
        <v>675</v>
      </c>
      <c r="C37" s="105" t="s">
        <v>660</v>
      </c>
      <c r="D37" s="105" t="s">
        <v>677</v>
      </c>
      <c r="E37" s="105" t="s">
        <v>656</v>
      </c>
      <c r="F37" s="209" t="str">
        <f t="shared" si="1"/>
        <v>極小（X）</v>
      </c>
      <c r="G37" s="208">
        <v>51000</v>
      </c>
      <c r="H37" s="208">
        <v>52000</v>
      </c>
    </row>
    <row r="38" spans="1:8" x14ac:dyDescent="0.4">
      <c r="A38" s="105" t="str">
        <f t="shared" si="0"/>
        <v>窓リノベ23外窓B大（L）</v>
      </c>
      <c r="B38" s="105" t="s">
        <v>675</v>
      </c>
      <c r="C38" s="105" t="s">
        <v>660</v>
      </c>
      <c r="D38" s="105" t="s">
        <v>678</v>
      </c>
      <c r="E38" s="105" t="s">
        <v>659</v>
      </c>
      <c r="F38" s="209" t="str">
        <f t="shared" si="1"/>
        <v>大（L）</v>
      </c>
      <c r="H38" s="208">
        <v>89000</v>
      </c>
    </row>
    <row r="39" spans="1:8" x14ac:dyDescent="0.4">
      <c r="A39" s="105" t="str">
        <f t="shared" si="0"/>
        <v>窓リノベ23外窓B中（M）</v>
      </c>
      <c r="B39" s="105" t="s">
        <v>675</v>
      </c>
      <c r="C39" s="105" t="s">
        <v>660</v>
      </c>
      <c r="D39" s="105" t="s">
        <v>678</v>
      </c>
      <c r="E39" s="105" t="s">
        <v>658</v>
      </c>
      <c r="F39" s="209" t="str">
        <f t="shared" si="1"/>
        <v>中（M）</v>
      </c>
      <c r="H39" s="208">
        <v>61000</v>
      </c>
    </row>
    <row r="40" spans="1:8" x14ac:dyDescent="0.4">
      <c r="A40" s="105" t="str">
        <f t="shared" si="0"/>
        <v>窓リノベ23外窓B小（S）</v>
      </c>
      <c r="B40" s="105" t="s">
        <v>675</v>
      </c>
      <c r="C40" s="105" t="s">
        <v>660</v>
      </c>
      <c r="D40" s="105" t="s">
        <v>678</v>
      </c>
      <c r="E40" s="105" t="s">
        <v>657</v>
      </c>
      <c r="F40" s="209" t="str">
        <f t="shared" si="1"/>
        <v>小（S）</v>
      </c>
      <c r="H40" s="208">
        <v>38000</v>
      </c>
    </row>
    <row r="41" spans="1:8" x14ac:dyDescent="0.4">
      <c r="A41" s="105" t="str">
        <f t="shared" si="0"/>
        <v>窓リノベ23外窓B極小（X）</v>
      </c>
      <c r="B41" s="105" t="s">
        <v>675</v>
      </c>
      <c r="C41" s="105" t="s">
        <v>660</v>
      </c>
      <c r="D41" s="105" t="s">
        <v>678</v>
      </c>
      <c r="E41" s="105" t="s">
        <v>656</v>
      </c>
      <c r="F41" s="209" t="str">
        <f t="shared" si="1"/>
        <v>極小（X）</v>
      </c>
      <c r="H41" s="208">
        <v>38000</v>
      </c>
    </row>
    <row r="42" spans="1:8" x14ac:dyDescent="0.4">
      <c r="A42" s="105" t="str">
        <f t="shared" si="0"/>
        <v>こどもエコガラスZEHレベル大（L）</v>
      </c>
      <c r="B42" s="105" t="s">
        <v>679</v>
      </c>
      <c r="C42" s="105" t="s">
        <v>655</v>
      </c>
      <c r="D42" s="105" t="s">
        <v>680</v>
      </c>
      <c r="E42" s="105" t="s">
        <v>659</v>
      </c>
      <c r="F42" s="209" t="str">
        <f t="shared" si="1"/>
        <v>大（L）</v>
      </c>
      <c r="G42" s="208">
        <v>12000</v>
      </c>
      <c r="H42" s="208">
        <v>12000</v>
      </c>
    </row>
    <row r="43" spans="1:8" x14ac:dyDescent="0.4">
      <c r="A43" s="105" t="str">
        <f t="shared" si="0"/>
        <v>こどもエコガラスZEHレベル中（M）</v>
      </c>
      <c r="B43" s="105" t="s">
        <v>679</v>
      </c>
      <c r="C43" s="105" t="s">
        <v>655</v>
      </c>
      <c r="D43" s="105" t="s">
        <v>680</v>
      </c>
      <c r="E43" s="105" t="s">
        <v>658</v>
      </c>
      <c r="F43" s="209" t="str">
        <f t="shared" si="1"/>
        <v>中（M）</v>
      </c>
      <c r="G43" s="208">
        <v>9000</v>
      </c>
      <c r="H43" s="208">
        <v>9000</v>
      </c>
    </row>
    <row r="44" spans="1:8" x14ac:dyDescent="0.4">
      <c r="A44" s="105" t="str">
        <f t="shared" si="0"/>
        <v>こどもエコガラスZEHレベル小（S）</v>
      </c>
      <c r="B44" s="105" t="s">
        <v>679</v>
      </c>
      <c r="C44" s="105" t="s">
        <v>655</v>
      </c>
      <c r="D44" s="105" t="s">
        <v>680</v>
      </c>
      <c r="E44" s="105" t="s">
        <v>657</v>
      </c>
      <c r="F44" s="209" t="str">
        <f t="shared" si="1"/>
        <v>小（S）</v>
      </c>
      <c r="G44" s="208">
        <v>3000</v>
      </c>
      <c r="H44" s="208">
        <v>3000</v>
      </c>
    </row>
    <row r="45" spans="1:8" x14ac:dyDescent="0.4">
      <c r="A45" s="105" t="str">
        <f t="shared" si="0"/>
        <v>こどもエコガラス省エネ基準レベル大（L）</v>
      </c>
      <c r="B45" s="105" t="s">
        <v>679</v>
      </c>
      <c r="C45" s="105" t="s">
        <v>655</v>
      </c>
      <c r="D45" s="105" t="s">
        <v>681</v>
      </c>
      <c r="E45" s="105" t="s">
        <v>659</v>
      </c>
      <c r="F45" s="209" t="str">
        <f t="shared" si="1"/>
        <v>大（L）</v>
      </c>
      <c r="G45" s="208">
        <v>9000</v>
      </c>
      <c r="H45" s="208">
        <v>9000</v>
      </c>
    </row>
    <row r="46" spans="1:8" x14ac:dyDescent="0.4">
      <c r="A46" s="105" t="str">
        <f t="shared" si="0"/>
        <v>こどもエコガラス省エネ基準レベル中（M）</v>
      </c>
      <c r="B46" s="105" t="s">
        <v>679</v>
      </c>
      <c r="C46" s="105" t="s">
        <v>655</v>
      </c>
      <c r="D46" s="105" t="s">
        <v>681</v>
      </c>
      <c r="E46" s="105" t="s">
        <v>658</v>
      </c>
      <c r="F46" s="209" t="str">
        <f t="shared" si="1"/>
        <v>中（M）</v>
      </c>
      <c r="G46" s="208">
        <v>6000</v>
      </c>
      <c r="H46" s="208">
        <v>6000</v>
      </c>
    </row>
    <row r="47" spans="1:8" x14ac:dyDescent="0.4">
      <c r="A47" s="105" t="str">
        <f t="shared" si="0"/>
        <v>こどもエコガラス省エネ基準レベル小（S）</v>
      </c>
      <c r="B47" s="105" t="s">
        <v>679</v>
      </c>
      <c r="C47" s="105" t="s">
        <v>655</v>
      </c>
      <c r="D47" s="105" t="s">
        <v>681</v>
      </c>
      <c r="E47" s="105" t="s">
        <v>657</v>
      </c>
      <c r="F47" s="209" t="str">
        <f t="shared" si="1"/>
        <v>小（S）</v>
      </c>
      <c r="G47" s="208">
        <v>3000</v>
      </c>
      <c r="H47" s="208">
        <v>3000</v>
      </c>
    </row>
    <row r="48" spans="1:8" x14ac:dyDescent="0.4">
      <c r="A48" s="105" t="str">
        <f t="shared" si="0"/>
        <v>こどもエコ内窓ZEHレベル大（L）</v>
      </c>
      <c r="B48" s="105" t="s">
        <v>679</v>
      </c>
      <c r="C48" s="105" t="s">
        <v>661</v>
      </c>
      <c r="D48" s="105" t="s">
        <v>680</v>
      </c>
      <c r="E48" s="105" t="s">
        <v>659</v>
      </c>
      <c r="F48" s="209" t="str">
        <f t="shared" si="1"/>
        <v>大（L）</v>
      </c>
      <c r="G48" s="208">
        <v>31000</v>
      </c>
      <c r="H48" s="208">
        <v>31000</v>
      </c>
    </row>
    <row r="49" spans="1:8" x14ac:dyDescent="0.4">
      <c r="A49" s="105" t="str">
        <f t="shared" si="0"/>
        <v>こどもエコ内窓ZEHレベル中（M）</v>
      </c>
      <c r="B49" s="105" t="s">
        <v>679</v>
      </c>
      <c r="C49" s="105" t="s">
        <v>661</v>
      </c>
      <c r="D49" s="105" t="s">
        <v>680</v>
      </c>
      <c r="E49" s="105" t="s">
        <v>658</v>
      </c>
      <c r="F49" s="209" t="str">
        <f t="shared" si="1"/>
        <v>中（M）</v>
      </c>
      <c r="G49" s="208">
        <v>24000</v>
      </c>
      <c r="H49" s="208">
        <v>24000</v>
      </c>
    </row>
    <row r="50" spans="1:8" x14ac:dyDescent="0.4">
      <c r="A50" s="105" t="str">
        <f t="shared" si="0"/>
        <v>こどもエコ内窓ZEHレベル小（S）</v>
      </c>
      <c r="B50" s="105" t="s">
        <v>679</v>
      </c>
      <c r="C50" s="105" t="s">
        <v>661</v>
      </c>
      <c r="D50" s="105" t="s">
        <v>680</v>
      </c>
      <c r="E50" s="105" t="s">
        <v>657</v>
      </c>
      <c r="F50" s="209" t="str">
        <f t="shared" si="1"/>
        <v>小（S）</v>
      </c>
      <c r="G50" s="208">
        <v>20000</v>
      </c>
      <c r="H50" s="208">
        <v>20000</v>
      </c>
    </row>
    <row r="51" spans="1:8" x14ac:dyDescent="0.4">
      <c r="A51" s="105" t="str">
        <f t="shared" si="0"/>
        <v>こどもエコ内窓省エネ基準レベル大（L）</v>
      </c>
      <c r="B51" s="105" t="s">
        <v>679</v>
      </c>
      <c r="C51" s="105" t="s">
        <v>661</v>
      </c>
      <c r="D51" s="105" t="s">
        <v>681</v>
      </c>
      <c r="E51" s="105" t="s">
        <v>659</v>
      </c>
      <c r="F51" s="209" t="str">
        <f t="shared" si="1"/>
        <v>大（L）</v>
      </c>
      <c r="G51" s="208">
        <v>23000</v>
      </c>
      <c r="H51" s="208">
        <v>23000</v>
      </c>
    </row>
    <row r="52" spans="1:8" x14ac:dyDescent="0.4">
      <c r="A52" s="105" t="str">
        <f t="shared" si="0"/>
        <v>こどもエコ内窓省エネ基準レベル中（M）</v>
      </c>
      <c r="B52" s="105" t="s">
        <v>679</v>
      </c>
      <c r="C52" s="105" t="s">
        <v>661</v>
      </c>
      <c r="D52" s="105" t="s">
        <v>681</v>
      </c>
      <c r="E52" s="105" t="s">
        <v>658</v>
      </c>
      <c r="F52" s="209" t="str">
        <f t="shared" si="1"/>
        <v>中（M）</v>
      </c>
      <c r="G52" s="208">
        <v>18000</v>
      </c>
      <c r="H52" s="208">
        <v>18000</v>
      </c>
    </row>
    <row r="53" spans="1:8" x14ac:dyDescent="0.4">
      <c r="A53" s="105" t="str">
        <f t="shared" si="0"/>
        <v>こどもエコ内窓省エネ基準レベル小（S）</v>
      </c>
      <c r="B53" s="105" t="s">
        <v>679</v>
      </c>
      <c r="C53" s="105" t="s">
        <v>661</v>
      </c>
      <c r="D53" s="105" t="s">
        <v>681</v>
      </c>
      <c r="E53" s="105" t="s">
        <v>657</v>
      </c>
      <c r="F53" s="209" t="str">
        <f t="shared" si="1"/>
        <v>小（S）</v>
      </c>
      <c r="G53" s="208">
        <v>15000</v>
      </c>
      <c r="H53" s="208">
        <v>15000</v>
      </c>
    </row>
    <row r="54" spans="1:8" x14ac:dyDescent="0.4">
      <c r="A54" s="105" t="str">
        <f t="shared" si="0"/>
        <v>こどもエコ外窓ZEHレベル大（L）</v>
      </c>
      <c r="B54" s="105" t="s">
        <v>679</v>
      </c>
      <c r="C54" s="105" t="s">
        <v>660</v>
      </c>
      <c r="D54" s="105" t="s">
        <v>680</v>
      </c>
      <c r="E54" s="105" t="s">
        <v>659</v>
      </c>
      <c r="F54" s="209" t="str">
        <f t="shared" si="1"/>
        <v>大（L）</v>
      </c>
      <c r="G54" s="208">
        <v>31000</v>
      </c>
      <c r="H54" s="208">
        <v>31000</v>
      </c>
    </row>
    <row r="55" spans="1:8" x14ac:dyDescent="0.4">
      <c r="A55" s="105" t="str">
        <f t="shared" si="0"/>
        <v>こどもエコ外窓ZEHレベル中（M）</v>
      </c>
      <c r="B55" s="105" t="s">
        <v>679</v>
      </c>
      <c r="C55" s="105" t="s">
        <v>660</v>
      </c>
      <c r="D55" s="105" t="s">
        <v>680</v>
      </c>
      <c r="E55" s="105" t="s">
        <v>658</v>
      </c>
      <c r="F55" s="209" t="str">
        <f t="shared" si="1"/>
        <v>中（M）</v>
      </c>
      <c r="G55" s="208">
        <v>24000</v>
      </c>
      <c r="H55" s="208">
        <v>24000</v>
      </c>
    </row>
    <row r="56" spans="1:8" x14ac:dyDescent="0.4">
      <c r="A56" s="105" t="str">
        <f t="shared" si="0"/>
        <v>こどもエコ外窓ZEHレベル小（S）</v>
      </c>
      <c r="B56" s="105" t="s">
        <v>679</v>
      </c>
      <c r="C56" s="105" t="s">
        <v>660</v>
      </c>
      <c r="D56" s="105" t="s">
        <v>680</v>
      </c>
      <c r="E56" s="105" t="s">
        <v>657</v>
      </c>
      <c r="F56" s="209" t="str">
        <f t="shared" si="1"/>
        <v>小（S）</v>
      </c>
      <c r="G56" s="208">
        <v>20000</v>
      </c>
      <c r="H56" s="208">
        <v>20000</v>
      </c>
    </row>
    <row r="57" spans="1:8" x14ac:dyDescent="0.4">
      <c r="A57" s="105" t="str">
        <f t="shared" si="0"/>
        <v>こどもエコ外窓省エネ基準レベル大（L）</v>
      </c>
      <c r="B57" s="105" t="s">
        <v>679</v>
      </c>
      <c r="C57" s="105" t="s">
        <v>660</v>
      </c>
      <c r="D57" s="105" t="s">
        <v>681</v>
      </c>
      <c r="E57" s="105" t="s">
        <v>659</v>
      </c>
      <c r="F57" s="209" t="str">
        <f t="shared" si="1"/>
        <v>大（L）</v>
      </c>
      <c r="G57" s="208">
        <v>23000</v>
      </c>
      <c r="H57" s="208">
        <v>23000</v>
      </c>
    </row>
    <row r="58" spans="1:8" x14ac:dyDescent="0.4">
      <c r="A58" s="105" t="str">
        <f t="shared" si="0"/>
        <v>こどもエコ外窓省エネ基準レベル中（M）</v>
      </c>
      <c r="B58" s="105" t="s">
        <v>679</v>
      </c>
      <c r="C58" s="105" t="s">
        <v>660</v>
      </c>
      <c r="D58" s="105" t="s">
        <v>681</v>
      </c>
      <c r="E58" s="105" t="s">
        <v>658</v>
      </c>
      <c r="F58" s="209" t="str">
        <f t="shared" si="1"/>
        <v>中（M）</v>
      </c>
      <c r="G58" s="208">
        <v>18000</v>
      </c>
      <c r="H58" s="208">
        <v>18000</v>
      </c>
    </row>
    <row r="59" spans="1:8" x14ac:dyDescent="0.4">
      <c r="A59" s="105" t="str">
        <f t="shared" si="0"/>
        <v>こどもエコ外窓省エネ基準レベル小（S）</v>
      </c>
      <c r="B59" s="105" t="s">
        <v>679</v>
      </c>
      <c r="C59" s="105" t="s">
        <v>660</v>
      </c>
      <c r="D59" s="105" t="s">
        <v>681</v>
      </c>
      <c r="E59" s="105" t="s">
        <v>657</v>
      </c>
      <c r="F59" s="209" t="str">
        <f t="shared" si="1"/>
        <v>小（S）</v>
      </c>
      <c r="G59" s="208">
        <v>15000</v>
      </c>
      <c r="H59" s="208">
        <v>15000</v>
      </c>
    </row>
    <row r="60" spans="1:8" x14ac:dyDescent="0.4">
      <c r="A60" s="105" t="str">
        <f t="shared" si="0"/>
        <v>こどもエコドアZEHレベル大（L）</v>
      </c>
      <c r="B60" s="105" t="s">
        <v>679</v>
      </c>
      <c r="C60" s="105" t="s">
        <v>662</v>
      </c>
      <c r="D60" s="105" t="s">
        <v>680</v>
      </c>
      <c r="E60" s="105" t="s">
        <v>659</v>
      </c>
      <c r="F60" s="209" t="str">
        <f t="shared" si="1"/>
        <v>大（L）</v>
      </c>
      <c r="G60" s="208">
        <v>45000</v>
      </c>
      <c r="H60" s="208">
        <v>45000</v>
      </c>
    </row>
    <row r="61" spans="1:8" x14ac:dyDescent="0.4">
      <c r="A61" s="105" t="str">
        <f t="shared" si="0"/>
        <v>こどもエコドアZEHレベル小（S）</v>
      </c>
      <c r="B61" s="105" t="s">
        <v>679</v>
      </c>
      <c r="C61" s="105" t="s">
        <v>662</v>
      </c>
      <c r="D61" s="105" t="s">
        <v>680</v>
      </c>
      <c r="E61" s="105" t="s">
        <v>657</v>
      </c>
      <c r="F61" s="209" t="str">
        <f t="shared" si="1"/>
        <v>小（S）</v>
      </c>
      <c r="G61" s="208">
        <v>40000</v>
      </c>
      <c r="H61" s="208">
        <v>40000</v>
      </c>
    </row>
    <row r="62" spans="1:8" x14ac:dyDescent="0.4">
      <c r="A62" s="105" t="str">
        <f t="shared" si="0"/>
        <v>こどもエコドア省エネ基準レベル大（L）</v>
      </c>
      <c r="B62" s="105" t="s">
        <v>679</v>
      </c>
      <c r="C62" s="105" t="s">
        <v>662</v>
      </c>
      <c r="D62" s="105" t="s">
        <v>681</v>
      </c>
      <c r="E62" s="105" t="s">
        <v>659</v>
      </c>
      <c r="F62" s="209" t="str">
        <f t="shared" si="1"/>
        <v>大（L）</v>
      </c>
      <c r="G62" s="208">
        <v>34000</v>
      </c>
      <c r="H62" s="208">
        <v>34000</v>
      </c>
    </row>
    <row r="63" spans="1:8" x14ac:dyDescent="0.4">
      <c r="A63" s="105" t="str">
        <f t="shared" si="0"/>
        <v>こどもエコドア省エネ基準レベル小（S）</v>
      </c>
      <c r="B63" s="105" t="s">
        <v>679</v>
      </c>
      <c r="C63" s="105" t="s">
        <v>662</v>
      </c>
      <c r="D63" s="105" t="s">
        <v>681</v>
      </c>
      <c r="E63" s="105" t="s">
        <v>657</v>
      </c>
      <c r="F63" s="209" t="str">
        <f t="shared" si="1"/>
        <v>小（S）</v>
      </c>
      <c r="G63" s="208">
        <v>30000</v>
      </c>
      <c r="H63" s="208">
        <v>30000</v>
      </c>
    </row>
    <row r="64" spans="1:8" x14ac:dyDescent="0.4">
      <c r="A64" s="105" t="str">
        <f t="shared" si="0"/>
        <v>こどもエコ外窓防犯大（L）</v>
      </c>
      <c r="B64" s="105" t="s">
        <v>679</v>
      </c>
      <c r="C64" s="105" t="s">
        <v>660</v>
      </c>
      <c r="D64" s="105" t="s">
        <v>682</v>
      </c>
      <c r="E64" s="105" t="s">
        <v>659</v>
      </c>
      <c r="F64" s="209" t="str">
        <f t="shared" si="1"/>
        <v>大（L）</v>
      </c>
      <c r="G64" s="208">
        <v>34000</v>
      </c>
      <c r="H64" s="208">
        <v>34000</v>
      </c>
    </row>
    <row r="65" spans="1:8" x14ac:dyDescent="0.4">
      <c r="A65" s="105" t="str">
        <f t="shared" si="0"/>
        <v>こどもエコ外窓防犯中（M）</v>
      </c>
      <c r="B65" s="105" t="s">
        <v>679</v>
      </c>
      <c r="C65" s="105" t="s">
        <v>660</v>
      </c>
      <c r="D65" s="105" t="s">
        <v>682</v>
      </c>
      <c r="E65" s="105" t="s">
        <v>658</v>
      </c>
      <c r="F65" s="209" t="str">
        <f t="shared" si="1"/>
        <v>中（M）</v>
      </c>
      <c r="G65" s="208">
        <v>24000</v>
      </c>
      <c r="H65" s="208">
        <v>24000</v>
      </c>
    </row>
    <row r="66" spans="1:8" x14ac:dyDescent="0.4">
      <c r="A66" s="105" t="str">
        <f t="shared" ref="A66:A129" si="2">B66&amp;C66&amp;D66&amp;F66</f>
        <v>こどもエコ外窓防犯小（S）</v>
      </c>
      <c r="B66" s="105" t="s">
        <v>679</v>
      </c>
      <c r="C66" s="105" t="s">
        <v>660</v>
      </c>
      <c r="D66" s="105" t="s">
        <v>682</v>
      </c>
      <c r="E66" s="105" t="s">
        <v>657</v>
      </c>
      <c r="F66" s="209" t="str">
        <f t="shared" ref="F66:F85" si="3">IF(E66="L","大（L）",IF(E66="M","中（M）",IF(E66="S","小（S）",IF(E66="X","極小（X）",""))))</f>
        <v>小（S）</v>
      </c>
      <c r="G66" s="208">
        <v>20000</v>
      </c>
      <c r="H66" s="208">
        <v>20000</v>
      </c>
    </row>
    <row r="67" spans="1:8" x14ac:dyDescent="0.4">
      <c r="A67" s="105" t="str">
        <f t="shared" si="2"/>
        <v>こどもエコドア防犯大（L）</v>
      </c>
      <c r="B67" s="105" t="s">
        <v>679</v>
      </c>
      <c r="C67" s="105" t="s">
        <v>662</v>
      </c>
      <c r="D67" s="105" t="s">
        <v>682</v>
      </c>
      <c r="E67" s="105" t="s">
        <v>659</v>
      </c>
      <c r="F67" s="209" t="str">
        <f t="shared" si="3"/>
        <v>大（L）</v>
      </c>
      <c r="G67" s="208">
        <v>49000</v>
      </c>
      <c r="H67" s="208">
        <v>49000</v>
      </c>
    </row>
    <row r="68" spans="1:8" x14ac:dyDescent="0.4">
      <c r="A68" s="105" t="str">
        <f t="shared" si="2"/>
        <v>こどもエコドア防犯小（S）</v>
      </c>
      <c r="B68" s="105" t="s">
        <v>679</v>
      </c>
      <c r="C68" s="105" t="s">
        <v>662</v>
      </c>
      <c r="D68" s="105" t="s">
        <v>682</v>
      </c>
      <c r="E68" s="105" t="s">
        <v>657</v>
      </c>
      <c r="F68" s="209" t="str">
        <f t="shared" si="3"/>
        <v>小（S）</v>
      </c>
      <c r="G68" s="208">
        <v>35000</v>
      </c>
      <c r="H68" s="208">
        <v>35000</v>
      </c>
    </row>
    <row r="69" spans="1:8" x14ac:dyDescent="0.4">
      <c r="A69" s="105" t="str">
        <f t="shared" si="2"/>
        <v>こどもエコガラス防音大（L）</v>
      </c>
      <c r="B69" s="105" t="s">
        <v>679</v>
      </c>
      <c r="C69" s="105" t="s">
        <v>655</v>
      </c>
      <c r="D69" s="105" t="s">
        <v>683</v>
      </c>
      <c r="E69" s="105" t="s">
        <v>659</v>
      </c>
      <c r="F69" s="209" t="str">
        <f t="shared" si="3"/>
        <v>大（L）</v>
      </c>
      <c r="G69" s="208">
        <v>9000</v>
      </c>
      <c r="H69" s="208">
        <v>9000</v>
      </c>
    </row>
    <row r="70" spans="1:8" x14ac:dyDescent="0.4">
      <c r="A70" s="105" t="str">
        <f t="shared" si="2"/>
        <v>こどもエコガラス防音中（M）</v>
      </c>
      <c r="B70" s="105" t="s">
        <v>679</v>
      </c>
      <c r="C70" s="105" t="s">
        <v>655</v>
      </c>
      <c r="D70" s="105" t="s">
        <v>683</v>
      </c>
      <c r="E70" s="105" t="s">
        <v>658</v>
      </c>
      <c r="F70" s="209" t="str">
        <f t="shared" si="3"/>
        <v>中（M）</v>
      </c>
      <c r="G70" s="208">
        <v>6000</v>
      </c>
      <c r="H70" s="208">
        <v>6000</v>
      </c>
    </row>
    <row r="71" spans="1:8" x14ac:dyDescent="0.4">
      <c r="A71" s="105" t="str">
        <f t="shared" si="2"/>
        <v>こどもエコガラス防音小（S）</v>
      </c>
      <c r="B71" s="105" t="s">
        <v>679</v>
      </c>
      <c r="C71" s="105" t="s">
        <v>655</v>
      </c>
      <c r="D71" s="105" t="s">
        <v>683</v>
      </c>
      <c r="E71" s="105" t="s">
        <v>657</v>
      </c>
      <c r="F71" s="209" t="str">
        <f t="shared" si="3"/>
        <v>小（S）</v>
      </c>
      <c r="G71" s="208">
        <v>3000</v>
      </c>
      <c r="H71" s="208">
        <v>3000</v>
      </c>
    </row>
    <row r="72" spans="1:8" x14ac:dyDescent="0.4">
      <c r="A72" s="105" t="str">
        <f t="shared" si="2"/>
        <v>こどもエコ内窓防音大（L）</v>
      </c>
      <c r="B72" s="105" t="s">
        <v>679</v>
      </c>
      <c r="C72" s="105" t="s">
        <v>661</v>
      </c>
      <c r="D72" s="105" t="s">
        <v>683</v>
      </c>
      <c r="E72" s="105" t="s">
        <v>659</v>
      </c>
      <c r="F72" s="209" t="str">
        <f t="shared" si="3"/>
        <v>大（L）</v>
      </c>
      <c r="G72" s="208">
        <v>23000</v>
      </c>
      <c r="H72" s="208">
        <v>23000</v>
      </c>
    </row>
    <row r="73" spans="1:8" x14ac:dyDescent="0.4">
      <c r="A73" s="105" t="str">
        <f t="shared" si="2"/>
        <v>こどもエコ内窓防音中（M）</v>
      </c>
      <c r="B73" s="105" t="s">
        <v>679</v>
      </c>
      <c r="C73" s="105" t="s">
        <v>661</v>
      </c>
      <c r="D73" s="105" t="s">
        <v>683</v>
      </c>
      <c r="E73" s="105" t="s">
        <v>658</v>
      </c>
      <c r="F73" s="209" t="str">
        <f t="shared" si="3"/>
        <v>中（M）</v>
      </c>
      <c r="G73" s="208">
        <v>18000</v>
      </c>
      <c r="H73" s="208">
        <v>18000</v>
      </c>
    </row>
    <row r="74" spans="1:8" x14ac:dyDescent="0.4">
      <c r="A74" s="105" t="str">
        <f t="shared" si="2"/>
        <v>こどもエコ内窓防音小（S）</v>
      </c>
      <c r="B74" s="105" t="s">
        <v>679</v>
      </c>
      <c r="C74" s="105" t="s">
        <v>661</v>
      </c>
      <c r="D74" s="105" t="s">
        <v>683</v>
      </c>
      <c r="E74" s="105" t="s">
        <v>657</v>
      </c>
      <c r="F74" s="209" t="str">
        <f t="shared" si="3"/>
        <v>小（S）</v>
      </c>
      <c r="G74" s="208">
        <v>15000</v>
      </c>
      <c r="H74" s="208">
        <v>15000</v>
      </c>
    </row>
    <row r="75" spans="1:8" x14ac:dyDescent="0.4">
      <c r="A75" s="105" t="str">
        <f t="shared" si="2"/>
        <v>こどもエコ外窓防音大（L）</v>
      </c>
      <c r="B75" s="105" t="s">
        <v>679</v>
      </c>
      <c r="C75" s="105" t="s">
        <v>660</v>
      </c>
      <c r="D75" s="105" t="s">
        <v>683</v>
      </c>
      <c r="E75" s="105" t="s">
        <v>659</v>
      </c>
      <c r="F75" s="209" t="str">
        <f t="shared" si="3"/>
        <v>大（L）</v>
      </c>
      <c r="G75" s="208">
        <v>23000</v>
      </c>
      <c r="H75" s="208">
        <v>23000</v>
      </c>
    </row>
    <row r="76" spans="1:8" x14ac:dyDescent="0.4">
      <c r="A76" s="105" t="str">
        <f t="shared" si="2"/>
        <v>こどもエコ外窓防音中（M）</v>
      </c>
      <c r="B76" s="105" t="s">
        <v>679</v>
      </c>
      <c r="C76" s="105" t="s">
        <v>660</v>
      </c>
      <c r="D76" s="105" t="s">
        <v>683</v>
      </c>
      <c r="E76" s="105" t="s">
        <v>658</v>
      </c>
      <c r="F76" s="209" t="str">
        <f t="shared" si="3"/>
        <v>中（M）</v>
      </c>
      <c r="G76" s="208">
        <v>18000</v>
      </c>
      <c r="H76" s="208">
        <v>18000</v>
      </c>
    </row>
    <row r="77" spans="1:8" x14ac:dyDescent="0.4">
      <c r="A77" s="105" t="str">
        <f t="shared" si="2"/>
        <v>こどもエコ外窓防音小（S）</v>
      </c>
      <c r="B77" s="105" t="s">
        <v>679</v>
      </c>
      <c r="C77" s="105" t="s">
        <v>660</v>
      </c>
      <c r="D77" s="105" t="s">
        <v>683</v>
      </c>
      <c r="E77" s="105" t="s">
        <v>657</v>
      </c>
      <c r="F77" s="209" t="str">
        <f t="shared" si="3"/>
        <v>小（S）</v>
      </c>
      <c r="G77" s="208">
        <v>15000</v>
      </c>
      <c r="H77" s="208">
        <v>15000</v>
      </c>
    </row>
    <row r="78" spans="1:8" x14ac:dyDescent="0.4">
      <c r="A78" s="105" t="str">
        <f t="shared" si="2"/>
        <v>こどもエコドア防音大（L）</v>
      </c>
      <c r="B78" s="105" t="s">
        <v>679</v>
      </c>
      <c r="C78" s="105" t="s">
        <v>662</v>
      </c>
      <c r="D78" s="105" t="s">
        <v>683</v>
      </c>
      <c r="E78" s="105" t="s">
        <v>659</v>
      </c>
      <c r="F78" s="209" t="str">
        <f t="shared" si="3"/>
        <v>大（L）</v>
      </c>
      <c r="G78" s="208">
        <v>37000</v>
      </c>
      <c r="H78" s="208">
        <v>37000</v>
      </c>
    </row>
    <row r="79" spans="1:8" x14ac:dyDescent="0.4">
      <c r="A79" s="105" t="str">
        <f t="shared" si="2"/>
        <v>こどもエコドア防音小（S）</v>
      </c>
      <c r="B79" s="105" t="s">
        <v>679</v>
      </c>
      <c r="C79" s="105" t="s">
        <v>662</v>
      </c>
      <c r="D79" s="105" t="s">
        <v>683</v>
      </c>
      <c r="E79" s="105" t="s">
        <v>657</v>
      </c>
      <c r="F79" s="209" t="str">
        <f t="shared" si="3"/>
        <v>小（S）</v>
      </c>
      <c r="G79" s="208">
        <v>32000</v>
      </c>
      <c r="H79" s="208">
        <v>32000</v>
      </c>
    </row>
    <row r="80" spans="1:8" x14ac:dyDescent="0.4">
      <c r="A80" s="105" t="str">
        <f t="shared" si="2"/>
        <v>こどもエコガラス防災大（L）</v>
      </c>
      <c r="B80" s="105" t="s">
        <v>679</v>
      </c>
      <c r="C80" s="105" t="s">
        <v>655</v>
      </c>
      <c r="D80" s="105" t="s">
        <v>684</v>
      </c>
      <c r="E80" s="105" t="s">
        <v>659</v>
      </c>
      <c r="F80" s="209" t="str">
        <f t="shared" si="3"/>
        <v>大（L）</v>
      </c>
      <c r="G80" s="208">
        <v>15000</v>
      </c>
      <c r="H80" s="208">
        <v>15000</v>
      </c>
    </row>
    <row r="81" spans="1:8" x14ac:dyDescent="0.4">
      <c r="A81" s="105" t="str">
        <f t="shared" si="2"/>
        <v>こどもエコガラス防災中（M）</v>
      </c>
      <c r="B81" s="105" t="s">
        <v>679</v>
      </c>
      <c r="C81" s="105" t="s">
        <v>655</v>
      </c>
      <c r="D81" s="105" t="s">
        <v>684</v>
      </c>
      <c r="E81" s="105" t="s">
        <v>658</v>
      </c>
      <c r="F81" s="209" t="str">
        <f t="shared" si="3"/>
        <v>中（M）</v>
      </c>
      <c r="G81" s="208">
        <v>10000</v>
      </c>
      <c r="H81" s="208">
        <v>10000</v>
      </c>
    </row>
    <row r="82" spans="1:8" x14ac:dyDescent="0.4">
      <c r="A82" s="105" t="str">
        <f t="shared" si="2"/>
        <v>こどもエコガラス防災小（S）</v>
      </c>
      <c r="B82" s="105" t="s">
        <v>679</v>
      </c>
      <c r="C82" s="105" t="s">
        <v>655</v>
      </c>
      <c r="D82" s="105" t="s">
        <v>684</v>
      </c>
      <c r="E82" s="105" t="s">
        <v>657</v>
      </c>
      <c r="F82" s="209" t="str">
        <f t="shared" si="3"/>
        <v>小（S）</v>
      </c>
      <c r="G82" s="208">
        <v>6000</v>
      </c>
      <c r="H82" s="208">
        <v>6000</v>
      </c>
    </row>
    <row r="83" spans="1:8" x14ac:dyDescent="0.4">
      <c r="A83" s="105" t="str">
        <f t="shared" si="2"/>
        <v>こどもエコ外窓防災大（L）</v>
      </c>
      <c r="B83" s="105" t="s">
        <v>679</v>
      </c>
      <c r="C83" s="105" t="s">
        <v>660</v>
      </c>
      <c r="D83" s="105" t="s">
        <v>684</v>
      </c>
      <c r="E83" s="105" t="s">
        <v>659</v>
      </c>
      <c r="F83" s="209" t="str">
        <f t="shared" si="3"/>
        <v>大（L）</v>
      </c>
      <c r="G83" s="208">
        <v>37000</v>
      </c>
      <c r="H83" s="208">
        <v>37000</v>
      </c>
    </row>
    <row r="84" spans="1:8" x14ac:dyDescent="0.4">
      <c r="A84" s="105" t="str">
        <f t="shared" si="2"/>
        <v>こどもエコ外窓防災中（M）</v>
      </c>
      <c r="B84" s="105" t="s">
        <v>679</v>
      </c>
      <c r="C84" s="105" t="s">
        <v>660</v>
      </c>
      <c r="D84" s="105" t="s">
        <v>684</v>
      </c>
      <c r="E84" s="105" t="s">
        <v>658</v>
      </c>
      <c r="F84" s="209" t="str">
        <f t="shared" si="3"/>
        <v>中（M）</v>
      </c>
      <c r="G84" s="208">
        <v>25000</v>
      </c>
      <c r="H84" s="208">
        <v>25000</v>
      </c>
    </row>
    <row r="85" spans="1:8" x14ac:dyDescent="0.4">
      <c r="A85" s="105" t="str">
        <f t="shared" si="2"/>
        <v>こどもエコ外窓防災小（S）</v>
      </c>
      <c r="B85" s="105" t="s">
        <v>679</v>
      </c>
      <c r="C85" s="105" t="s">
        <v>660</v>
      </c>
      <c r="D85" s="105" t="s">
        <v>684</v>
      </c>
      <c r="E85" s="105" t="s">
        <v>657</v>
      </c>
      <c r="F85" s="209" t="str">
        <f t="shared" si="3"/>
        <v>小（S）</v>
      </c>
      <c r="G85" s="208">
        <v>15000</v>
      </c>
      <c r="H85" s="208">
        <v>15000</v>
      </c>
    </row>
    <row r="86" spans="1:8" x14ac:dyDescent="0.4">
      <c r="A86" s="105" t="str">
        <f>B86&amp;C86&amp;D86&amp;F86</f>
        <v>子育てエコガラスZEHレベル大</v>
      </c>
      <c r="B86" s="105" t="s">
        <v>685</v>
      </c>
      <c r="C86" s="105" t="s">
        <v>655</v>
      </c>
      <c r="D86" s="105" t="s">
        <v>680</v>
      </c>
      <c r="F86" s="209" t="s">
        <v>686</v>
      </c>
      <c r="G86" s="208">
        <v>14000</v>
      </c>
      <c r="H86" s="208">
        <v>14000</v>
      </c>
    </row>
    <row r="87" spans="1:8" x14ac:dyDescent="0.4">
      <c r="A87" s="105" t="str">
        <f t="shared" si="2"/>
        <v>子育てエコガラスZEHレベル中</v>
      </c>
      <c r="B87" s="105" t="s">
        <v>685</v>
      </c>
      <c r="C87" s="105" t="s">
        <v>655</v>
      </c>
      <c r="D87" s="105" t="s">
        <v>680</v>
      </c>
      <c r="F87" s="209" t="s">
        <v>687</v>
      </c>
      <c r="G87" s="208">
        <v>10000</v>
      </c>
      <c r="H87" s="208">
        <v>10000</v>
      </c>
    </row>
    <row r="88" spans="1:8" x14ac:dyDescent="0.4">
      <c r="A88" s="105" t="str">
        <f t="shared" si="2"/>
        <v>子育てエコガラスZEHレベル小</v>
      </c>
      <c r="B88" s="105" t="s">
        <v>685</v>
      </c>
      <c r="C88" s="105" t="s">
        <v>655</v>
      </c>
      <c r="D88" s="105" t="s">
        <v>680</v>
      </c>
      <c r="F88" s="209" t="s">
        <v>688</v>
      </c>
      <c r="G88" s="208">
        <v>4000</v>
      </c>
      <c r="H88" s="208">
        <v>4000</v>
      </c>
    </row>
    <row r="89" spans="1:8" x14ac:dyDescent="0.4">
      <c r="A89" s="105" t="str">
        <f t="shared" si="2"/>
        <v>子育てエコガラス省エネ基準レベル大</v>
      </c>
      <c r="B89" s="105" t="s">
        <v>685</v>
      </c>
      <c r="C89" s="105" t="s">
        <v>655</v>
      </c>
      <c r="D89" s="105" t="s">
        <v>681</v>
      </c>
      <c r="F89" s="209" t="s">
        <v>686</v>
      </c>
      <c r="G89" s="208">
        <v>11000</v>
      </c>
      <c r="H89" s="208">
        <v>11000</v>
      </c>
    </row>
    <row r="90" spans="1:8" x14ac:dyDescent="0.4">
      <c r="A90" s="105" t="str">
        <f t="shared" si="2"/>
        <v>子育てエコガラス省エネ基準レベル中</v>
      </c>
      <c r="B90" s="105" t="s">
        <v>685</v>
      </c>
      <c r="C90" s="105" t="s">
        <v>655</v>
      </c>
      <c r="D90" s="105" t="s">
        <v>681</v>
      </c>
      <c r="F90" s="209" t="s">
        <v>687</v>
      </c>
      <c r="G90" s="208">
        <v>8000</v>
      </c>
      <c r="H90" s="208">
        <v>8000</v>
      </c>
    </row>
    <row r="91" spans="1:8" x14ac:dyDescent="0.4">
      <c r="A91" s="105" t="str">
        <f t="shared" si="2"/>
        <v>子育てエコガラス省エネ基準レベル小</v>
      </c>
      <c r="B91" s="105" t="s">
        <v>685</v>
      </c>
      <c r="C91" s="105" t="s">
        <v>655</v>
      </c>
      <c r="D91" s="105" t="s">
        <v>681</v>
      </c>
      <c r="F91" s="209" t="s">
        <v>688</v>
      </c>
      <c r="G91" s="208">
        <v>3000</v>
      </c>
      <c r="H91" s="208">
        <v>3000</v>
      </c>
    </row>
    <row r="92" spans="1:8" x14ac:dyDescent="0.4">
      <c r="A92" s="105" t="str">
        <f t="shared" si="2"/>
        <v>子育てエコ内窓ZEHレベル大</v>
      </c>
      <c r="B92" s="105" t="s">
        <v>685</v>
      </c>
      <c r="C92" s="105" t="s">
        <v>661</v>
      </c>
      <c r="D92" s="105" t="s">
        <v>680</v>
      </c>
      <c r="F92" s="209" t="s">
        <v>686</v>
      </c>
      <c r="G92" s="208">
        <v>34000</v>
      </c>
      <c r="H92" s="208">
        <v>34000</v>
      </c>
    </row>
    <row r="93" spans="1:8" x14ac:dyDescent="0.4">
      <c r="A93" s="105" t="str">
        <f t="shared" si="2"/>
        <v>子育てエコ内窓ZEHレベル中</v>
      </c>
      <c r="B93" s="105" t="s">
        <v>685</v>
      </c>
      <c r="C93" s="105" t="s">
        <v>661</v>
      </c>
      <c r="D93" s="105" t="s">
        <v>680</v>
      </c>
      <c r="F93" s="209" t="s">
        <v>687</v>
      </c>
      <c r="G93" s="208">
        <v>27000</v>
      </c>
      <c r="H93" s="208">
        <v>27000</v>
      </c>
    </row>
    <row r="94" spans="1:8" x14ac:dyDescent="0.4">
      <c r="A94" s="105" t="str">
        <f t="shared" si="2"/>
        <v>子育てエコ内窓ZEHレベル小</v>
      </c>
      <c r="B94" s="105" t="s">
        <v>685</v>
      </c>
      <c r="C94" s="105" t="s">
        <v>661</v>
      </c>
      <c r="D94" s="105" t="s">
        <v>680</v>
      </c>
      <c r="F94" s="209" t="s">
        <v>688</v>
      </c>
      <c r="G94" s="208">
        <v>22000</v>
      </c>
      <c r="H94" s="208">
        <v>22000</v>
      </c>
    </row>
    <row r="95" spans="1:8" x14ac:dyDescent="0.4">
      <c r="A95" s="105" t="str">
        <f t="shared" si="2"/>
        <v>子育てエコ内窓省エネ基準レベル大</v>
      </c>
      <c r="B95" s="105" t="s">
        <v>685</v>
      </c>
      <c r="C95" s="105" t="s">
        <v>661</v>
      </c>
      <c r="D95" s="105" t="s">
        <v>681</v>
      </c>
      <c r="F95" s="209" t="s">
        <v>686</v>
      </c>
      <c r="G95" s="208">
        <v>25000</v>
      </c>
      <c r="H95" s="208">
        <v>25000</v>
      </c>
    </row>
    <row r="96" spans="1:8" x14ac:dyDescent="0.4">
      <c r="A96" s="105" t="str">
        <f t="shared" si="2"/>
        <v>子育てエコ内窓省エネ基準レベル中</v>
      </c>
      <c r="B96" s="105" t="s">
        <v>685</v>
      </c>
      <c r="C96" s="105" t="s">
        <v>661</v>
      </c>
      <c r="D96" s="105" t="s">
        <v>681</v>
      </c>
      <c r="F96" s="209" t="s">
        <v>687</v>
      </c>
      <c r="G96" s="208">
        <v>20000</v>
      </c>
      <c r="H96" s="208">
        <v>20000</v>
      </c>
    </row>
    <row r="97" spans="1:8" x14ac:dyDescent="0.4">
      <c r="A97" s="105" t="str">
        <f t="shared" si="2"/>
        <v>子育てエコ内窓省エネ基準レベル小</v>
      </c>
      <c r="B97" s="105" t="s">
        <v>685</v>
      </c>
      <c r="C97" s="105" t="s">
        <v>661</v>
      </c>
      <c r="D97" s="105" t="s">
        <v>681</v>
      </c>
      <c r="F97" s="209" t="s">
        <v>688</v>
      </c>
      <c r="G97" s="208">
        <v>17000</v>
      </c>
      <c r="H97" s="208">
        <v>17000</v>
      </c>
    </row>
    <row r="98" spans="1:8" x14ac:dyDescent="0.4">
      <c r="A98" s="105" t="str">
        <f t="shared" si="2"/>
        <v>子育てエコ外窓ZEHレベル大</v>
      </c>
      <c r="B98" s="105" t="s">
        <v>689</v>
      </c>
      <c r="C98" s="105" t="s">
        <v>660</v>
      </c>
      <c r="D98" s="105" t="s">
        <v>680</v>
      </c>
      <c r="F98" s="209" t="s">
        <v>686</v>
      </c>
      <c r="G98" s="208">
        <v>34000</v>
      </c>
      <c r="H98" s="208">
        <v>34000</v>
      </c>
    </row>
    <row r="99" spans="1:8" x14ac:dyDescent="0.4">
      <c r="A99" s="105" t="str">
        <f t="shared" si="2"/>
        <v>子育てエコ外窓ZEHレベル中</v>
      </c>
      <c r="B99" s="105" t="s">
        <v>685</v>
      </c>
      <c r="C99" s="105" t="s">
        <v>660</v>
      </c>
      <c r="D99" s="105" t="s">
        <v>680</v>
      </c>
      <c r="F99" s="209" t="s">
        <v>687</v>
      </c>
      <c r="G99" s="208">
        <v>27000</v>
      </c>
      <c r="H99" s="208">
        <v>27000</v>
      </c>
    </row>
    <row r="100" spans="1:8" x14ac:dyDescent="0.4">
      <c r="A100" s="105" t="str">
        <f t="shared" si="2"/>
        <v>子育てエコ外窓ZEHレベル小</v>
      </c>
      <c r="B100" s="105" t="s">
        <v>685</v>
      </c>
      <c r="C100" s="105" t="s">
        <v>660</v>
      </c>
      <c r="D100" s="105" t="s">
        <v>680</v>
      </c>
      <c r="F100" s="209" t="s">
        <v>688</v>
      </c>
      <c r="G100" s="208">
        <v>22000</v>
      </c>
      <c r="H100" s="208">
        <v>22000</v>
      </c>
    </row>
    <row r="101" spans="1:8" x14ac:dyDescent="0.4">
      <c r="A101" s="105" t="str">
        <f t="shared" si="2"/>
        <v>子育てエコ外窓省エネ基準レベル大</v>
      </c>
      <c r="B101" s="105" t="s">
        <v>685</v>
      </c>
      <c r="C101" s="105" t="s">
        <v>660</v>
      </c>
      <c r="D101" s="105" t="s">
        <v>681</v>
      </c>
      <c r="F101" s="209" t="s">
        <v>686</v>
      </c>
      <c r="G101" s="208">
        <v>25000</v>
      </c>
      <c r="H101" s="208">
        <v>25000</v>
      </c>
    </row>
    <row r="102" spans="1:8" x14ac:dyDescent="0.4">
      <c r="A102" s="105" t="str">
        <f t="shared" si="2"/>
        <v>子育てエコ外窓省エネ基準レベル中</v>
      </c>
      <c r="B102" s="105" t="s">
        <v>685</v>
      </c>
      <c r="C102" s="105" t="s">
        <v>660</v>
      </c>
      <c r="D102" s="105" t="s">
        <v>681</v>
      </c>
      <c r="F102" s="209" t="s">
        <v>687</v>
      </c>
      <c r="G102" s="208">
        <v>20000</v>
      </c>
      <c r="H102" s="208">
        <v>20000</v>
      </c>
    </row>
    <row r="103" spans="1:8" x14ac:dyDescent="0.4">
      <c r="A103" s="105" t="str">
        <f t="shared" si="2"/>
        <v>子育てエコ外窓省エネ基準レベル小</v>
      </c>
      <c r="B103" s="105" t="s">
        <v>685</v>
      </c>
      <c r="C103" s="105" t="s">
        <v>660</v>
      </c>
      <c r="D103" s="105" t="s">
        <v>681</v>
      </c>
      <c r="F103" s="209" t="s">
        <v>688</v>
      </c>
      <c r="G103" s="208">
        <v>17000</v>
      </c>
      <c r="H103" s="208">
        <v>17000</v>
      </c>
    </row>
    <row r="104" spans="1:8" x14ac:dyDescent="0.4">
      <c r="A104" s="105" t="str">
        <f t="shared" si="2"/>
        <v>子育てエコドアZEHレベル大</v>
      </c>
      <c r="B104" s="105" t="s">
        <v>685</v>
      </c>
      <c r="C104" s="105" t="s">
        <v>662</v>
      </c>
      <c r="D104" s="105" t="s">
        <v>680</v>
      </c>
      <c r="F104" s="209" t="s">
        <v>686</v>
      </c>
      <c r="G104" s="208">
        <v>49000</v>
      </c>
      <c r="H104" s="208">
        <v>49000</v>
      </c>
    </row>
    <row r="105" spans="1:8" x14ac:dyDescent="0.4">
      <c r="A105" s="105" t="str">
        <f t="shared" si="2"/>
        <v>子育てエコドアZEHレベル小</v>
      </c>
      <c r="B105" s="105" t="s">
        <v>685</v>
      </c>
      <c r="C105" s="105" t="s">
        <v>662</v>
      </c>
      <c r="D105" s="105" t="s">
        <v>680</v>
      </c>
      <c r="F105" s="209" t="s">
        <v>688</v>
      </c>
      <c r="G105" s="208">
        <v>43000</v>
      </c>
      <c r="H105" s="208">
        <v>43000</v>
      </c>
    </row>
    <row r="106" spans="1:8" x14ac:dyDescent="0.4">
      <c r="A106" s="105" t="str">
        <f t="shared" si="2"/>
        <v>子育てエコドア省エネ基準レベル大</v>
      </c>
      <c r="B106" s="105" t="s">
        <v>685</v>
      </c>
      <c r="C106" s="105" t="s">
        <v>662</v>
      </c>
      <c r="D106" s="105" t="s">
        <v>681</v>
      </c>
      <c r="F106" s="209" t="s">
        <v>686</v>
      </c>
      <c r="G106" s="208">
        <v>37000</v>
      </c>
      <c r="H106" s="208">
        <v>37000</v>
      </c>
    </row>
    <row r="107" spans="1:8" x14ac:dyDescent="0.4">
      <c r="A107" s="105" t="str">
        <f t="shared" si="2"/>
        <v>子育てエコドア省エネ基準レベル小</v>
      </c>
      <c r="B107" s="105" t="s">
        <v>685</v>
      </c>
      <c r="C107" s="105" t="s">
        <v>662</v>
      </c>
      <c r="D107" s="105" t="s">
        <v>681</v>
      </c>
      <c r="F107" s="209" t="s">
        <v>688</v>
      </c>
      <c r="G107" s="208">
        <v>32000</v>
      </c>
      <c r="H107" s="208">
        <v>32000</v>
      </c>
    </row>
    <row r="108" spans="1:8" x14ac:dyDescent="0.4">
      <c r="A108" s="105" t="str">
        <f t="shared" si="2"/>
        <v>子育てエコ外窓防犯大</v>
      </c>
      <c r="B108" s="105" t="s">
        <v>685</v>
      </c>
      <c r="C108" s="105" t="s">
        <v>660</v>
      </c>
      <c r="D108" s="105" t="s">
        <v>682</v>
      </c>
      <c r="F108" s="209" t="s">
        <v>686</v>
      </c>
      <c r="G108" s="208">
        <v>37000</v>
      </c>
      <c r="H108" s="208">
        <v>37000</v>
      </c>
    </row>
    <row r="109" spans="1:8" x14ac:dyDescent="0.4">
      <c r="A109" s="105" t="str">
        <f t="shared" si="2"/>
        <v>子育てエコ外窓防犯中</v>
      </c>
      <c r="B109" s="105" t="s">
        <v>685</v>
      </c>
      <c r="C109" s="105" t="s">
        <v>660</v>
      </c>
      <c r="D109" s="105" t="s">
        <v>682</v>
      </c>
      <c r="F109" s="209" t="s">
        <v>687</v>
      </c>
      <c r="G109" s="208">
        <v>26000</v>
      </c>
      <c r="H109" s="208">
        <v>26000</v>
      </c>
    </row>
    <row r="110" spans="1:8" x14ac:dyDescent="0.4">
      <c r="A110" s="105" t="str">
        <f t="shared" si="2"/>
        <v>子育てエコ外窓防犯小</v>
      </c>
      <c r="B110" s="105" t="s">
        <v>685</v>
      </c>
      <c r="C110" s="105" t="s">
        <v>660</v>
      </c>
      <c r="D110" s="105" t="s">
        <v>682</v>
      </c>
      <c r="F110" s="209" t="s">
        <v>688</v>
      </c>
      <c r="G110" s="208">
        <v>22000</v>
      </c>
      <c r="H110" s="208">
        <v>22000</v>
      </c>
    </row>
    <row r="111" spans="1:8" x14ac:dyDescent="0.4">
      <c r="A111" s="105" t="str">
        <f t="shared" si="2"/>
        <v>子育てエコドア防犯大</v>
      </c>
      <c r="B111" s="105" t="s">
        <v>685</v>
      </c>
      <c r="C111" s="105" t="s">
        <v>662</v>
      </c>
      <c r="D111" s="105" t="s">
        <v>682</v>
      </c>
      <c r="F111" s="209" t="s">
        <v>686</v>
      </c>
      <c r="G111" s="208">
        <v>54000</v>
      </c>
      <c r="H111" s="208">
        <v>54000</v>
      </c>
    </row>
    <row r="112" spans="1:8" x14ac:dyDescent="0.4">
      <c r="A112" s="105" t="str">
        <f t="shared" si="2"/>
        <v>子育てエコドア防犯小</v>
      </c>
      <c r="B112" s="105" t="s">
        <v>685</v>
      </c>
      <c r="C112" s="105" t="s">
        <v>662</v>
      </c>
      <c r="D112" s="105" t="s">
        <v>682</v>
      </c>
      <c r="F112" s="209" t="s">
        <v>688</v>
      </c>
      <c r="G112" s="208">
        <v>38000</v>
      </c>
      <c r="H112" s="208">
        <v>38000</v>
      </c>
    </row>
    <row r="113" spans="1:8" x14ac:dyDescent="0.4">
      <c r="A113" s="105" t="str">
        <f t="shared" si="2"/>
        <v>子育てエコガラス防音大</v>
      </c>
      <c r="B113" s="105" t="s">
        <v>685</v>
      </c>
      <c r="C113" s="105" t="s">
        <v>655</v>
      </c>
      <c r="D113" s="105" t="s">
        <v>683</v>
      </c>
      <c r="F113" s="209" t="s">
        <v>686</v>
      </c>
      <c r="G113" s="208">
        <v>11000</v>
      </c>
      <c r="H113" s="208">
        <v>11000</v>
      </c>
    </row>
    <row r="114" spans="1:8" x14ac:dyDescent="0.4">
      <c r="A114" s="105" t="str">
        <f t="shared" si="2"/>
        <v>子育てエコガラス防音中</v>
      </c>
      <c r="B114" s="105" t="s">
        <v>685</v>
      </c>
      <c r="C114" s="105" t="s">
        <v>655</v>
      </c>
      <c r="D114" s="105" t="s">
        <v>683</v>
      </c>
      <c r="F114" s="209" t="s">
        <v>687</v>
      </c>
      <c r="G114" s="208">
        <v>8000</v>
      </c>
      <c r="H114" s="208">
        <v>8000</v>
      </c>
    </row>
    <row r="115" spans="1:8" x14ac:dyDescent="0.4">
      <c r="A115" s="105" t="str">
        <f t="shared" si="2"/>
        <v>子育てエコガラス防音小</v>
      </c>
      <c r="B115" s="105" t="s">
        <v>685</v>
      </c>
      <c r="C115" s="105" t="s">
        <v>655</v>
      </c>
      <c r="D115" s="105" t="s">
        <v>683</v>
      </c>
      <c r="F115" s="209" t="s">
        <v>688</v>
      </c>
      <c r="G115" s="208">
        <v>3000</v>
      </c>
      <c r="H115" s="208">
        <v>3000</v>
      </c>
    </row>
    <row r="116" spans="1:8" x14ac:dyDescent="0.4">
      <c r="A116" s="105" t="str">
        <f t="shared" si="2"/>
        <v>子育てエコ内窓防音大</v>
      </c>
      <c r="B116" s="105" t="s">
        <v>685</v>
      </c>
      <c r="C116" s="105" t="s">
        <v>661</v>
      </c>
      <c r="D116" s="105" t="s">
        <v>683</v>
      </c>
      <c r="F116" s="209" t="s">
        <v>686</v>
      </c>
      <c r="G116" s="208">
        <v>25000</v>
      </c>
      <c r="H116" s="208">
        <v>25000</v>
      </c>
    </row>
    <row r="117" spans="1:8" x14ac:dyDescent="0.4">
      <c r="A117" s="105" t="str">
        <f t="shared" si="2"/>
        <v>子育てエコ内窓防音中</v>
      </c>
      <c r="B117" s="105" t="s">
        <v>685</v>
      </c>
      <c r="C117" s="105" t="s">
        <v>661</v>
      </c>
      <c r="D117" s="105" t="s">
        <v>683</v>
      </c>
      <c r="F117" s="209" t="s">
        <v>687</v>
      </c>
      <c r="G117" s="208">
        <v>20000</v>
      </c>
      <c r="H117" s="208">
        <v>20000</v>
      </c>
    </row>
    <row r="118" spans="1:8" x14ac:dyDescent="0.4">
      <c r="A118" s="105" t="str">
        <f t="shared" si="2"/>
        <v>子育てエコ内窓防音小</v>
      </c>
      <c r="B118" s="105" t="s">
        <v>685</v>
      </c>
      <c r="C118" s="105" t="s">
        <v>661</v>
      </c>
      <c r="D118" s="105" t="s">
        <v>683</v>
      </c>
      <c r="F118" s="209" t="s">
        <v>688</v>
      </c>
      <c r="G118" s="208">
        <v>17000</v>
      </c>
      <c r="H118" s="208">
        <v>17000</v>
      </c>
    </row>
    <row r="119" spans="1:8" x14ac:dyDescent="0.4">
      <c r="A119" s="105" t="str">
        <f t="shared" si="2"/>
        <v>子育てエコ外窓防音大</v>
      </c>
      <c r="B119" s="105" t="s">
        <v>685</v>
      </c>
      <c r="C119" s="105" t="s">
        <v>660</v>
      </c>
      <c r="D119" s="105" t="s">
        <v>683</v>
      </c>
      <c r="F119" s="209" t="s">
        <v>686</v>
      </c>
      <c r="G119" s="208">
        <v>25000</v>
      </c>
      <c r="H119" s="208">
        <v>25000</v>
      </c>
    </row>
    <row r="120" spans="1:8" x14ac:dyDescent="0.4">
      <c r="A120" s="105" t="str">
        <f t="shared" si="2"/>
        <v>子育てエコ外窓防音中</v>
      </c>
      <c r="B120" s="105" t="s">
        <v>685</v>
      </c>
      <c r="C120" s="105" t="s">
        <v>660</v>
      </c>
      <c r="D120" s="105" t="s">
        <v>683</v>
      </c>
      <c r="F120" s="209" t="s">
        <v>687</v>
      </c>
      <c r="G120" s="208">
        <v>20000</v>
      </c>
      <c r="H120" s="208">
        <v>20000</v>
      </c>
    </row>
    <row r="121" spans="1:8" x14ac:dyDescent="0.4">
      <c r="A121" s="105" t="str">
        <f t="shared" si="2"/>
        <v>子育てエコ外窓防音小</v>
      </c>
      <c r="B121" s="105" t="s">
        <v>685</v>
      </c>
      <c r="C121" s="105" t="s">
        <v>660</v>
      </c>
      <c r="D121" s="105" t="s">
        <v>683</v>
      </c>
      <c r="F121" s="209" t="s">
        <v>688</v>
      </c>
      <c r="G121" s="208">
        <v>17000</v>
      </c>
      <c r="H121" s="208">
        <v>17000</v>
      </c>
    </row>
    <row r="122" spans="1:8" x14ac:dyDescent="0.4">
      <c r="A122" s="105" t="str">
        <f t="shared" si="2"/>
        <v>子育てエコドア防音大</v>
      </c>
      <c r="B122" s="105" t="s">
        <v>685</v>
      </c>
      <c r="C122" s="105" t="s">
        <v>662</v>
      </c>
      <c r="D122" s="105" t="s">
        <v>683</v>
      </c>
      <c r="F122" s="209" t="s">
        <v>686</v>
      </c>
      <c r="G122" s="208">
        <v>37000</v>
      </c>
      <c r="H122" s="208">
        <v>37000</v>
      </c>
    </row>
    <row r="123" spans="1:8" x14ac:dyDescent="0.4">
      <c r="A123" s="105" t="str">
        <f t="shared" si="2"/>
        <v>子育てエコドア防音小</v>
      </c>
      <c r="B123" s="105" t="s">
        <v>685</v>
      </c>
      <c r="C123" s="105" t="s">
        <v>662</v>
      </c>
      <c r="D123" s="105" t="s">
        <v>683</v>
      </c>
      <c r="F123" s="209" t="s">
        <v>688</v>
      </c>
      <c r="G123" s="208">
        <v>32000</v>
      </c>
      <c r="H123" s="208">
        <v>32000</v>
      </c>
    </row>
    <row r="124" spans="1:8" x14ac:dyDescent="0.4">
      <c r="A124" s="105" t="str">
        <f t="shared" si="2"/>
        <v>子育てエコガラス防災大</v>
      </c>
      <c r="B124" s="105" t="s">
        <v>685</v>
      </c>
      <c r="C124" s="105" t="s">
        <v>655</v>
      </c>
      <c r="D124" s="105" t="s">
        <v>684</v>
      </c>
      <c r="F124" s="209" t="s">
        <v>686</v>
      </c>
      <c r="G124" s="208">
        <v>17000</v>
      </c>
      <c r="H124" s="208">
        <v>17000</v>
      </c>
    </row>
    <row r="125" spans="1:8" x14ac:dyDescent="0.4">
      <c r="A125" s="105" t="str">
        <f t="shared" si="2"/>
        <v>子育てエコガラス防災中</v>
      </c>
      <c r="B125" s="105" t="s">
        <v>685</v>
      </c>
      <c r="C125" s="105" t="s">
        <v>655</v>
      </c>
      <c r="D125" s="105" t="s">
        <v>684</v>
      </c>
      <c r="F125" s="209" t="s">
        <v>687</v>
      </c>
      <c r="G125" s="208">
        <v>12000</v>
      </c>
      <c r="H125" s="208">
        <v>12000</v>
      </c>
    </row>
    <row r="126" spans="1:8" x14ac:dyDescent="0.4">
      <c r="A126" s="105" t="str">
        <f t="shared" si="2"/>
        <v>子育てエコガラス防災小</v>
      </c>
      <c r="B126" s="105" t="s">
        <v>685</v>
      </c>
      <c r="C126" s="105" t="s">
        <v>655</v>
      </c>
      <c r="D126" s="105" t="s">
        <v>684</v>
      </c>
      <c r="F126" s="209" t="s">
        <v>688</v>
      </c>
      <c r="G126" s="208">
        <v>7000</v>
      </c>
      <c r="H126" s="208">
        <v>7000</v>
      </c>
    </row>
    <row r="127" spans="1:8" x14ac:dyDescent="0.4">
      <c r="A127" s="105" t="str">
        <f t="shared" si="2"/>
        <v>子育てエコ外窓防災大</v>
      </c>
      <c r="B127" s="105" t="s">
        <v>685</v>
      </c>
      <c r="C127" s="105" t="s">
        <v>660</v>
      </c>
      <c r="D127" s="105" t="s">
        <v>684</v>
      </c>
      <c r="F127" s="209" t="s">
        <v>686</v>
      </c>
      <c r="G127" s="208">
        <v>41000</v>
      </c>
      <c r="H127" s="208">
        <v>41000</v>
      </c>
    </row>
    <row r="128" spans="1:8" x14ac:dyDescent="0.4">
      <c r="A128" s="105" t="str">
        <f t="shared" si="2"/>
        <v>子育てエコ外窓防災中</v>
      </c>
      <c r="B128" s="105" t="s">
        <v>685</v>
      </c>
      <c r="C128" s="105" t="s">
        <v>660</v>
      </c>
      <c r="D128" s="105" t="s">
        <v>684</v>
      </c>
      <c r="F128" s="209" t="s">
        <v>687</v>
      </c>
      <c r="G128" s="208">
        <v>27000</v>
      </c>
      <c r="H128" s="208">
        <v>27000</v>
      </c>
    </row>
    <row r="129" spans="1:8" x14ac:dyDescent="0.4">
      <c r="A129" s="105" t="str">
        <f t="shared" si="2"/>
        <v>子育てエコ外窓防災小</v>
      </c>
      <c r="B129" s="105" t="s">
        <v>685</v>
      </c>
      <c r="C129" s="105" t="s">
        <v>660</v>
      </c>
      <c r="D129" s="105" t="s">
        <v>684</v>
      </c>
      <c r="F129" s="209" t="s">
        <v>688</v>
      </c>
      <c r="G129" s="208">
        <v>16000</v>
      </c>
      <c r="H129" s="208">
        <v>16000</v>
      </c>
    </row>
    <row r="130" spans="1:8" x14ac:dyDescent="0.4">
      <c r="A130" s="105" t="str">
        <f t="shared" ref="A130:A193" si="4">B130&amp;C130&amp;D130&amp;F130</f>
        <v>窓リノベ24ガラスSS大（L）</v>
      </c>
      <c r="B130" s="105" t="s">
        <v>690</v>
      </c>
      <c r="C130" s="105" t="s">
        <v>655</v>
      </c>
      <c r="D130" s="105" t="s">
        <v>676</v>
      </c>
      <c r="E130" s="105" t="s">
        <v>659</v>
      </c>
      <c r="F130" s="209" t="str">
        <f t="shared" ref="F130:F181" si="5">IF(E130="L","大（L）",IF(E130="M","中（M）",IF(E130="S","小（S）",IF(E130="X","極小（X）",""))))</f>
        <v>大（L）</v>
      </c>
      <c r="G130" s="208">
        <v>55000</v>
      </c>
      <c r="H130" s="208">
        <v>55000</v>
      </c>
    </row>
    <row r="131" spans="1:8" x14ac:dyDescent="0.4">
      <c r="A131" s="105" t="str">
        <f t="shared" si="4"/>
        <v>窓リノベ24ガラスSS中（M）</v>
      </c>
      <c r="B131" s="105" t="s">
        <v>690</v>
      </c>
      <c r="C131" s="105" t="s">
        <v>655</v>
      </c>
      <c r="D131" s="105" t="s">
        <v>676</v>
      </c>
      <c r="E131" s="105" t="s">
        <v>658</v>
      </c>
      <c r="F131" s="209" t="str">
        <f t="shared" si="5"/>
        <v>中（M）</v>
      </c>
      <c r="G131" s="208">
        <v>34000</v>
      </c>
      <c r="H131" s="208">
        <v>34000</v>
      </c>
    </row>
    <row r="132" spans="1:8" x14ac:dyDescent="0.4">
      <c r="A132" s="105" t="str">
        <f t="shared" si="4"/>
        <v>窓リノベ24ガラスSS小（S）</v>
      </c>
      <c r="B132" s="105" t="s">
        <v>690</v>
      </c>
      <c r="C132" s="105" t="s">
        <v>655</v>
      </c>
      <c r="D132" s="105" t="s">
        <v>676</v>
      </c>
      <c r="E132" s="105" t="s">
        <v>657</v>
      </c>
      <c r="F132" s="209" t="str">
        <f t="shared" si="5"/>
        <v>小（S）</v>
      </c>
      <c r="G132" s="208">
        <v>11000</v>
      </c>
      <c r="H132" s="208">
        <v>11000</v>
      </c>
    </row>
    <row r="133" spans="1:8" x14ac:dyDescent="0.4">
      <c r="A133" s="105" t="str">
        <f t="shared" si="4"/>
        <v>窓リノベ24ガラスSS極小（X）</v>
      </c>
      <c r="B133" s="105" t="s">
        <v>690</v>
      </c>
      <c r="C133" s="105" t="s">
        <v>655</v>
      </c>
      <c r="D133" s="105" t="s">
        <v>676</v>
      </c>
      <c r="E133" s="105" t="s">
        <v>656</v>
      </c>
      <c r="F133" s="209" t="str">
        <f t="shared" si="5"/>
        <v>極小（X）</v>
      </c>
      <c r="G133" s="208">
        <v>11000</v>
      </c>
      <c r="H133" s="208">
        <v>11000</v>
      </c>
    </row>
    <row r="134" spans="1:8" x14ac:dyDescent="0.4">
      <c r="A134" s="105" t="str">
        <f t="shared" si="4"/>
        <v>窓リノベ24ガラスS大（L）</v>
      </c>
      <c r="B134" s="105" t="s">
        <v>690</v>
      </c>
      <c r="C134" s="105" t="s">
        <v>655</v>
      </c>
      <c r="D134" s="105" t="s">
        <v>657</v>
      </c>
      <c r="E134" s="105" t="s">
        <v>659</v>
      </c>
      <c r="F134" s="209" t="str">
        <f t="shared" si="5"/>
        <v>大（L）</v>
      </c>
      <c r="G134" s="208">
        <v>36000</v>
      </c>
      <c r="H134" s="208">
        <v>36000</v>
      </c>
    </row>
    <row r="135" spans="1:8" x14ac:dyDescent="0.4">
      <c r="A135" s="105" t="str">
        <f t="shared" si="4"/>
        <v>窓リノベ24ガラスS中（M）</v>
      </c>
      <c r="B135" s="105" t="s">
        <v>690</v>
      </c>
      <c r="C135" s="105" t="s">
        <v>655</v>
      </c>
      <c r="D135" s="105" t="s">
        <v>657</v>
      </c>
      <c r="E135" s="105" t="s">
        <v>658</v>
      </c>
      <c r="F135" s="209" t="str">
        <f t="shared" si="5"/>
        <v>中（M）</v>
      </c>
      <c r="G135" s="208">
        <v>24000</v>
      </c>
      <c r="H135" s="208">
        <v>24000</v>
      </c>
    </row>
    <row r="136" spans="1:8" x14ac:dyDescent="0.4">
      <c r="A136" s="105" t="str">
        <f t="shared" si="4"/>
        <v>窓リノベ24ガラスS小（S）</v>
      </c>
      <c r="B136" s="105" t="s">
        <v>690</v>
      </c>
      <c r="C136" s="105" t="s">
        <v>655</v>
      </c>
      <c r="D136" s="105" t="s">
        <v>657</v>
      </c>
      <c r="E136" s="105" t="s">
        <v>657</v>
      </c>
      <c r="F136" s="209" t="str">
        <f t="shared" si="5"/>
        <v>小（S）</v>
      </c>
      <c r="G136" s="208">
        <v>7000</v>
      </c>
      <c r="H136" s="208">
        <v>7000</v>
      </c>
    </row>
    <row r="137" spans="1:8" x14ac:dyDescent="0.4">
      <c r="A137" s="105" t="str">
        <f t="shared" si="4"/>
        <v>窓リノベ24ガラスS極小（X）</v>
      </c>
      <c r="B137" s="105" t="s">
        <v>690</v>
      </c>
      <c r="C137" s="105" t="s">
        <v>655</v>
      </c>
      <c r="D137" s="105" t="s">
        <v>657</v>
      </c>
      <c r="E137" s="105" t="s">
        <v>656</v>
      </c>
      <c r="F137" s="209" t="str">
        <f t="shared" si="5"/>
        <v>極小（X）</v>
      </c>
      <c r="G137" s="208">
        <v>7000</v>
      </c>
      <c r="H137" s="208">
        <v>7000</v>
      </c>
    </row>
    <row r="138" spans="1:8" x14ac:dyDescent="0.4">
      <c r="A138" s="105" t="str">
        <f t="shared" si="4"/>
        <v>窓リノベ24ガラスA大（L）</v>
      </c>
      <c r="B138" s="105" t="s">
        <v>690</v>
      </c>
      <c r="C138" s="105" t="s">
        <v>655</v>
      </c>
      <c r="D138" s="105" t="s">
        <v>677</v>
      </c>
      <c r="E138" s="105" t="s">
        <v>659</v>
      </c>
      <c r="F138" s="209" t="str">
        <f t="shared" si="5"/>
        <v>大（L）</v>
      </c>
      <c r="G138" s="208">
        <v>30000</v>
      </c>
      <c r="H138" s="208">
        <v>30000</v>
      </c>
    </row>
    <row r="139" spans="1:8" x14ac:dyDescent="0.4">
      <c r="A139" s="105" t="str">
        <f t="shared" si="4"/>
        <v>窓リノベ24ガラスA中（M）</v>
      </c>
      <c r="B139" s="105" t="s">
        <v>690</v>
      </c>
      <c r="C139" s="105" t="s">
        <v>655</v>
      </c>
      <c r="D139" s="105" t="s">
        <v>677</v>
      </c>
      <c r="E139" s="105" t="s">
        <v>658</v>
      </c>
      <c r="F139" s="209" t="str">
        <f t="shared" si="5"/>
        <v>中（M）</v>
      </c>
      <c r="G139" s="208">
        <v>19000</v>
      </c>
      <c r="H139" s="208">
        <v>19000</v>
      </c>
    </row>
    <row r="140" spans="1:8" x14ac:dyDescent="0.4">
      <c r="A140" s="105" t="str">
        <f t="shared" si="4"/>
        <v>窓リノベ24ガラスA小（S）</v>
      </c>
      <c r="B140" s="105" t="s">
        <v>690</v>
      </c>
      <c r="C140" s="105" t="s">
        <v>655</v>
      </c>
      <c r="D140" s="105" t="s">
        <v>677</v>
      </c>
      <c r="E140" s="105" t="s">
        <v>657</v>
      </c>
      <c r="F140" s="209" t="str">
        <f t="shared" si="5"/>
        <v>小（S）</v>
      </c>
      <c r="G140" s="208">
        <v>5000</v>
      </c>
      <c r="H140" s="208">
        <v>5000</v>
      </c>
    </row>
    <row r="141" spans="1:8" x14ac:dyDescent="0.4">
      <c r="A141" s="105" t="str">
        <f t="shared" si="4"/>
        <v>窓リノベ24ガラスA極小（X）</v>
      </c>
      <c r="B141" s="105" t="s">
        <v>690</v>
      </c>
      <c r="C141" s="105" t="s">
        <v>655</v>
      </c>
      <c r="D141" s="105" t="s">
        <v>677</v>
      </c>
      <c r="E141" s="105" t="s">
        <v>656</v>
      </c>
      <c r="F141" s="209" t="str">
        <f t="shared" si="5"/>
        <v>極小（X）</v>
      </c>
      <c r="G141" s="208">
        <v>5000</v>
      </c>
      <c r="H141" s="208">
        <v>5000</v>
      </c>
    </row>
    <row r="142" spans="1:8" x14ac:dyDescent="0.4">
      <c r="A142" s="105" t="str">
        <f t="shared" si="4"/>
        <v>窓リノベ24内窓SS大（L）</v>
      </c>
      <c r="B142" s="105" t="s">
        <v>690</v>
      </c>
      <c r="C142" s="105" t="s">
        <v>661</v>
      </c>
      <c r="D142" s="105" t="s">
        <v>676</v>
      </c>
      <c r="E142" s="105" t="s">
        <v>659</v>
      </c>
      <c r="F142" s="209" t="str">
        <f t="shared" si="5"/>
        <v>大（L）</v>
      </c>
      <c r="G142" s="208">
        <v>112000</v>
      </c>
      <c r="H142" s="208">
        <v>112000</v>
      </c>
    </row>
    <row r="143" spans="1:8" x14ac:dyDescent="0.4">
      <c r="A143" s="105" t="str">
        <f t="shared" si="4"/>
        <v>窓リノベ24内窓SS中（M）</v>
      </c>
      <c r="B143" s="105" t="s">
        <v>690</v>
      </c>
      <c r="C143" s="105" t="s">
        <v>661</v>
      </c>
      <c r="D143" s="105" t="s">
        <v>676</v>
      </c>
      <c r="E143" s="105" t="s">
        <v>658</v>
      </c>
      <c r="F143" s="209" t="str">
        <f t="shared" si="5"/>
        <v>中（M）</v>
      </c>
      <c r="G143" s="208">
        <v>76000</v>
      </c>
      <c r="H143" s="208">
        <v>76000</v>
      </c>
    </row>
    <row r="144" spans="1:8" x14ac:dyDescent="0.4">
      <c r="A144" s="105" t="str">
        <f t="shared" si="4"/>
        <v>窓リノベ24内窓SS小（S）</v>
      </c>
      <c r="B144" s="105" t="s">
        <v>690</v>
      </c>
      <c r="C144" s="105" t="s">
        <v>661</v>
      </c>
      <c r="D144" s="105" t="s">
        <v>676</v>
      </c>
      <c r="E144" s="105" t="s">
        <v>657</v>
      </c>
      <c r="F144" s="209" t="str">
        <f t="shared" si="5"/>
        <v>小（S）</v>
      </c>
      <c r="G144" s="208">
        <v>48000</v>
      </c>
      <c r="H144" s="208">
        <v>48000</v>
      </c>
    </row>
    <row r="145" spans="1:8" x14ac:dyDescent="0.4">
      <c r="A145" s="105" t="str">
        <f t="shared" si="4"/>
        <v>窓リノベ24内窓SS極小（X）</v>
      </c>
      <c r="B145" s="105" t="s">
        <v>690</v>
      </c>
      <c r="C145" s="105" t="s">
        <v>661</v>
      </c>
      <c r="D145" s="105" t="s">
        <v>676</v>
      </c>
      <c r="E145" s="105" t="s">
        <v>656</v>
      </c>
      <c r="F145" s="209" t="str">
        <f t="shared" si="5"/>
        <v>極小（X）</v>
      </c>
      <c r="G145" s="208">
        <v>48000</v>
      </c>
      <c r="H145" s="208">
        <v>48000</v>
      </c>
    </row>
    <row r="146" spans="1:8" x14ac:dyDescent="0.4">
      <c r="A146" s="105" t="str">
        <f t="shared" si="4"/>
        <v>窓リノベ24内窓S大（L）</v>
      </c>
      <c r="B146" s="105" t="s">
        <v>690</v>
      </c>
      <c r="C146" s="105" t="s">
        <v>661</v>
      </c>
      <c r="D146" s="105" t="s">
        <v>657</v>
      </c>
      <c r="E146" s="105" t="s">
        <v>659</v>
      </c>
      <c r="F146" s="209" t="str">
        <f t="shared" si="5"/>
        <v>大（L）</v>
      </c>
      <c r="G146" s="208">
        <v>68000</v>
      </c>
      <c r="H146" s="208">
        <v>68000</v>
      </c>
    </row>
    <row r="147" spans="1:8" x14ac:dyDescent="0.4">
      <c r="A147" s="105" t="str">
        <f t="shared" si="4"/>
        <v>窓リノベ24内窓S中（M）</v>
      </c>
      <c r="B147" s="105" t="s">
        <v>690</v>
      </c>
      <c r="C147" s="105" t="s">
        <v>661</v>
      </c>
      <c r="D147" s="105" t="s">
        <v>657</v>
      </c>
      <c r="E147" s="105" t="s">
        <v>658</v>
      </c>
      <c r="F147" s="209" t="str">
        <f t="shared" si="5"/>
        <v>中（M）</v>
      </c>
      <c r="G147" s="208">
        <v>46000</v>
      </c>
      <c r="H147" s="208">
        <v>46000</v>
      </c>
    </row>
    <row r="148" spans="1:8" x14ac:dyDescent="0.4">
      <c r="A148" s="105" t="str">
        <f t="shared" si="4"/>
        <v>窓リノベ24内窓S小（S）</v>
      </c>
      <c r="B148" s="105" t="s">
        <v>690</v>
      </c>
      <c r="C148" s="105" t="s">
        <v>661</v>
      </c>
      <c r="D148" s="105" t="s">
        <v>657</v>
      </c>
      <c r="E148" s="105" t="s">
        <v>657</v>
      </c>
      <c r="F148" s="209" t="str">
        <f t="shared" si="5"/>
        <v>小（S）</v>
      </c>
      <c r="G148" s="208">
        <v>29000</v>
      </c>
      <c r="H148" s="208">
        <v>29000</v>
      </c>
    </row>
    <row r="149" spans="1:8" x14ac:dyDescent="0.4">
      <c r="A149" s="105" t="str">
        <f t="shared" si="4"/>
        <v>窓リノベ24内窓S極小（X）</v>
      </c>
      <c r="B149" s="105" t="s">
        <v>690</v>
      </c>
      <c r="C149" s="105" t="s">
        <v>661</v>
      </c>
      <c r="D149" s="105" t="s">
        <v>657</v>
      </c>
      <c r="E149" s="105" t="s">
        <v>656</v>
      </c>
      <c r="F149" s="209" t="str">
        <f t="shared" si="5"/>
        <v>極小（X）</v>
      </c>
      <c r="G149" s="208">
        <v>29000</v>
      </c>
      <c r="H149" s="208">
        <v>29000</v>
      </c>
    </row>
    <row r="150" spans="1:8" x14ac:dyDescent="0.4">
      <c r="A150" s="105" t="str">
        <f t="shared" si="4"/>
        <v>窓リノベ24内窓A大（L）</v>
      </c>
      <c r="B150" s="105" t="s">
        <v>690</v>
      </c>
      <c r="C150" s="105" t="s">
        <v>661</v>
      </c>
      <c r="D150" s="105" t="s">
        <v>677</v>
      </c>
      <c r="E150" s="105" t="s">
        <v>659</v>
      </c>
      <c r="F150" s="209" t="str">
        <f t="shared" si="5"/>
        <v>大（L）</v>
      </c>
      <c r="G150" s="208">
        <v>52000</v>
      </c>
      <c r="H150" s="208">
        <v>52000</v>
      </c>
    </row>
    <row r="151" spans="1:8" x14ac:dyDescent="0.4">
      <c r="A151" s="105" t="str">
        <f t="shared" si="4"/>
        <v>窓リノベ24内窓A中（M）</v>
      </c>
      <c r="B151" s="105" t="s">
        <v>690</v>
      </c>
      <c r="C151" s="105" t="s">
        <v>661</v>
      </c>
      <c r="D151" s="105" t="s">
        <v>677</v>
      </c>
      <c r="E151" s="105" t="s">
        <v>658</v>
      </c>
      <c r="F151" s="209" t="str">
        <f t="shared" si="5"/>
        <v>中（M）</v>
      </c>
      <c r="G151" s="208">
        <v>36000</v>
      </c>
      <c r="H151" s="208">
        <v>36000</v>
      </c>
    </row>
    <row r="152" spans="1:8" x14ac:dyDescent="0.4">
      <c r="A152" s="105" t="str">
        <f t="shared" si="4"/>
        <v>窓リノベ24内窓A小（S）</v>
      </c>
      <c r="B152" s="105" t="s">
        <v>690</v>
      </c>
      <c r="C152" s="105" t="s">
        <v>661</v>
      </c>
      <c r="D152" s="105" t="s">
        <v>677</v>
      </c>
      <c r="E152" s="105" t="s">
        <v>657</v>
      </c>
      <c r="F152" s="209" t="str">
        <f t="shared" si="5"/>
        <v>小（S）</v>
      </c>
      <c r="G152" s="208">
        <v>23000</v>
      </c>
      <c r="H152" s="208">
        <v>23000</v>
      </c>
    </row>
    <row r="153" spans="1:8" x14ac:dyDescent="0.4">
      <c r="A153" s="105" t="str">
        <f t="shared" si="4"/>
        <v>窓リノベ24内窓A極小（X）</v>
      </c>
      <c r="B153" s="105" t="s">
        <v>690</v>
      </c>
      <c r="C153" s="105" t="s">
        <v>661</v>
      </c>
      <c r="D153" s="105" t="s">
        <v>677</v>
      </c>
      <c r="E153" s="105" t="s">
        <v>656</v>
      </c>
      <c r="F153" s="209" t="str">
        <f t="shared" si="5"/>
        <v>極小（X）</v>
      </c>
      <c r="G153" s="208">
        <v>23000</v>
      </c>
      <c r="H153" s="208">
        <v>23000</v>
      </c>
    </row>
    <row r="154" spans="1:8" x14ac:dyDescent="0.4">
      <c r="A154" s="105" t="str">
        <f t="shared" si="4"/>
        <v>窓リノベ24外窓カバーSS大（L）</v>
      </c>
      <c r="B154" s="105" t="s">
        <v>690</v>
      </c>
      <c r="C154" s="105" t="s">
        <v>691</v>
      </c>
      <c r="D154" s="105" t="s">
        <v>676</v>
      </c>
      <c r="E154" s="105" t="s">
        <v>659</v>
      </c>
      <c r="F154" s="209" t="str">
        <f t="shared" si="5"/>
        <v>大（L）</v>
      </c>
      <c r="G154" s="208">
        <v>220000</v>
      </c>
      <c r="H154" s="208">
        <v>266000</v>
      </c>
    </row>
    <row r="155" spans="1:8" x14ac:dyDescent="0.4">
      <c r="A155" s="105" t="str">
        <f t="shared" si="4"/>
        <v>窓リノベ24外窓カバーSS中（M）</v>
      </c>
      <c r="B155" s="105" t="s">
        <v>690</v>
      </c>
      <c r="C155" s="105" t="s">
        <v>691</v>
      </c>
      <c r="D155" s="105" t="s">
        <v>676</v>
      </c>
      <c r="E155" s="105" t="s">
        <v>658</v>
      </c>
      <c r="F155" s="209" t="str">
        <f t="shared" si="5"/>
        <v>中（M）</v>
      </c>
      <c r="G155" s="208">
        <v>163000</v>
      </c>
      <c r="H155" s="208">
        <v>181000</v>
      </c>
    </row>
    <row r="156" spans="1:8" x14ac:dyDescent="0.4">
      <c r="A156" s="105" t="str">
        <f t="shared" si="4"/>
        <v>窓リノベ24外窓カバーSS小（S）</v>
      </c>
      <c r="B156" s="105" t="s">
        <v>690</v>
      </c>
      <c r="C156" s="105" t="s">
        <v>691</v>
      </c>
      <c r="D156" s="105" t="s">
        <v>676</v>
      </c>
      <c r="E156" s="105" t="s">
        <v>657</v>
      </c>
      <c r="F156" s="209" t="str">
        <f t="shared" si="5"/>
        <v>小（S）</v>
      </c>
      <c r="G156" s="208">
        <v>109000</v>
      </c>
      <c r="H156" s="208">
        <v>112000</v>
      </c>
    </row>
    <row r="157" spans="1:8" x14ac:dyDescent="0.4">
      <c r="A157" s="105" t="str">
        <f t="shared" si="4"/>
        <v>窓リノベ24外窓カバーSS極小（X）</v>
      </c>
      <c r="B157" s="105" t="s">
        <v>690</v>
      </c>
      <c r="C157" s="105" t="s">
        <v>691</v>
      </c>
      <c r="D157" s="105" t="s">
        <v>676</v>
      </c>
      <c r="E157" s="105" t="s">
        <v>656</v>
      </c>
      <c r="F157" s="209" t="str">
        <f t="shared" si="5"/>
        <v>極小（X）</v>
      </c>
      <c r="G157" s="208">
        <v>109000</v>
      </c>
      <c r="H157" s="208">
        <v>112000</v>
      </c>
    </row>
    <row r="158" spans="1:8" x14ac:dyDescent="0.4">
      <c r="A158" s="105" t="str">
        <f t="shared" si="4"/>
        <v>窓リノベ24外窓カバーS大（L）</v>
      </c>
      <c r="B158" s="105" t="s">
        <v>690</v>
      </c>
      <c r="C158" s="105" t="s">
        <v>691</v>
      </c>
      <c r="D158" s="105" t="s">
        <v>657</v>
      </c>
      <c r="E158" s="105" t="s">
        <v>659</v>
      </c>
      <c r="F158" s="209" t="str">
        <f t="shared" si="5"/>
        <v>大（L）</v>
      </c>
      <c r="G158" s="208">
        <v>149000</v>
      </c>
      <c r="H158" s="208">
        <v>180000</v>
      </c>
    </row>
    <row r="159" spans="1:8" x14ac:dyDescent="0.4">
      <c r="A159" s="105" t="str">
        <f t="shared" si="4"/>
        <v>窓リノベ24外窓カバーS中（M）</v>
      </c>
      <c r="B159" s="105" t="s">
        <v>690</v>
      </c>
      <c r="C159" s="105" t="s">
        <v>691</v>
      </c>
      <c r="D159" s="105" t="s">
        <v>657</v>
      </c>
      <c r="E159" s="105" t="s">
        <v>658</v>
      </c>
      <c r="F159" s="209" t="str">
        <f t="shared" si="5"/>
        <v>中（M）</v>
      </c>
      <c r="G159" s="208">
        <v>110000</v>
      </c>
      <c r="H159" s="208">
        <v>122000</v>
      </c>
    </row>
    <row r="160" spans="1:8" x14ac:dyDescent="0.4">
      <c r="A160" s="105" t="str">
        <f t="shared" si="4"/>
        <v>窓リノベ24外窓カバーS小（S）</v>
      </c>
      <c r="B160" s="105" t="s">
        <v>690</v>
      </c>
      <c r="C160" s="105" t="s">
        <v>691</v>
      </c>
      <c r="D160" s="105" t="s">
        <v>657</v>
      </c>
      <c r="E160" s="105" t="s">
        <v>657</v>
      </c>
      <c r="F160" s="209" t="str">
        <f t="shared" si="5"/>
        <v>小（S）</v>
      </c>
      <c r="G160" s="208">
        <v>74000</v>
      </c>
      <c r="H160" s="208">
        <v>75000</v>
      </c>
    </row>
    <row r="161" spans="1:8" x14ac:dyDescent="0.4">
      <c r="A161" s="105" t="str">
        <f t="shared" si="4"/>
        <v>窓リノベ24外窓カバーS極小（X）</v>
      </c>
      <c r="B161" s="105" t="s">
        <v>690</v>
      </c>
      <c r="C161" s="105" t="s">
        <v>691</v>
      </c>
      <c r="D161" s="105" t="s">
        <v>657</v>
      </c>
      <c r="E161" s="105" t="s">
        <v>656</v>
      </c>
      <c r="F161" s="209" t="str">
        <f t="shared" si="5"/>
        <v>極小（X）</v>
      </c>
      <c r="G161" s="208">
        <v>74000</v>
      </c>
      <c r="H161" s="208">
        <v>75000</v>
      </c>
    </row>
    <row r="162" spans="1:8" x14ac:dyDescent="0.4">
      <c r="A162" s="105" t="str">
        <f t="shared" si="4"/>
        <v>窓リノベ24外窓カバーA大（L）</v>
      </c>
      <c r="B162" s="105" t="s">
        <v>690</v>
      </c>
      <c r="C162" s="105" t="s">
        <v>691</v>
      </c>
      <c r="D162" s="105" t="s">
        <v>677</v>
      </c>
      <c r="E162" s="105" t="s">
        <v>659</v>
      </c>
      <c r="F162" s="209" t="str">
        <f t="shared" si="5"/>
        <v>大（L）</v>
      </c>
      <c r="G162" s="208">
        <v>117000</v>
      </c>
      <c r="H162" s="208">
        <v>148000</v>
      </c>
    </row>
    <row r="163" spans="1:8" x14ac:dyDescent="0.4">
      <c r="A163" s="105" t="str">
        <f t="shared" si="4"/>
        <v>窓リノベ24外窓カバーA中（M）</v>
      </c>
      <c r="B163" s="105" t="s">
        <v>690</v>
      </c>
      <c r="C163" s="105" t="s">
        <v>691</v>
      </c>
      <c r="D163" s="105" t="s">
        <v>677</v>
      </c>
      <c r="E163" s="105" t="s">
        <v>658</v>
      </c>
      <c r="F163" s="209" t="str">
        <f t="shared" si="5"/>
        <v>中（M）</v>
      </c>
      <c r="G163" s="208">
        <v>87000</v>
      </c>
      <c r="H163" s="208">
        <v>101000</v>
      </c>
    </row>
    <row r="164" spans="1:8" x14ac:dyDescent="0.4">
      <c r="A164" s="105" t="str">
        <f t="shared" si="4"/>
        <v>窓リノベ24外窓カバーA小（S）</v>
      </c>
      <c r="B164" s="105" t="s">
        <v>690</v>
      </c>
      <c r="C164" s="105" t="s">
        <v>691</v>
      </c>
      <c r="D164" s="105" t="s">
        <v>677</v>
      </c>
      <c r="E164" s="105" t="s">
        <v>657</v>
      </c>
      <c r="F164" s="209" t="str">
        <f t="shared" si="5"/>
        <v>小（S）</v>
      </c>
      <c r="G164" s="208">
        <v>58000</v>
      </c>
      <c r="H164" s="208">
        <v>62000</v>
      </c>
    </row>
    <row r="165" spans="1:8" x14ac:dyDescent="0.4">
      <c r="A165" s="105" t="str">
        <f t="shared" si="4"/>
        <v>窓リノベ24外窓カバーA極小（X）</v>
      </c>
      <c r="B165" s="105" t="s">
        <v>690</v>
      </c>
      <c r="C165" s="105" t="s">
        <v>691</v>
      </c>
      <c r="D165" s="105" t="s">
        <v>677</v>
      </c>
      <c r="E165" s="105" t="s">
        <v>656</v>
      </c>
      <c r="F165" s="209" t="str">
        <f t="shared" si="5"/>
        <v>極小（X）</v>
      </c>
      <c r="G165" s="208">
        <v>58000</v>
      </c>
      <c r="H165" s="208">
        <v>62000</v>
      </c>
    </row>
    <row r="166" spans="1:8" x14ac:dyDescent="0.4">
      <c r="A166" s="105" t="str">
        <f t="shared" si="4"/>
        <v>窓リノベ24外窓カバーB大（L）</v>
      </c>
      <c r="B166" s="105" t="s">
        <v>690</v>
      </c>
      <c r="C166" s="105" t="s">
        <v>691</v>
      </c>
      <c r="D166" s="105" t="s">
        <v>678</v>
      </c>
      <c r="E166" s="105" t="s">
        <v>659</v>
      </c>
      <c r="F166" s="209" t="str">
        <f t="shared" si="5"/>
        <v>大（L）</v>
      </c>
      <c r="H166" s="208">
        <v>102000</v>
      </c>
    </row>
    <row r="167" spans="1:8" x14ac:dyDescent="0.4">
      <c r="A167" s="105" t="str">
        <f t="shared" si="4"/>
        <v>窓リノベ24外窓カバーB中（M）</v>
      </c>
      <c r="B167" s="105" t="s">
        <v>690</v>
      </c>
      <c r="C167" s="105" t="s">
        <v>691</v>
      </c>
      <c r="D167" s="105" t="s">
        <v>678</v>
      </c>
      <c r="E167" s="105" t="s">
        <v>658</v>
      </c>
      <c r="F167" s="209" t="str">
        <f t="shared" si="5"/>
        <v>中（M）</v>
      </c>
      <c r="H167" s="208">
        <v>70000</v>
      </c>
    </row>
    <row r="168" spans="1:8" x14ac:dyDescent="0.4">
      <c r="A168" s="105" t="str">
        <f t="shared" si="4"/>
        <v>窓リノベ24外窓カバーB小（S）</v>
      </c>
      <c r="B168" s="105" t="s">
        <v>690</v>
      </c>
      <c r="C168" s="105" t="s">
        <v>691</v>
      </c>
      <c r="D168" s="105" t="s">
        <v>678</v>
      </c>
      <c r="E168" s="105" t="s">
        <v>657</v>
      </c>
      <c r="F168" s="209" t="str">
        <f t="shared" si="5"/>
        <v>小（S）</v>
      </c>
      <c r="H168" s="208">
        <v>43000</v>
      </c>
    </row>
    <row r="169" spans="1:8" x14ac:dyDescent="0.4">
      <c r="A169" s="105" t="str">
        <f t="shared" si="4"/>
        <v>窓リノベ24外窓カバーB極小（X）</v>
      </c>
      <c r="B169" s="105" t="s">
        <v>690</v>
      </c>
      <c r="C169" s="105" t="s">
        <v>691</v>
      </c>
      <c r="D169" s="105" t="s">
        <v>678</v>
      </c>
      <c r="E169" s="105" t="s">
        <v>656</v>
      </c>
      <c r="F169" s="209" t="str">
        <f t="shared" si="5"/>
        <v>極小（X）</v>
      </c>
      <c r="H169" s="208">
        <v>43000</v>
      </c>
    </row>
    <row r="170" spans="1:8" x14ac:dyDescent="0.4">
      <c r="A170" s="105" t="str">
        <f t="shared" si="4"/>
        <v>窓リノベ24外窓はつりSS大（L）</v>
      </c>
      <c r="B170" s="105" t="s">
        <v>690</v>
      </c>
      <c r="C170" s="105" t="s">
        <v>692</v>
      </c>
      <c r="D170" s="105" t="s">
        <v>676</v>
      </c>
      <c r="E170" s="105" t="s">
        <v>659</v>
      </c>
      <c r="F170" s="209" t="str">
        <f t="shared" si="5"/>
        <v>大（L）</v>
      </c>
      <c r="G170" s="208">
        <v>183000</v>
      </c>
      <c r="H170" s="208">
        <v>266000</v>
      </c>
    </row>
    <row r="171" spans="1:8" x14ac:dyDescent="0.4">
      <c r="A171" s="105" t="str">
        <f t="shared" si="4"/>
        <v>窓リノベ24外窓はつりSS中（M）</v>
      </c>
      <c r="B171" s="105" t="s">
        <v>690</v>
      </c>
      <c r="C171" s="105" t="s">
        <v>692</v>
      </c>
      <c r="D171" s="105" t="s">
        <v>676</v>
      </c>
      <c r="E171" s="105" t="s">
        <v>658</v>
      </c>
      <c r="F171" s="209" t="str">
        <f t="shared" si="5"/>
        <v>中（M）</v>
      </c>
      <c r="G171" s="208">
        <v>136000</v>
      </c>
      <c r="H171" s="208">
        <v>181000</v>
      </c>
    </row>
    <row r="172" spans="1:8" x14ac:dyDescent="0.4">
      <c r="A172" s="105" t="str">
        <f t="shared" si="4"/>
        <v>窓リノベ24外窓はつりSS小（S）</v>
      </c>
      <c r="B172" s="105" t="s">
        <v>690</v>
      </c>
      <c r="C172" s="105" t="s">
        <v>692</v>
      </c>
      <c r="D172" s="105" t="s">
        <v>676</v>
      </c>
      <c r="E172" s="105" t="s">
        <v>657</v>
      </c>
      <c r="F172" s="209" t="str">
        <f t="shared" si="5"/>
        <v>小（S）</v>
      </c>
      <c r="G172" s="208">
        <v>91000</v>
      </c>
      <c r="H172" s="208">
        <v>112000</v>
      </c>
    </row>
    <row r="173" spans="1:8" x14ac:dyDescent="0.4">
      <c r="A173" s="105" t="str">
        <f t="shared" si="4"/>
        <v>窓リノベ24外窓はつりSS極小（X）</v>
      </c>
      <c r="B173" s="105" t="s">
        <v>690</v>
      </c>
      <c r="C173" s="105" t="s">
        <v>692</v>
      </c>
      <c r="D173" s="105" t="s">
        <v>676</v>
      </c>
      <c r="E173" s="105" t="s">
        <v>656</v>
      </c>
      <c r="F173" s="209" t="str">
        <f t="shared" si="5"/>
        <v>極小（X）</v>
      </c>
      <c r="G173" s="208">
        <v>91000</v>
      </c>
      <c r="H173" s="208">
        <v>112000</v>
      </c>
    </row>
    <row r="174" spans="1:8" x14ac:dyDescent="0.4">
      <c r="A174" s="105" t="str">
        <f t="shared" si="4"/>
        <v>窓リノベ24外窓はつりS大（L）</v>
      </c>
      <c r="B174" s="105" t="s">
        <v>690</v>
      </c>
      <c r="C174" s="105" t="s">
        <v>692</v>
      </c>
      <c r="D174" s="105" t="s">
        <v>657</v>
      </c>
      <c r="E174" s="105" t="s">
        <v>659</v>
      </c>
      <c r="F174" s="209" t="str">
        <f t="shared" si="5"/>
        <v>大（L）</v>
      </c>
      <c r="G174" s="208">
        <v>118000</v>
      </c>
      <c r="H174" s="208">
        <v>180000</v>
      </c>
    </row>
    <row r="175" spans="1:8" x14ac:dyDescent="0.4">
      <c r="A175" s="105" t="str">
        <f t="shared" si="4"/>
        <v>窓リノベ24外窓はつりS中（M）</v>
      </c>
      <c r="B175" s="105" t="s">
        <v>690</v>
      </c>
      <c r="C175" s="105" t="s">
        <v>692</v>
      </c>
      <c r="D175" s="105" t="s">
        <v>657</v>
      </c>
      <c r="E175" s="105" t="s">
        <v>658</v>
      </c>
      <c r="F175" s="209" t="str">
        <f t="shared" si="5"/>
        <v>中（M）</v>
      </c>
      <c r="G175" s="208">
        <v>87000</v>
      </c>
      <c r="H175" s="208">
        <v>122000</v>
      </c>
    </row>
    <row r="176" spans="1:8" x14ac:dyDescent="0.4">
      <c r="A176" s="105" t="str">
        <f t="shared" si="4"/>
        <v>窓リノベ24外窓はつりS小（S）</v>
      </c>
      <c r="B176" s="105" t="s">
        <v>690</v>
      </c>
      <c r="C176" s="105" t="s">
        <v>692</v>
      </c>
      <c r="D176" s="105" t="s">
        <v>657</v>
      </c>
      <c r="E176" s="105" t="s">
        <v>657</v>
      </c>
      <c r="F176" s="209" t="str">
        <f t="shared" si="5"/>
        <v>小（S）</v>
      </c>
      <c r="G176" s="208">
        <v>59000</v>
      </c>
      <c r="H176" s="208">
        <v>75000</v>
      </c>
    </row>
    <row r="177" spans="1:8" x14ac:dyDescent="0.4">
      <c r="A177" s="105" t="str">
        <f t="shared" si="4"/>
        <v>窓リノベ24外窓はつりS極小（X）</v>
      </c>
      <c r="B177" s="105" t="s">
        <v>690</v>
      </c>
      <c r="C177" s="105" t="s">
        <v>692</v>
      </c>
      <c r="D177" s="105" t="s">
        <v>657</v>
      </c>
      <c r="E177" s="105" t="s">
        <v>656</v>
      </c>
      <c r="F177" s="209" t="str">
        <f t="shared" si="5"/>
        <v>極小（X）</v>
      </c>
      <c r="G177" s="208">
        <v>59000</v>
      </c>
      <c r="H177" s="208">
        <v>75000</v>
      </c>
    </row>
    <row r="178" spans="1:8" x14ac:dyDescent="0.4">
      <c r="A178" s="105" t="str">
        <f t="shared" si="4"/>
        <v>窓リノベ24外窓はつりA大（L）</v>
      </c>
      <c r="B178" s="105" t="s">
        <v>690</v>
      </c>
      <c r="C178" s="105" t="s">
        <v>692</v>
      </c>
      <c r="D178" s="105" t="s">
        <v>677</v>
      </c>
      <c r="E178" s="105" t="s">
        <v>659</v>
      </c>
      <c r="F178" s="209" t="str">
        <f t="shared" si="5"/>
        <v>大（L）</v>
      </c>
      <c r="G178" s="208">
        <v>92000</v>
      </c>
      <c r="H178" s="208">
        <v>148000</v>
      </c>
    </row>
    <row r="179" spans="1:8" x14ac:dyDescent="0.4">
      <c r="A179" s="105" t="str">
        <f t="shared" si="4"/>
        <v>窓リノベ24外窓はつりA中（M）</v>
      </c>
      <c r="B179" s="105" t="s">
        <v>690</v>
      </c>
      <c r="C179" s="105" t="s">
        <v>692</v>
      </c>
      <c r="D179" s="105" t="s">
        <v>677</v>
      </c>
      <c r="E179" s="105" t="s">
        <v>658</v>
      </c>
      <c r="F179" s="209" t="str">
        <f t="shared" si="5"/>
        <v>中（M）</v>
      </c>
      <c r="G179" s="208">
        <v>69000</v>
      </c>
      <c r="H179" s="208">
        <v>101000</v>
      </c>
    </row>
    <row r="180" spans="1:8" x14ac:dyDescent="0.4">
      <c r="A180" s="105" t="str">
        <f t="shared" si="4"/>
        <v>窓リノベ24外窓はつりA小（S）</v>
      </c>
      <c r="B180" s="105" t="s">
        <v>690</v>
      </c>
      <c r="C180" s="105" t="s">
        <v>692</v>
      </c>
      <c r="D180" s="105" t="s">
        <v>677</v>
      </c>
      <c r="E180" s="105" t="s">
        <v>657</v>
      </c>
      <c r="F180" s="209" t="str">
        <f t="shared" si="5"/>
        <v>小（S）</v>
      </c>
      <c r="G180" s="208">
        <v>46000</v>
      </c>
      <c r="H180" s="208">
        <v>62000</v>
      </c>
    </row>
    <row r="181" spans="1:8" x14ac:dyDescent="0.4">
      <c r="A181" s="105" t="str">
        <f t="shared" si="4"/>
        <v>窓リノベ24外窓はつりA極小（X）</v>
      </c>
      <c r="B181" s="105" t="s">
        <v>690</v>
      </c>
      <c r="C181" s="105" t="s">
        <v>692</v>
      </c>
      <c r="D181" s="105" t="s">
        <v>677</v>
      </c>
      <c r="E181" s="105" t="s">
        <v>656</v>
      </c>
      <c r="F181" s="209" t="str">
        <f t="shared" si="5"/>
        <v>極小（X）</v>
      </c>
      <c r="G181" s="208">
        <v>46000</v>
      </c>
      <c r="H181" s="208">
        <v>62000</v>
      </c>
    </row>
    <row r="182" spans="1:8" x14ac:dyDescent="0.4">
      <c r="A182" s="105" t="str">
        <f t="shared" si="4"/>
        <v>窓リノベ24ドアカバーSS大</v>
      </c>
      <c r="B182" s="105" t="s">
        <v>690</v>
      </c>
      <c r="C182" s="105" t="s">
        <v>693</v>
      </c>
      <c r="D182" s="105" t="s">
        <v>676</v>
      </c>
      <c r="F182" s="209" t="s">
        <v>686</v>
      </c>
      <c r="G182" s="208">
        <v>220000</v>
      </c>
      <c r="H182" s="208">
        <v>266000</v>
      </c>
    </row>
    <row r="183" spans="1:8" x14ac:dyDescent="0.4">
      <c r="A183" s="105" t="str">
        <f t="shared" si="4"/>
        <v>窓リノベ24ドアカバーSS中</v>
      </c>
      <c r="B183" s="105" t="s">
        <v>690</v>
      </c>
      <c r="C183" s="105" t="s">
        <v>693</v>
      </c>
      <c r="D183" s="105" t="s">
        <v>676</v>
      </c>
      <c r="F183" s="209" t="s">
        <v>687</v>
      </c>
      <c r="G183" s="208">
        <v>163000</v>
      </c>
      <c r="H183" s="208">
        <v>181000</v>
      </c>
    </row>
    <row r="184" spans="1:8" x14ac:dyDescent="0.4">
      <c r="A184" s="105" t="str">
        <f t="shared" si="4"/>
        <v>窓リノベ24ドアカバーSS小</v>
      </c>
      <c r="B184" s="105" t="s">
        <v>690</v>
      </c>
      <c r="C184" s="105" t="s">
        <v>693</v>
      </c>
      <c r="D184" s="105" t="s">
        <v>676</v>
      </c>
      <c r="F184" s="209" t="s">
        <v>688</v>
      </c>
      <c r="G184" s="208">
        <v>109000</v>
      </c>
      <c r="H184" s="208">
        <v>112000</v>
      </c>
    </row>
    <row r="185" spans="1:8" x14ac:dyDescent="0.4">
      <c r="A185" s="105" t="str">
        <f t="shared" si="4"/>
        <v>窓リノベ24ドアカバーSS極小</v>
      </c>
      <c r="B185" s="105" t="s">
        <v>690</v>
      </c>
      <c r="C185" s="105" t="s">
        <v>693</v>
      </c>
      <c r="D185" s="105" t="s">
        <v>676</v>
      </c>
      <c r="F185" s="209" t="s">
        <v>694</v>
      </c>
      <c r="G185" s="208">
        <v>109000</v>
      </c>
      <c r="H185" s="208">
        <v>112000</v>
      </c>
    </row>
    <row r="186" spans="1:8" x14ac:dyDescent="0.4">
      <c r="A186" s="105" t="str">
        <f t="shared" si="4"/>
        <v>窓リノベ24ドアカバーS大</v>
      </c>
      <c r="B186" s="105" t="s">
        <v>690</v>
      </c>
      <c r="C186" s="105" t="s">
        <v>693</v>
      </c>
      <c r="D186" s="105" t="s">
        <v>657</v>
      </c>
      <c r="F186" s="209" t="s">
        <v>686</v>
      </c>
      <c r="G186" s="208">
        <v>149000</v>
      </c>
      <c r="H186" s="208">
        <v>180000</v>
      </c>
    </row>
    <row r="187" spans="1:8" x14ac:dyDescent="0.4">
      <c r="A187" s="105" t="str">
        <f t="shared" si="4"/>
        <v>窓リノベ24ドアカバーS中</v>
      </c>
      <c r="B187" s="105" t="s">
        <v>690</v>
      </c>
      <c r="C187" s="105" t="s">
        <v>693</v>
      </c>
      <c r="D187" s="105" t="s">
        <v>657</v>
      </c>
      <c r="F187" s="209" t="s">
        <v>687</v>
      </c>
      <c r="G187" s="208">
        <v>110000</v>
      </c>
      <c r="H187" s="208">
        <v>122000</v>
      </c>
    </row>
    <row r="188" spans="1:8" x14ac:dyDescent="0.4">
      <c r="A188" s="105" t="str">
        <f t="shared" si="4"/>
        <v>窓リノベ24ドアカバーS小</v>
      </c>
      <c r="B188" s="105" t="s">
        <v>690</v>
      </c>
      <c r="C188" s="105" t="s">
        <v>693</v>
      </c>
      <c r="D188" s="105" t="s">
        <v>657</v>
      </c>
      <c r="F188" s="209" t="s">
        <v>688</v>
      </c>
      <c r="G188" s="208">
        <v>74000</v>
      </c>
      <c r="H188" s="208">
        <v>75000</v>
      </c>
    </row>
    <row r="189" spans="1:8" x14ac:dyDescent="0.4">
      <c r="A189" s="105" t="str">
        <f t="shared" si="4"/>
        <v>窓リノベ24ドアカバーS極小</v>
      </c>
      <c r="B189" s="105" t="s">
        <v>690</v>
      </c>
      <c r="C189" s="105" t="s">
        <v>693</v>
      </c>
      <c r="D189" s="105" t="s">
        <v>657</v>
      </c>
      <c r="F189" s="209" t="s">
        <v>694</v>
      </c>
      <c r="G189" s="208">
        <v>74000</v>
      </c>
      <c r="H189" s="208">
        <v>75000</v>
      </c>
    </row>
    <row r="190" spans="1:8" x14ac:dyDescent="0.4">
      <c r="A190" s="105" t="str">
        <f t="shared" si="4"/>
        <v>窓リノベ24ドアカバーA大</v>
      </c>
      <c r="B190" s="105" t="s">
        <v>690</v>
      </c>
      <c r="C190" s="105" t="s">
        <v>693</v>
      </c>
      <c r="D190" s="105" t="s">
        <v>677</v>
      </c>
      <c r="F190" s="209" t="s">
        <v>686</v>
      </c>
      <c r="G190" s="208">
        <v>117000</v>
      </c>
      <c r="H190" s="208">
        <v>148000</v>
      </c>
    </row>
    <row r="191" spans="1:8" x14ac:dyDescent="0.4">
      <c r="A191" s="105" t="str">
        <f t="shared" si="4"/>
        <v>窓リノベ24ドアカバーA中</v>
      </c>
      <c r="B191" s="105" t="s">
        <v>690</v>
      </c>
      <c r="C191" s="105" t="s">
        <v>693</v>
      </c>
      <c r="D191" s="105" t="s">
        <v>677</v>
      </c>
      <c r="F191" s="209" t="s">
        <v>687</v>
      </c>
      <c r="G191" s="208">
        <v>87000</v>
      </c>
      <c r="H191" s="208">
        <v>101000</v>
      </c>
    </row>
    <row r="192" spans="1:8" x14ac:dyDescent="0.4">
      <c r="A192" s="105" t="str">
        <f t="shared" si="4"/>
        <v>窓リノベ24ドアカバーA小</v>
      </c>
      <c r="B192" s="105" t="s">
        <v>690</v>
      </c>
      <c r="C192" s="105" t="s">
        <v>693</v>
      </c>
      <c r="D192" s="105" t="s">
        <v>677</v>
      </c>
      <c r="F192" s="209" t="s">
        <v>688</v>
      </c>
      <c r="G192" s="208">
        <v>58000</v>
      </c>
      <c r="H192" s="208">
        <v>62000</v>
      </c>
    </row>
    <row r="193" spans="1:8" x14ac:dyDescent="0.4">
      <c r="A193" s="105" t="str">
        <f t="shared" si="4"/>
        <v>窓リノベ24ドアカバーA極小</v>
      </c>
      <c r="B193" s="105" t="s">
        <v>690</v>
      </c>
      <c r="C193" s="105" t="s">
        <v>693</v>
      </c>
      <c r="D193" s="105" t="s">
        <v>677</v>
      </c>
      <c r="F193" s="209" t="s">
        <v>694</v>
      </c>
      <c r="G193" s="208">
        <v>58000</v>
      </c>
      <c r="H193" s="208">
        <v>62000</v>
      </c>
    </row>
    <row r="194" spans="1:8" x14ac:dyDescent="0.4">
      <c r="A194" s="105" t="str">
        <f t="shared" ref="A194:A209" si="6">B194&amp;C194&amp;D194&amp;F194</f>
        <v>窓リノベ24ドアカバーB大</v>
      </c>
      <c r="B194" s="105" t="s">
        <v>690</v>
      </c>
      <c r="C194" s="105" t="s">
        <v>693</v>
      </c>
      <c r="D194" s="105" t="s">
        <v>678</v>
      </c>
      <c r="F194" s="209" t="s">
        <v>686</v>
      </c>
      <c r="H194" s="208">
        <v>102000</v>
      </c>
    </row>
    <row r="195" spans="1:8" x14ac:dyDescent="0.4">
      <c r="A195" s="105" t="str">
        <f t="shared" si="6"/>
        <v>窓リノベ24ドアカバーB中</v>
      </c>
      <c r="B195" s="105" t="s">
        <v>690</v>
      </c>
      <c r="C195" s="105" t="s">
        <v>693</v>
      </c>
      <c r="D195" s="105" t="s">
        <v>678</v>
      </c>
      <c r="F195" s="209" t="s">
        <v>687</v>
      </c>
      <c r="H195" s="208">
        <v>70000</v>
      </c>
    </row>
    <row r="196" spans="1:8" x14ac:dyDescent="0.4">
      <c r="A196" s="105" t="str">
        <f t="shared" si="6"/>
        <v>窓リノベ24ドアカバーB小</v>
      </c>
      <c r="B196" s="105" t="s">
        <v>690</v>
      </c>
      <c r="C196" s="105" t="s">
        <v>693</v>
      </c>
      <c r="D196" s="105" t="s">
        <v>678</v>
      </c>
      <c r="F196" s="209" t="s">
        <v>688</v>
      </c>
      <c r="H196" s="208">
        <v>43000</v>
      </c>
    </row>
    <row r="197" spans="1:8" x14ac:dyDescent="0.4">
      <c r="A197" s="105" t="str">
        <f t="shared" si="6"/>
        <v>窓リノベ24ドアカバーB極小</v>
      </c>
      <c r="B197" s="105" t="s">
        <v>690</v>
      </c>
      <c r="C197" s="105" t="s">
        <v>693</v>
      </c>
      <c r="D197" s="105" t="s">
        <v>678</v>
      </c>
      <c r="F197" s="209" t="s">
        <v>694</v>
      </c>
      <c r="H197" s="208">
        <v>43000</v>
      </c>
    </row>
    <row r="198" spans="1:8" x14ac:dyDescent="0.4">
      <c r="A198" s="105" t="str">
        <f t="shared" si="6"/>
        <v>窓リノベ24ドアはつりSS大</v>
      </c>
      <c r="B198" s="105" t="s">
        <v>690</v>
      </c>
      <c r="C198" s="105" t="s">
        <v>695</v>
      </c>
      <c r="D198" s="105" t="s">
        <v>676</v>
      </c>
      <c r="F198" s="209" t="s">
        <v>686</v>
      </c>
      <c r="G198" s="208">
        <v>183000</v>
      </c>
      <c r="H198" s="208">
        <v>266000</v>
      </c>
    </row>
    <row r="199" spans="1:8" x14ac:dyDescent="0.4">
      <c r="A199" s="105" t="str">
        <f t="shared" si="6"/>
        <v>窓リノベ24ドアはつりSS中</v>
      </c>
      <c r="B199" s="105" t="s">
        <v>690</v>
      </c>
      <c r="C199" s="105" t="s">
        <v>695</v>
      </c>
      <c r="D199" s="105" t="s">
        <v>676</v>
      </c>
      <c r="F199" s="209" t="s">
        <v>687</v>
      </c>
      <c r="G199" s="208">
        <v>136000</v>
      </c>
      <c r="H199" s="208">
        <v>181000</v>
      </c>
    </row>
    <row r="200" spans="1:8" x14ac:dyDescent="0.4">
      <c r="A200" s="105" t="str">
        <f t="shared" si="6"/>
        <v>窓リノベ24ドアはつりSS小</v>
      </c>
      <c r="B200" s="105" t="s">
        <v>690</v>
      </c>
      <c r="C200" s="105" t="s">
        <v>695</v>
      </c>
      <c r="D200" s="105" t="s">
        <v>676</v>
      </c>
      <c r="F200" s="209" t="s">
        <v>688</v>
      </c>
      <c r="G200" s="208">
        <v>91000</v>
      </c>
      <c r="H200" s="208">
        <v>112000</v>
      </c>
    </row>
    <row r="201" spans="1:8" x14ac:dyDescent="0.4">
      <c r="A201" s="105" t="str">
        <f t="shared" si="6"/>
        <v>窓リノベ24ドアはつりSS極小</v>
      </c>
      <c r="B201" s="105" t="s">
        <v>690</v>
      </c>
      <c r="C201" s="105" t="s">
        <v>695</v>
      </c>
      <c r="D201" s="105" t="s">
        <v>676</v>
      </c>
      <c r="F201" s="209" t="s">
        <v>694</v>
      </c>
      <c r="G201" s="208">
        <v>91000</v>
      </c>
      <c r="H201" s="208">
        <v>112000</v>
      </c>
    </row>
    <row r="202" spans="1:8" x14ac:dyDescent="0.4">
      <c r="A202" s="105" t="str">
        <f t="shared" si="6"/>
        <v>窓リノベ24ドアはつりS大</v>
      </c>
      <c r="B202" s="105" t="s">
        <v>690</v>
      </c>
      <c r="C202" s="105" t="s">
        <v>695</v>
      </c>
      <c r="D202" s="105" t="s">
        <v>657</v>
      </c>
      <c r="F202" s="209" t="s">
        <v>686</v>
      </c>
      <c r="G202" s="208">
        <v>118000</v>
      </c>
      <c r="H202" s="208">
        <v>180000</v>
      </c>
    </row>
    <row r="203" spans="1:8" x14ac:dyDescent="0.4">
      <c r="A203" s="105" t="str">
        <f t="shared" si="6"/>
        <v>窓リノベ24ドアはつりS中</v>
      </c>
      <c r="B203" s="105" t="s">
        <v>690</v>
      </c>
      <c r="C203" s="105" t="s">
        <v>695</v>
      </c>
      <c r="D203" s="105" t="s">
        <v>657</v>
      </c>
      <c r="F203" s="209" t="s">
        <v>687</v>
      </c>
      <c r="G203" s="208">
        <v>87000</v>
      </c>
      <c r="H203" s="208">
        <v>122000</v>
      </c>
    </row>
    <row r="204" spans="1:8" x14ac:dyDescent="0.4">
      <c r="A204" s="105" t="str">
        <f t="shared" si="6"/>
        <v>窓リノベ24ドアはつりS小</v>
      </c>
      <c r="B204" s="105" t="s">
        <v>690</v>
      </c>
      <c r="C204" s="105" t="s">
        <v>695</v>
      </c>
      <c r="D204" s="105" t="s">
        <v>657</v>
      </c>
      <c r="F204" s="209" t="s">
        <v>688</v>
      </c>
      <c r="G204" s="208">
        <v>59000</v>
      </c>
      <c r="H204" s="208">
        <v>75000</v>
      </c>
    </row>
    <row r="205" spans="1:8" x14ac:dyDescent="0.4">
      <c r="A205" s="105" t="str">
        <f t="shared" si="6"/>
        <v>窓リノベ24ドアはつりS極小</v>
      </c>
      <c r="B205" s="105" t="s">
        <v>690</v>
      </c>
      <c r="C205" s="105" t="s">
        <v>695</v>
      </c>
      <c r="D205" s="105" t="s">
        <v>657</v>
      </c>
      <c r="F205" s="209" t="s">
        <v>694</v>
      </c>
      <c r="G205" s="208">
        <v>59000</v>
      </c>
      <c r="H205" s="208">
        <v>75000</v>
      </c>
    </row>
    <row r="206" spans="1:8" x14ac:dyDescent="0.4">
      <c r="A206" s="105" t="str">
        <f t="shared" si="6"/>
        <v>窓リノベ24ドアはつりA大</v>
      </c>
      <c r="B206" s="105" t="s">
        <v>690</v>
      </c>
      <c r="C206" s="105" t="s">
        <v>695</v>
      </c>
      <c r="D206" s="105" t="s">
        <v>677</v>
      </c>
      <c r="F206" s="209" t="s">
        <v>686</v>
      </c>
      <c r="G206" s="208">
        <v>92000</v>
      </c>
      <c r="H206" s="208">
        <v>148000</v>
      </c>
    </row>
    <row r="207" spans="1:8" x14ac:dyDescent="0.4">
      <c r="A207" s="105" t="str">
        <f t="shared" si="6"/>
        <v>窓リノベ24ドアはつりA中</v>
      </c>
      <c r="B207" s="105" t="s">
        <v>690</v>
      </c>
      <c r="C207" s="105" t="s">
        <v>695</v>
      </c>
      <c r="D207" s="105" t="s">
        <v>677</v>
      </c>
      <c r="F207" s="209" t="s">
        <v>687</v>
      </c>
      <c r="G207" s="208">
        <v>69000</v>
      </c>
      <c r="H207" s="208">
        <v>101000</v>
      </c>
    </row>
    <row r="208" spans="1:8" x14ac:dyDescent="0.4">
      <c r="A208" s="105" t="str">
        <f t="shared" si="6"/>
        <v>窓リノベ24ドアはつりA小</v>
      </c>
      <c r="B208" s="105" t="s">
        <v>690</v>
      </c>
      <c r="C208" s="105" t="s">
        <v>695</v>
      </c>
      <c r="D208" s="105" t="s">
        <v>677</v>
      </c>
      <c r="F208" s="209" t="s">
        <v>688</v>
      </c>
      <c r="G208" s="208">
        <v>46000</v>
      </c>
      <c r="H208" s="208">
        <v>62000</v>
      </c>
    </row>
    <row r="209" spans="1:8" x14ac:dyDescent="0.4">
      <c r="A209" s="105" t="str">
        <f t="shared" si="6"/>
        <v>窓リノベ24ドアはつりA極小</v>
      </c>
      <c r="B209" s="105" t="s">
        <v>690</v>
      </c>
      <c r="C209" s="105" t="s">
        <v>695</v>
      </c>
      <c r="D209" s="105" t="s">
        <v>677</v>
      </c>
      <c r="F209" s="209" t="s">
        <v>694</v>
      </c>
      <c r="G209" s="208">
        <v>46000</v>
      </c>
      <c r="H209" s="208">
        <v>62000</v>
      </c>
    </row>
  </sheetData>
  <phoneticPr fontId="3"/>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8D6A6-9242-4508-8A61-DB7920457C7C}">
  <sheetPr codeName="Sheet24"/>
  <dimension ref="A1:F61"/>
  <sheetViews>
    <sheetView workbookViewId="0">
      <pane ySplit="1" topLeftCell="A35" activePane="bottomLeft" state="frozen"/>
      <selection activeCell="AP2" sqref="AP2"/>
      <selection pane="bottomLeft" activeCell="H46" sqref="H46"/>
    </sheetView>
  </sheetViews>
  <sheetFormatPr defaultColWidth="8.625" defaultRowHeight="15.75" x14ac:dyDescent="0.4"/>
  <cols>
    <col min="1" max="1" width="23.625" style="105" bestFit="1" customWidth="1"/>
    <col min="2" max="4" width="8.625" style="105"/>
    <col min="5" max="5" width="16.25" style="105" bestFit="1" customWidth="1"/>
    <col min="6" max="16384" width="8.625" style="105"/>
  </cols>
  <sheetData>
    <row r="1" spans="1:6" x14ac:dyDescent="0.4">
      <c r="A1" s="105" t="s">
        <v>653</v>
      </c>
      <c r="B1" s="105" t="s">
        <v>696</v>
      </c>
      <c r="C1" s="105" t="s">
        <v>697</v>
      </c>
      <c r="D1" s="105" t="s">
        <v>698</v>
      </c>
      <c r="E1" s="105" t="s">
        <v>672</v>
      </c>
      <c r="F1" s="105" t="s">
        <v>699</v>
      </c>
    </row>
    <row r="2" spans="1:6" x14ac:dyDescent="0.4">
      <c r="A2" s="105" t="str">
        <f>B2&amp;C2&amp;D2</f>
        <v>P戸建住宅1～2地域</v>
      </c>
      <c r="B2" s="105" t="s">
        <v>700</v>
      </c>
      <c r="C2" s="105" t="s">
        <v>701</v>
      </c>
      <c r="D2" s="105" t="s">
        <v>702</v>
      </c>
      <c r="E2" s="105" t="s">
        <v>680</v>
      </c>
      <c r="F2" s="105" t="str">
        <f>IF(E2="ZEHレベル","対象","対象外")</f>
        <v>対象</v>
      </c>
    </row>
    <row r="3" spans="1:6" x14ac:dyDescent="0.4">
      <c r="A3" s="105" t="str">
        <f t="shared" ref="A3:A61" si="0">B3&amp;C3&amp;D3</f>
        <v>P戸建住宅3地域</v>
      </c>
      <c r="B3" s="105" t="s">
        <v>700</v>
      </c>
      <c r="C3" s="105" t="s">
        <v>701</v>
      </c>
      <c r="D3" s="105" t="s">
        <v>703</v>
      </c>
      <c r="E3" s="105" t="s">
        <v>680</v>
      </c>
      <c r="F3" s="105" t="str">
        <f t="shared" ref="F3:F61" si="1">IF(E3="ZEHレベル","対象","対象外")</f>
        <v>対象</v>
      </c>
    </row>
    <row r="4" spans="1:6" x14ac:dyDescent="0.4">
      <c r="A4" s="105" t="str">
        <f t="shared" si="0"/>
        <v>P戸建住宅4地域</v>
      </c>
      <c r="B4" s="105" t="s">
        <v>700</v>
      </c>
      <c r="C4" s="105" t="s">
        <v>701</v>
      </c>
      <c r="D4" s="105" t="s">
        <v>704</v>
      </c>
      <c r="E4" s="105" t="s">
        <v>680</v>
      </c>
      <c r="F4" s="105" t="str">
        <f t="shared" si="1"/>
        <v>対象</v>
      </c>
    </row>
    <row r="5" spans="1:6" x14ac:dyDescent="0.4">
      <c r="A5" s="105" t="str">
        <f t="shared" si="0"/>
        <v>P戸建住宅5～7地域</v>
      </c>
      <c r="B5" s="105" t="s">
        <v>700</v>
      </c>
      <c r="C5" s="105" t="s">
        <v>701</v>
      </c>
      <c r="D5" s="105" t="s">
        <v>705</v>
      </c>
      <c r="E5" s="105" t="s">
        <v>680</v>
      </c>
      <c r="F5" s="105" t="str">
        <f t="shared" si="1"/>
        <v>対象</v>
      </c>
    </row>
    <row r="6" spans="1:6" x14ac:dyDescent="0.4">
      <c r="A6" s="105" t="str">
        <f t="shared" si="0"/>
        <v>P共同住宅1～2地域</v>
      </c>
      <c r="B6" s="105" t="s">
        <v>700</v>
      </c>
      <c r="C6" s="105" t="s">
        <v>706</v>
      </c>
      <c r="D6" s="105" t="s">
        <v>702</v>
      </c>
      <c r="E6" s="105" t="s">
        <v>680</v>
      </c>
      <c r="F6" s="105" t="str">
        <f t="shared" si="1"/>
        <v>対象</v>
      </c>
    </row>
    <row r="7" spans="1:6" x14ac:dyDescent="0.4">
      <c r="A7" s="105" t="str">
        <f t="shared" si="0"/>
        <v>P共同住宅3地域</v>
      </c>
      <c r="B7" s="105" t="s">
        <v>700</v>
      </c>
      <c r="C7" s="105" t="s">
        <v>706</v>
      </c>
      <c r="D7" s="105" t="s">
        <v>703</v>
      </c>
      <c r="E7" s="105" t="s">
        <v>680</v>
      </c>
      <c r="F7" s="105" t="str">
        <f t="shared" si="1"/>
        <v>対象</v>
      </c>
    </row>
    <row r="8" spans="1:6" x14ac:dyDescent="0.4">
      <c r="A8" s="105" t="str">
        <f t="shared" si="0"/>
        <v>P共同住宅4地域</v>
      </c>
      <c r="B8" s="105" t="s">
        <v>700</v>
      </c>
      <c r="C8" s="105" t="s">
        <v>706</v>
      </c>
      <c r="D8" s="105" t="s">
        <v>704</v>
      </c>
      <c r="E8" s="105" t="s">
        <v>680</v>
      </c>
      <c r="F8" s="105" t="str">
        <f t="shared" si="1"/>
        <v>対象</v>
      </c>
    </row>
    <row r="9" spans="1:6" x14ac:dyDescent="0.4">
      <c r="A9" s="105" t="str">
        <f t="shared" si="0"/>
        <v>P共同住宅5～7地域</v>
      </c>
      <c r="B9" s="105" t="s">
        <v>700</v>
      </c>
      <c r="C9" s="105" t="s">
        <v>706</v>
      </c>
      <c r="D9" s="105" t="s">
        <v>705</v>
      </c>
      <c r="E9" s="105" t="s">
        <v>680</v>
      </c>
      <c r="F9" s="105" t="str">
        <f t="shared" si="1"/>
        <v>対象</v>
      </c>
    </row>
    <row r="10" spans="1:6" x14ac:dyDescent="0.4">
      <c r="A10" s="105" t="str">
        <f t="shared" si="0"/>
        <v>S戸建住宅1～2地域</v>
      </c>
      <c r="B10" s="105" t="s">
        <v>657</v>
      </c>
      <c r="C10" s="105" t="s">
        <v>701</v>
      </c>
      <c r="D10" s="105" t="s">
        <v>702</v>
      </c>
      <c r="E10" s="105" t="s">
        <v>680</v>
      </c>
      <c r="F10" s="105" t="str">
        <f t="shared" si="1"/>
        <v>対象</v>
      </c>
    </row>
    <row r="11" spans="1:6" x14ac:dyDescent="0.4">
      <c r="A11" s="105" t="str">
        <f t="shared" si="0"/>
        <v>S戸建住宅3地域</v>
      </c>
      <c r="B11" s="105" t="s">
        <v>657</v>
      </c>
      <c r="C11" s="105" t="s">
        <v>701</v>
      </c>
      <c r="D11" s="105" t="s">
        <v>703</v>
      </c>
      <c r="E11" s="105" t="s">
        <v>680</v>
      </c>
      <c r="F11" s="105" t="str">
        <f t="shared" si="1"/>
        <v>対象</v>
      </c>
    </row>
    <row r="12" spans="1:6" x14ac:dyDescent="0.4">
      <c r="A12" s="105" t="str">
        <f t="shared" si="0"/>
        <v>S戸建住宅4地域</v>
      </c>
      <c r="B12" s="105" t="s">
        <v>657</v>
      </c>
      <c r="C12" s="105" t="s">
        <v>701</v>
      </c>
      <c r="D12" s="105" t="s">
        <v>704</v>
      </c>
      <c r="E12" s="105" t="s">
        <v>680</v>
      </c>
      <c r="F12" s="105" t="str">
        <f t="shared" si="1"/>
        <v>対象</v>
      </c>
    </row>
    <row r="13" spans="1:6" x14ac:dyDescent="0.4">
      <c r="A13" s="105" t="str">
        <f t="shared" si="0"/>
        <v>S戸建住宅5～7地域</v>
      </c>
      <c r="B13" s="105" t="s">
        <v>657</v>
      </c>
      <c r="C13" s="105" t="s">
        <v>701</v>
      </c>
      <c r="D13" s="105" t="s">
        <v>705</v>
      </c>
      <c r="E13" s="105" t="s">
        <v>680</v>
      </c>
      <c r="F13" s="105" t="str">
        <f t="shared" si="1"/>
        <v>対象</v>
      </c>
    </row>
    <row r="14" spans="1:6" x14ac:dyDescent="0.4">
      <c r="A14" s="105" t="str">
        <f t="shared" si="0"/>
        <v>S共同住宅1～2地域</v>
      </c>
      <c r="B14" s="105" t="s">
        <v>657</v>
      </c>
      <c r="C14" s="105" t="s">
        <v>706</v>
      </c>
      <c r="D14" s="105" t="s">
        <v>702</v>
      </c>
      <c r="E14" s="105" t="s">
        <v>680</v>
      </c>
      <c r="F14" s="105" t="str">
        <f t="shared" si="1"/>
        <v>対象</v>
      </c>
    </row>
    <row r="15" spans="1:6" x14ac:dyDescent="0.4">
      <c r="A15" s="105" t="str">
        <f t="shared" si="0"/>
        <v>S共同住宅3地域</v>
      </c>
      <c r="B15" s="105" t="s">
        <v>657</v>
      </c>
      <c r="C15" s="105" t="s">
        <v>706</v>
      </c>
      <c r="D15" s="105" t="s">
        <v>703</v>
      </c>
      <c r="E15" s="105" t="s">
        <v>680</v>
      </c>
      <c r="F15" s="105" t="str">
        <f t="shared" si="1"/>
        <v>対象</v>
      </c>
    </row>
    <row r="16" spans="1:6" x14ac:dyDescent="0.4">
      <c r="A16" s="105" t="str">
        <f t="shared" si="0"/>
        <v>S共同住宅4地域</v>
      </c>
      <c r="B16" s="105" t="s">
        <v>657</v>
      </c>
      <c r="C16" s="105" t="s">
        <v>706</v>
      </c>
      <c r="D16" s="105" t="s">
        <v>704</v>
      </c>
      <c r="E16" s="105" t="s">
        <v>680</v>
      </c>
      <c r="F16" s="105" t="str">
        <f t="shared" si="1"/>
        <v>対象</v>
      </c>
    </row>
    <row r="17" spans="1:6" x14ac:dyDescent="0.4">
      <c r="A17" s="105" t="str">
        <f t="shared" si="0"/>
        <v>S共同住宅5～7地域</v>
      </c>
      <c r="B17" s="105" t="s">
        <v>657</v>
      </c>
      <c r="C17" s="105" t="s">
        <v>706</v>
      </c>
      <c r="D17" s="105" t="s">
        <v>705</v>
      </c>
      <c r="E17" s="105" t="s">
        <v>680</v>
      </c>
      <c r="F17" s="105" t="str">
        <f t="shared" si="1"/>
        <v>対象</v>
      </c>
    </row>
    <row r="18" spans="1:6" x14ac:dyDescent="0.4">
      <c r="A18" s="105" t="str">
        <f t="shared" si="0"/>
        <v>A戸建住宅1～2地域</v>
      </c>
      <c r="B18" s="105" t="s">
        <v>677</v>
      </c>
      <c r="C18" s="105" t="s">
        <v>701</v>
      </c>
      <c r="D18" s="105" t="s">
        <v>702</v>
      </c>
      <c r="E18" s="105" t="s">
        <v>680</v>
      </c>
      <c r="F18" s="105" t="str">
        <f t="shared" si="1"/>
        <v>対象</v>
      </c>
    </row>
    <row r="19" spans="1:6" x14ac:dyDescent="0.4">
      <c r="A19" s="105" t="str">
        <f t="shared" si="0"/>
        <v>A戸建住宅3地域</v>
      </c>
      <c r="B19" s="105" t="s">
        <v>677</v>
      </c>
      <c r="C19" s="105" t="s">
        <v>701</v>
      </c>
      <c r="D19" s="105" t="s">
        <v>703</v>
      </c>
      <c r="E19" s="105" t="s">
        <v>680</v>
      </c>
      <c r="F19" s="105" t="str">
        <f t="shared" si="1"/>
        <v>対象</v>
      </c>
    </row>
    <row r="20" spans="1:6" x14ac:dyDescent="0.4">
      <c r="A20" s="105" t="str">
        <f t="shared" si="0"/>
        <v>A戸建住宅4地域</v>
      </c>
      <c r="B20" s="105" t="s">
        <v>677</v>
      </c>
      <c r="C20" s="105" t="s">
        <v>701</v>
      </c>
      <c r="D20" s="105" t="s">
        <v>704</v>
      </c>
      <c r="E20" s="105" t="s">
        <v>680</v>
      </c>
      <c r="F20" s="105" t="str">
        <f t="shared" si="1"/>
        <v>対象</v>
      </c>
    </row>
    <row r="21" spans="1:6" x14ac:dyDescent="0.4">
      <c r="A21" s="105" t="str">
        <f t="shared" si="0"/>
        <v>A戸建住宅5～7地域</v>
      </c>
      <c r="B21" s="105" t="s">
        <v>677</v>
      </c>
      <c r="C21" s="105" t="s">
        <v>701</v>
      </c>
      <c r="D21" s="105" t="s">
        <v>705</v>
      </c>
      <c r="E21" s="105" t="s">
        <v>680</v>
      </c>
      <c r="F21" s="105" t="str">
        <f t="shared" si="1"/>
        <v>対象</v>
      </c>
    </row>
    <row r="22" spans="1:6" x14ac:dyDescent="0.4">
      <c r="A22" s="105" t="str">
        <f t="shared" si="0"/>
        <v>A共同住宅1～2地域</v>
      </c>
      <c r="B22" s="105" t="s">
        <v>677</v>
      </c>
      <c r="C22" s="105" t="s">
        <v>706</v>
      </c>
      <c r="D22" s="105" t="s">
        <v>702</v>
      </c>
      <c r="E22" s="105" t="s">
        <v>680</v>
      </c>
      <c r="F22" s="105" t="str">
        <f t="shared" si="1"/>
        <v>対象</v>
      </c>
    </row>
    <row r="23" spans="1:6" x14ac:dyDescent="0.4">
      <c r="A23" s="105" t="str">
        <f t="shared" si="0"/>
        <v>A共同住宅3地域</v>
      </c>
      <c r="B23" s="105" t="s">
        <v>677</v>
      </c>
      <c r="C23" s="105" t="s">
        <v>706</v>
      </c>
      <c r="D23" s="105" t="s">
        <v>703</v>
      </c>
      <c r="E23" s="105" t="s">
        <v>680</v>
      </c>
      <c r="F23" s="105" t="str">
        <f t="shared" si="1"/>
        <v>対象</v>
      </c>
    </row>
    <row r="24" spans="1:6" x14ac:dyDescent="0.4">
      <c r="A24" s="105" t="str">
        <f t="shared" si="0"/>
        <v>A共同住宅4地域</v>
      </c>
      <c r="B24" s="105" t="s">
        <v>677</v>
      </c>
      <c r="C24" s="105" t="s">
        <v>706</v>
      </c>
      <c r="D24" s="105" t="s">
        <v>704</v>
      </c>
      <c r="E24" s="105" t="s">
        <v>680</v>
      </c>
      <c r="F24" s="105" t="str">
        <f t="shared" si="1"/>
        <v>対象</v>
      </c>
    </row>
    <row r="25" spans="1:6" x14ac:dyDescent="0.4">
      <c r="A25" s="105" t="str">
        <f t="shared" si="0"/>
        <v>A共同住宅5～7地域</v>
      </c>
      <c r="B25" s="105" t="s">
        <v>677</v>
      </c>
      <c r="C25" s="105" t="s">
        <v>706</v>
      </c>
      <c r="D25" s="105" t="s">
        <v>705</v>
      </c>
      <c r="E25" s="105" t="s">
        <v>680</v>
      </c>
      <c r="F25" s="105" t="str">
        <f t="shared" si="1"/>
        <v>対象</v>
      </c>
    </row>
    <row r="26" spans="1:6" x14ac:dyDescent="0.4">
      <c r="A26" s="105" t="str">
        <f t="shared" si="0"/>
        <v>B戸建住宅1～2地域</v>
      </c>
      <c r="B26" s="105" t="s">
        <v>678</v>
      </c>
      <c r="C26" s="105" t="s">
        <v>701</v>
      </c>
      <c r="D26" s="105" t="s">
        <v>702</v>
      </c>
      <c r="E26" s="105" t="s">
        <v>681</v>
      </c>
      <c r="F26" s="105" t="str">
        <f t="shared" si="1"/>
        <v>対象外</v>
      </c>
    </row>
    <row r="27" spans="1:6" x14ac:dyDescent="0.4">
      <c r="A27" s="105" t="str">
        <f t="shared" si="0"/>
        <v>B戸建住宅3地域</v>
      </c>
      <c r="B27" s="105" t="s">
        <v>678</v>
      </c>
      <c r="C27" s="105" t="s">
        <v>701</v>
      </c>
      <c r="D27" s="105" t="s">
        <v>703</v>
      </c>
      <c r="E27" s="105" t="s">
        <v>681</v>
      </c>
      <c r="F27" s="105" t="str">
        <f t="shared" si="1"/>
        <v>対象外</v>
      </c>
    </row>
    <row r="28" spans="1:6" x14ac:dyDescent="0.4">
      <c r="A28" s="105" t="str">
        <f t="shared" si="0"/>
        <v>B戸建住宅4地域</v>
      </c>
      <c r="B28" s="105" t="s">
        <v>678</v>
      </c>
      <c r="C28" s="105" t="s">
        <v>701</v>
      </c>
      <c r="D28" s="105" t="s">
        <v>704</v>
      </c>
      <c r="E28" s="105" t="s">
        <v>680</v>
      </c>
      <c r="F28" s="105" t="str">
        <f t="shared" si="1"/>
        <v>対象</v>
      </c>
    </row>
    <row r="29" spans="1:6" x14ac:dyDescent="0.4">
      <c r="A29" s="105" t="str">
        <f t="shared" si="0"/>
        <v>B戸建住宅5～7地域</v>
      </c>
      <c r="B29" s="105" t="s">
        <v>678</v>
      </c>
      <c r="C29" s="105" t="s">
        <v>701</v>
      </c>
      <c r="D29" s="105" t="s">
        <v>705</v>
      </c>
      <c r="E29" s="105" t="s">
        <v>680</v>
      </c>
      <c r="F29" s="105" t="str">
        <f t="shared" si="1"/>
        <v>対象</v>
      </c>
    </row>
    <row r="30" spans="1:6" x14ac:dyDescent="0.4">
      <c r="A30" s="105" t="str">
        <f t="shared" si="0"/>
        <v>B共同住宅1～2地域</v>
      </c>
      <c r="B30" s="105" t="s">
        <v>678</v>
      </c>
      <c r="C30" s="105" t="s">
        <v>706</v>
      </c>
      <c r="D30" s="105" t="s">
        <v>702</v>
      </c>
      <c r="E30" s="105" t="s">
        <v>681</v>
      </c>
      <c r="F30" s="105" t="str">
        <f t="shared" si="1"/>
        <v>対象外</v>
      </c>
    </row>
    <row r="31" spans="1:6" x14ac:dyDescent="0.4">
      <c r="A31" s="105" t="str">
        <f t="shared" si="0"/>
        <v>B共同住宅3地域</v>
      </c>
      <c r="B31" s="105" t="s">
        <v>678</v>
      </c>
      <c r="C31" s="105" t="s">
        <v>706</v>
      </c>
      <c r="D31" s="105" t="s">
        <v>703</v>
      </c>
      <c r="E31" s="105" t="s">
        <v>680</v>
      </c>
      <c r="F31" s="105" t="str">
        <f t="shared" si="1"/>
        <v>対象</v>
      </c>
    </row>
    <row r="32" spans="1:6" x14ac:dyDescent="0.4">
      <c r="A32" s="105" t="str">
        <f t="shared" si="0"/>
        <v>B共同住宅4地域</v>
      </c>
      <c r="B32" s="105" t="s">
        <v>678</v>
      </c>
      <c r="C32" s="105" t="s">
        <v>706</v>
      </c>
      <c r="D32" s="105" t="s">
        <v>704</v>
      </c>
      <c r="E32" s="105" t="s">
        <v>680</v>
      </c>
      <c r="F32" s="105" t="str">
        <f t="shared" si="1"/>
        <v>対象</v>
      </c>
    </row>
    <row r="33" spans="1:6" x14ac:dyDescent="0.4">
      <c r="A33" s="105" t="str">
        <f t="shared" si="0"/>
        <v>B共同住宅5～7地域</v>
      </c>
      <c r="B33" s="105" t="s">
        <v>678</v>
      </c>
      <c r="C33" s="105" t="s">
        <v>706</v>
      </c>
      <c r="D33" s="105" t="s">
        <v>705</v>
      </c>
      <c r="E33" s="105" t="s">
        <v>680</v>
      </c>
      <c r="F33" s="105" t="str">
        <f t="shared" si="1"/>
        <v>対象</v>
      </c>
    </row>
    <row r="34" spans="1:6" x14ac:dyDescent="0.4">
      <c r="A34" s="105" t="str">
        <f t="shared" si="0"/>
        <v>C戸建住宅1～2地域</v>
      </c>
      <c r="B34" s="105" t="s">
        <v>707</v>
      </c>
      <c r="C34" s="105" t="s">
        <v>701</v>
      </c>
      <c r="D34" s="105" t="s">
        <v>702</v>
      </c>
      <c r="E34" s="105" t="s">
        <v>708</v>
      </c>
      <c r="F34" s="105" t="str">
        <f t="shared" si="1"/>
        <v>対象外</v>
      </c>
    </row>
    <row r="35" spans="1:6" x14ac:dyDescent="0.4">
      <c r="A35" s="105" t="str">
        <f t="shared" si="0"/>
        <v>C戸建住宅3地域</v>
      </c>
      <c r="B35" s="105" t="s">
        <v>707</v>
      </c>
      <c r="C35" s="105" t="s">
        <v>701</v>
      </c>
      <c r="D35" s="105" t="s">
        <v>703</v>
      </c>
      <c r="E35" s="105" t="s">
        <v>708</v>
      </c>
      <c r="F35" s="105" t="str">
        <f t="shared" si="1"/>
        <v>対象外</v>
      </c>
    </row>
    <row r="36" spans="1:6" x14ac:dyDescent="0.4">
      <c r="A36" s="105" t="str">
        <f t="shared" si="0"/>
        <v>C戸建住宅4地域</v>
      </c>
      <c r="B36" s="105" t="s">
        <v>707</v>
      </c>
      <c r="C36" s="105" t="s">
        <v>701</v>
      </c>
      <c r="D36" s="105" t="s">
        <v>704</v>
      </c>
      <c r="E36" s="105" t="s">
        <v>681</v>
      </c>
      <c r="F36" s="105" t="str">
        <f t="shared" si="1"/>
        <v>対象外</v>
      </c>
    </row>
    <row r="37" spans="1:6" x14ac:dyDescent="0.4">
      <c r="A37" s="105" t="str">
        <f t="shared" si="0"/>
        <v>C戸建住宅5～7地域</v>
      </c>
      <c r="B37" s="105" t="s">
        <v>707</v>
      </c>
      <c r="C37" s="105" t="s">
        <v>701</v>
      </c>
      <c r="D37" s="105" t="s">
        <v>705</v>
      </c>
      <c r="E37" s="105" t="s">
        <v>681</v>
      </c>
      <c r="F37" s="105" t="str">
        <f t="shared" si="1"/>
        <v>対象外</v>
      </c>
    </row>
    <row r="38" spans="1:6" x14ac:dyDescent="0.4">
      <c r="A38" s="105" t="str">
        <f t="shared" si="0"/>
        <v>C共同住宅1～2地域</v>
      </c>
      <c r="B38" s="105" t="s">
        <v>707</v>
      </c>
      <c r="C38" s="105" t="s">
        <v>706</v>
      </c>
      <c r="D38" s="105" t="s">
        <v>702</v>
      </c>
      <c r="E38" s="105" t="s">
        <v>708</v>
      </c>
      <c r="F38" s="105" t="str">
        <f t="shared" si="1"/>
        <v>対象外</v>
      </c>
    </row>
    <row r="39" spans="1:6" x14ac:dyDescent="0.4">
      <c r="A39" s="105" t="str">
        <f t="shared" si="0"/>
        <v>C共同住宅3地域</v>
      </c>
      <c r="B39" s="105" t="s">
        <v>707</v>
      </c>
      <c r="C39" s="105" t="s">
        <v>706</v>
      </c>
      <c r="D39" s="105" t="s">
        <v>703</v>
      </c>
      <c r="E39" s="105" t="s">
        <v>708</v>
      </c>
      <c r="F39" s="105" t="str">
        <f t="shared" si="1"/>
        <v>対象外</v>
      </c>
    </row>
    <row r="40" spans="1:6" x14ac:dyDescent="0.4">
      <c r="A40" s="105" t="str">
        <f t="shared" si="0"/>
        <v>C共同住宅4地域</v>
      </c>
      <c r="B40" s="105" t="s">
        <v>707</v>
      </c>
      <c r="C40" s="105" t="s">
        <v>706</v>
      </c>
      <c r="D40" s="105" t="s">
        <v>704</v>
      </c>
      <c r="E40" s="105" t="s">
        <v>680</v>
      </c>
      <c r="F40" s="105" t="str">
        <f t="shared" si="1"/>
        <v>対象</v>
      </c>
    </row>
    <row r="41" spans="1:6" x14ac:dyDescent="0.4">
      <c r="A41" s="105" t="str">
        <f t="shared" si="0"/>
        <v>C共同住宅5～7地域</v>
      </c>
      <c r="B41" s="105" t="s">
        <v>707</v>
      </c>
      <c r="C41" s="105" t="s">
        <v>706</v>
      </c>
      <c r="D41" s="105" t="s">
        <v>705</v>
      </c>
      <c r="E41" s="105" t="s">
        <v>680</v>
      </c>
      <c r="F41" s="105" t="str">
        <f t="shared" si="1"/>
        <v>対象</v>
      </c>
    </row>
    <row r="42" spans="1:6" x14ac:dyDescent="0.4">
      <c r="A42" s="105" t="str">
        <f t="shared" si="0"/>
        <v>D戸建住宅1～2地域</v>
      </c>
      <c r="B42" s="105" t="s">
        <v>663</v>
      </c>
      <c r="C42" s="105" t="s">
        <v>701</v>
      </c>
      <c r="D42" s="105" t="s">
        <v>702</v>
      </c>
      <c r="E42" s="105" t="s">
        <v>708</v>
      </c>
      <c r="F42" s="105" t="str">
        <f t="shared" si="1"/>
        <v>対象外</v>
      </c>
    </row>
    <row r="43" spans="1:6" x14ac:dyDescent="0.4">
      <c r="A43" s="105" t="str">
        <f t="shared" si="0"/>
        <v>D戸建住宅3地域</v>
      </c>
      <c r="B43" s="105" t="s">
        <v>663</v>
      </c>
      <c r="C43" s="105" t="s">
        <v>701</v>
      </c>
      <c r="D43" s="105" t="s">
        <v>703</v>
      </c>
      <c r="E43" s="105" t="s">
        <v>708</v>
      </c>
      <c r="F43" s="105" t="str">
        <f t="shared" si="1"/>
        <v>対象外</v>
      </c>
    </row>
    <row r="44" spans="1:6" x14ac:dyDescent="0.4">
      <c r="A44" s="105" t="str">
        <f t="shared" si="0"/>
        <v>D戸建住宅4地域</v>
      </c>
      <c r="B44" s="105" t="s">
        <v>663</v>
      </c>
      <c r="C44" s="105" t="s">
        <v>701</v>
      </c>
      <c r="D44" s="105" t="s">
        <v>704</v>
      </c>
      <c r="E44" s="105" t="s">
        <v>681</v>
      </c>
      <c r="F44" s="105" t="str">
        <f t="shared" si="1"/>
        <v>対象外</v>
      </c>
    </row>
    <row r="45" spans="1:6" x14ac:dyDescent="0.4">
      <c r="A45" s="105" t="str">
        <f t="shared" si="0"/>
        <v>D戸建住宅5～7地域</v>
      </c>
      <c r="B45" s="105" t="s">
        <v>663</v>
      </c>
      <c r="C45" s="105" t="s">
        <v>701</v>
      </c>
      <c r="D45" s="105" t="s">
        <v>705</v>
      </c>
      <c r="E45" s="105" t="s">
        <v>681</v>
      </c>
      <c r="F45" s="105" t="str">
        <f t="shared" si="1"/>
        <v>対象外</v>
      </c>
    </row>
    <row r="46" spans="1:6" x14ac:dyDescent="0.4">
      <c r="A46" s="105" t="str">
        <f t="shared" si="0"/>
        <v>D共同住宅1～2地域</v>
      </c>
      <c r="B46" s="105" t="s">
        <v>663</v>
      </c>
      <c r="C46" s="105" t="s">
        <v>706</v>
      </c>
      <c r="D46" s="105" t="s">
        <v>702</v>
      </c>
      <c r="E46" s="105" t="s">
        <v>708</v>
      </c>
      <c r="F46" s="105" t="str">
        <f t="shared" si="1"/>
        <v>対象外</v>
      </c>
    </row>
    <row r="47" spans="1:6" x14ac:dyDescent="0.4">
      <c r="A47" s="105" t="str">
        <f t="shared" si="0"/>
        <v>D共同住宅3地域</v>
      </c>
      <c r="B47" s="105" t="s">
        <v>663</v>
      </c>
      <c r="C47" s="105" t="s">
        <v>706</v>
      </c>
      <c r="D47" s="105" t="s">
        <v>703</v>
      </c>
      <c r="E47" s="105" t="s">
        <v>708</v>
      </c>
      <c r="F47" s="105" t="str">
        <f t="shared" si="1"/>
        <v>対象外</v>
      </c>
    </row>
    <row r="48" spans="1:6" x14ac:dyDescent="0.4">
      <c r="A48" s="105" t="str">
        <f t="shared" si="0"/>
        <v>D共同住宅4地域</v>
      </c>
      <c r="B48" s="105" t="s">
        <v>663</v>
      </c>
      <c r="C48" s="105" t="s">
        <v>706</v>
      </c>
      <c r="D48" s="105" t="s">
        <v>704</v>
      </c>
      <c r="E48" s="105" t="s">
        <v>681</v>
      </c>
      <c r="F48" s="105" t="str">
        <f t="shared" si="1"/>
        <v>対象外</v>
      </c>
    </row>
    <row r="49" spans="1:6" x14ac:dyDescent="0.4">
      <c r="A49" s="105" t="str">
        <f t="shared" si="0"/>
        <v>D共同住宅5～7地域</v>
      </c>
      <c r="B49" s="105" t="s">
        <v>663</v>
      </c>
      <c r="C49" s="105" t="s">
        <v>706</v>
      </c>
      <c r="D49" s="105" t="s">
        <v>705</v>
      </c>
      <c r="E49" s="105" t="s">
        <v>681</v>
      </c>
      <c r="F49" s="105" t="str">
        <f t="shared" si="1"/>
        <v>対象外</v>
      </c>
    </row>
    <row r="50" spans="1:6" x14ac:dyDescent="0.4">
      <c r="A50" s="105" t="str">
        <f t="shared" si="0"/>
        <v>E戸建住宅1～2地域</v>
      </c>
      <c r="B50" s="105" t="s">
        <v>668</v>
      </c>
      <c r="C50" s="105" t="s">
        <v>701</v>
      </c>
      <c r="D50" s="105" t="s">
        <v>702</v>
      </c>
      <c r="E50" s="105" t="s">
        <v>708</v>
      </c>
      <c r="F50" s="105" t="str">
        <f t="shared" si="1"/>
        <v>対象外</v>
      </c>
    </row>
    <row r="51" spans="1:6" x14ac:dyDescent="0.4">
      <c r="A51" s="105" t="str">
        <f t="shared" si="0"/>
        <v>E戸建住宅3地域</v>
      </c>
      <c r="B51" s="105" t="s">
        <v>668</v>
      </c>
      <c r="C51" s="105" t="s">
        <v>701</v>
      </c>
      <c r="D51" s="105" t="s">
        <v>703</v>
      </c>
      <c r="E51" s="105" t="s">
        <v>708</v>
      </c>
      <c r="F51" s="105" t="str">
        <f t="shared" si="1"/>
        <v>対象外</v>
      </c>
    </row>
    <row r="52" spans="1:6" x14ac:dyDescent="0.4">
      <c r="A52" s="105" t="str">
        <f t="shared" si="0"/>
        <v>E戸建住宅4地域</v>
      </c>
      <c r="B52" s="105" t="s">
        <v>668</v>
      </c>
      <c r="C52" s="105" t="s">
        <v>701</v>
      </c>
      <c r="D52" s="105" t="s">
        <v>704</v>
      </c>
      <c r="E52" s="105" t="s">
        <v>708</v>
      </c>
      <c r="F52" s="105" t="str">
        <f t="shared" si="1"/>
        <v>対象外</v>
      </c>
    </row>
    <row r="53" spans="1:6" x14ac:dyDescent="0.4">
      <c r="A53" s="105" t="str">
        <f t="shared" si="0"/>
        <v>E戸建住宅5～7地域</v>
      </c>
      <c r="B53" s="105" t="s">
        <v>668</v>
      </c>
      <c r="C53" s="105" t="s">
        <v>701</v>
      </c>
      <c r="D53" s="105" t="s">
        <v>705</v>
      </c>
      <c r="E53" s="105" t="s">
        <v>681</v>
      </c>
      <c r="F53" s="105" t="str">
        <f t="shared" si="1"/>
        <v>対象外</v>
      </c>
    </row>
    <row r="54" spans="1:6" x14ac:dyDescent="0.4">
      <c r="A54" s="105" t="str">
        <f t="shared" si="0"/>
        <v>E共同住宅1～2地域</v>
      </c>
      <c r="B54" s="105" t="s">
        <v>668</v>
      </c>
      <c r="C54" s="105" t="s">
        <v>706</v>
      </c>
      <c r="D54" s="105" t="s">
        <v>702</v>
      </c>
      <c r="E54" s="105" t="s">
        <v>708</v>
      </c>
      <c r="F54" s="105" t="str">
        <f t="shared" si="1"/>
        <v>対象外</v>
      </c>
    </row>
    <row r="55" spans="1:6" x14ac:dyDescent="0.4">
      <c r="A55" s="105" t="str">
        <f t="shared" si="0"/>
        <v>E共同住宅3地域</v>
      </c>
      <c r="B55" s="105" t="s">
        <v>668</v>
      </c>
      <c r="C55" s="105" t="s">
        <v>706</v>
      </c>
      <c r="D55" s="105" t="s">
        <v>703</v>
      </c>
      <c r="E55" s="105" t="s">
        <v>708</v>
      </c>
      <c r="F55" s="105" t="str">
        <f t="shared" si="1"/>
        <v>対象外</v>
      </c>
    </row>
    <row r="56" spans="1:6" x14ac:dyDescent="0.4">
      <c r="A56" s="105" t="str">
        <f t="shared" si="0"/>
        <v>E共同住宅4地域</v>
      </c>
      <c r="B56" s="105" t="s">
        <v>668</v>
      </c>
      <c r="C56" s="105" t="s">
        <v>706</v>
      </c>
      <c r="D56" s="105" t="s">
        <v>704</v>
      </c>
      <c r="E56" s="105" t="s">
        <v>708</v>
      </c>
      <c r="F56" s="105" t="str">
        <f t="shared" si="1"/>
        <v>対象外</v>
      </c>
    </row>
    <row r="57" spans="1:6" x14ac:dyDescent="0.4">
      <c r="A57" s="105" t="str">
        <f t="shared" si="0"/>
        <v>E共同住宅5～7地域</v>
      </c>
      <c r="B57" s="105" t="s">
        <v>668</v>
      </c>
      <c r="C57" s="105" t="s">
        <v>706</v>
      </c>
      <c r="D57" s="105" t="s">
        <v>705</v>
      </c>
      <c r="E57" s="105" t="s">
        <v>681</v>
      </c>
      <c r="F57" s="105" t="str">
        <f t="shared" si="1"/>
        <v>対象外</v>
      </c>
    </row>
    <row r="58" spans="1:6" x14ac:dyDescent="0.4">
      <c r="A58" s="105" t="str">
        <f t="shared" si="0"/>
        <v>Y戸建住宅8地域</v>
      </c>
      <c r="B58" s="105" t="s">
        <v>709</v>
      </c>
      <c r="C58" s="105" t="s">
        <v>701</v>
      </c>
      <c r="D58" s="105" t="s">
        <v>710</v>
      </c>
      <c r="E58" s="105" t="s">
        <v>680</v>
      </c>
      <c r="F58" s="105" t="str">
        <f t="shared" si="1"/>
        <v>対象</v>
      </c>
    </row>
    <row r="59" spans="1:6" x14ac:dyDescent="0.4">
      <c r="A59" s="105" t="str">
        <f t="shared" si="0"/>
        <v>Y共同住宅8地域</v>
      </c>
      <c r="B59" s="105" t="s">
        <v>709</v>
      </c>
      <c r="C59" s="105" t="s">
        <v>706</v>
      </c>
      <c r="D59" s="105" t="s">
        <v>710</v>
      </c>
      <c r="E59" s="105" t="s">
        <v>680</v>
      </c>
      <c r="F59" s="105" t="str">
        <f t="shared" si="1"/>
        <v>対象</v>
      </c>
    </row>
    <row r="60" spans="1:6" x14ac:dyDescent="0.4">
      <c r="A60" s="105" t="str">
        <f t="shared" si="0"/>
        <v>Z戸建住宅8地域</v>
      </c>
      <c r="B60" s="105" t="s">
        <v>711</v>
      </c>
      <c r="C60" s="105" t="s">
        <v>701</v>
      </c>
      <c r="D60" s="105" t="s">
        <v>710</v>
      </c>
      <c r="E60" s="105" t="s">
        <v>680</v>
      </c>
      <c r="F60" s="105" t="str">
        <f t="shared" si="1"/>
        <v>対象</v>
      </c>
    </row>
    <row r="61" spans="1:6" x14ac:dyDescent="0.4">
      <c r="A61" s="105" t="str">
        <f t="shared" si="0"/>
        <v>Z共同住宅8地域</v>
      </c>
      <c r="B61" s="105" t="s">
        <v>711</v>
      </c>
      <c r="C61" s="105" t="s">
        <v>706</v>
      </c>
      <c r="D61" s="105" t="s">
        <v>710</v>
      </c>
      <c r="E61" s="105" t="s">
        <v>680</v>
      </c>
      <c r="F61" s="105" t="str">
        <f t="shared" si="1"/>
        <v>対象</v>
      </c>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60C52-6F55-4063-8423-9DFC8C21B242}">
  <sheetPr codeName="Sheet36">
    <tabColor rgb="FFFFFF00"/>
  </sheetPr>
  <dimension ref="A1:C52"/>
  <sheetViews>
    <sheetView topLeftCell="A2" workbookViewId="0">
      <selection activeCell="C55" sqref="C55"/>
    </sheetView>
  </sheetViews>
  <sheetFormatPr defaultRowHeight="18.75" x14ac:dyDescent="0.4"/>
  <cols>
    <col min="1" max="1" width="9" style="105"/>
    <col min="2" max="2" width="44.875" style="105" bestFit="1" customWidth="1"/>
    <col min="3" max="3" width="33.875" style="105" bestFit="1" customWidth="1"/>
    <col min="4" max="16384" width="9" style="101"/>
  </cols>
  <sheetData>
    <row r="1" spans="1:3" ht="19.5" thickBot="1" x14ac:dyDescent="0.45">
      <c r="A1" s="100" t="s">
        <v>54</v>
      </c>
      <c r="B1" s="100" t="s">
        <v>55</v>
      </c>
      <c r="C1" s="100" t="s">
        <v>56</v>
      </c>
    </row>
    <row r="2" spans="1:3" ht="19.5" thickTop="1" x14ac:dyDescent="0.4">
      <c r="A2" s="102" t="s">
        <v>57</v>
      </c>
      <c r="B2" s="102" t="s">
        <v>58</v>
      </c>
      <c r="C2" s="103" t="s">
        <v>59</v>
      </c>
    </row>
    <row r="3" spans="1:3" x14ac:dyDescent="0.4">
      <c r="A3" s="103" t="s">
        <v>60</v>
      </c>
      <c r="B3" s="103" t="s">
        <v>61</v>
      </c>
      <c r="C3" s="103" t="s">
        <v>62</v>
      </c>
    </row>
    <row r="4" spans="1:3" x14ac:dyDescent="0.4">
      <c r="A4" s="103" t="s">
        <v>63</v>
      </c>
      <c r="B4" s="103" t="s">
        <v>61</v>
      </c>
      <c r="C4" s="103" t="s">
        <v>62</v>
      </c>
    </row>
    <row r="5" spans="1:3" x14ac:dyDescent="0.4">
      <c r="A5" s="103" t="s">
        <v>64</v>
      </c>
      <c r="B5" s="103" t="s">
        <v>61</v>
      </c>
      <c r="C5" s="103" t="s">
        <v>62</v>
      </c>
    </row>
    <row r="6" spans="1:3" x14ac:dyDescent="0.4">
      <c r="A6" s="103" t="s">
        <v>65</v>
      </c>
      <c r="B6" s="103" t="s">
        <v>61</v>
      </c>
      <c r="C6" s="103" t="s">
        <v>62</v>
      </c>
    </row>
    <row r="7" spans="1:3" x14ac:dyDescent="0.4">
      <c r="A7" s="103" t="s">
        <v>66</v>
      </c>
      <c r="B7" s="103" t="s">
        <v>61</v>
      </c>
      <c r="C7" s="103" t="s">
        <v>62</v>
      </c>
    </row>
    <row r="8" spans="1:3" x14ac:dyDescent="0.4">
      <c r="A8" s="103" t="s">
        <v>67</v>
      </c>
      <c r="B8" s="103" t="s">
        <v>61</v>
      </c>
      <c r="C8" s="103" t="s">
        <v>62</v>
      </c>
    </row>
    <row r="9" spans="1:3" x14ac:dyDescent="0.4">
      <c r="A9" s="103" t="s">
        <v>68</v>
      </c>
      <c r="B9" s="103" t="s">
        <v>69</v>
      </c>
      <c r="C9" s="103" t="s">
        <v>70</v>
      </c>
    </row>
    <row r="10" spans="1:3" x14ac:dyDescent="0.4">
      <c r="A10" s="103" t="s">
        <v>71</v>
      </c>
      <c r="B10" s="103" t="s">
        <v>69</v>
      </c>
      <c r="C10" s="103" t="s">
        <v>70</v>
      </c>
    </row>
    <row r="11" spans="1:3" x14ac:dyDescent="0.4">
      <c r="A11" s="103" t="s">
        <v>72</v>
      </c>
      <c r="B11" s="103" t="s">
        <v>69</v>
      </c>
      <c r="C11" s="103" t="s">
        <v>70</v>
      </c>
    </row>
    <row r="12" spans="1:3" x14ac:dyDescent="0.4">
      <c r="A12" s="103" t="s">
        <v>73</v>
      </c>
      <c r="B12" s="103" t="s">
        <v>69</v>
      </c>
      <c r="C12" s="103" t="s">
        <v>70</v>
      </c>
    </row>
    <row r="13" spans="1:3" x14ac:dyDescent="0.4">
      <c r="A13" s="103" t="s">
        <v>74</v>
      </c>
      <c r="B13" s="103" t="s">
        <v>69</v>
      </c>
      <c r="C13" s="103" t="s">
        <v>70</v>
      </c>
    </row>
    <row r="14" spans="1:3" x14ac:dyDescent="0.4">
      <c r="A14" s="103" t="s">
        <v>75</v>
      </c>
      <c r="B14" s="103" t="s">
        <v>69</v>
      </c>
      <c r="C14" s="103" t="s">
        <v>70</v>
      </c>
    </row>
    <row r="15" spans="1:3" x14ac:dyDescent="0.4">
      <c r="A15" s="103" t="s">
        <v>76</v>
      </c>
      <c r="B15" s="103" t="s">
        <v>69</v>
      </c>
      <c r="C15" s="103" t="s">
        <v>70</v>
      </c>
    </row>
    <row r="16" spans="1:3" x14ac:dyDescent="0.4">
      <c r="A16" s="103" t="s">
        <v>77</v>
      </c>
      <c r="B16" s="103" t="s">
        <v>69</v>
      </c>
      <c r="C16" s="103" t="s">
        <v>70</v>
      </c>
    </row>
    <row r="17" spans="1:3" x14ac:dyDescent="0.4">
      <c r="A17" s="103" t="s">
        <v>78</v>
      </c>
      <c r="B17" s="103" t="s">
        <v>79</v>
      </c>
      <c r="C17" s="103" t="s">
        <v>80</v>
      </c>
    </row>
    <row r="18" spans="1:3" x14ac:dyDescent="0.4">
      <c r="A18" s="103" t="s">
        <v>81</v>
      </c>
      <c r="B18" s="103" t="s">
        <v>79</v>
      </c>
      <c r="C18" s="103" t="s">
        <v>80</v>
      </c>
    </row>
    <row r="19" spans="1:3" x14ac:dyDescent="0.4">
      <c r="A19" s="103" t="s">
        <v>82</v>
      </c>
      <c r="B19" s="103" t="s">
        <v>79</v>
      </c>
      <c r="C19" s="103" t="s">
        <v>80</v>
      </c>
    </row>
    <row r="20" spans="1:3" x14ac:dyDescent="0.4">
      <c r="A20" s="103" t="s">
        <v>83</v>
      </c>
      <c r="B20" s="103" t="s">
        <v>69</v>
      </c>
      <c r="C20" s="103" t="s">
        <v>70</v>
      </c>
    </row>
    <row r="21" spans="1:3" x14ac:dyDescent="0.4">
      <c r="A21" s="103" t="s">
        <v>84</v>
      </c>
      <c r="B21" s="103" t="s">
        <v>69</v>
      </c>
      <c r="C21" s="103" t="s">
        <v>70</v>
      </c>
    </row>
    <row r="22" spans="1:3" x14ac:dyDescent="0.4">
      <c r="A22" s="103" t="s">
        <v>85</v>
      </c>
      <c r="B22" s="103" t="s">
        <v>86</v>
      </c>
      <c r="C22" s="103" t="s">
        <v>87</v>
      </c>
    </row>
    <row r="23" spans="1:3" x14ac:dyDescent="0.4">
      <c r="A23" s="103" t="s">
        <v>88</v>
      </c>
      <c r="B23" s="103" t="s">
        <v>86</v>
      </c>
      <c r="C23" s="103" t="s">
        <v>87</v>
      </c>
    </row>
    <row r="24" spans="1:3" x14ac:dyDescent="0.4">
      <c r="A24" s="103" t="s">
        <v>89</v>
      </c>
      <c r="B24" s="103" t="s">
        <v>86</v>
      </c>
      <c r="C24" s="103" t="s">
        <v>87</v>
      </c>
    </row>
    <row r="25" spans="1:3" x14ac:dyDescent="0.4">
      <c r="A25" s="103" t="s">
        <v>90</v>
      </c>
      <c r="B25" s="103" t="s">
        <v>86</v>
      </c>
      <c r="C25" s="103" t="s">
        <v>87</v>
      </c>
    </row>
    <row r="26" spans="1:3" x14ac:dyDescent="0.4">
      <c r="A26" s="103" t="s">
        <v>91</v>
      </c>
      <c r="B26" s="103" t="s">
        <v>92</v>
      </c>
      <c r="C26" s="103" t="s">
        <v>93</v>
      </c>
    </row>
    <row r="27" spans="1:3" x14ac:dyDescent="0.4">
      <c r="A27" s="103" t="s">
        <v>94</v>
      </c>
      <c r="B27" s="103" t="s">
        <v>92</v>
      </c>
      <c r="C27" s="103" t="s">
        <v>93</v>
      </c>
    </row>
    <row r="28" spans="1:3" x14ac:dyDescent="0.4">
      <c r="A28" s="103" t="s">
        <v>95</v>
      </c>
      <c r="B28" s="103" t="s">
        <v>92</v>
      </c>
      <c r="C28" s="103" t="s">
        <v>93</v>
      </c>
    </row>
    <row r="29" spans="1:3" x14ac:dyDescent="0.4">
      <c r="A29" s="103" t="s">
        <v>96</v>
      </c>
      <c r="B29" s="103" t="s">
        <v>92</v>
      </c>
      <c r="C29" s="103" t="s">
        <v>93</v>
      </c>
    </row>
    <row r="30" spans="1:3" x14ac:dyDescent="0.4">
      <c r="A30" s="103" t="s">
        <v>97</v>
      </c>
      <c r="B30" s="103" t="s">
        <v>92</v>
      </c>
      <c r="C30" s="103" t="s">
        <v>93</v>
      </c>
    </row>
    <row r="31" spans="1:3" x14ac:dyDescent="0.4">
      <c r="A31" s="103" t="s">
        <v>98</v>
      </c>
      <c r="B31" s="103" t="s">
        <v>92</v>
      </c>
      <c r="C31" s="103" t="s">
        <v>93</v>
      </c>
    </row>
    <row r="32" spans="1:3" x14ac:dyDescent="0.4">
      <c r="A32" s="103" t="s">
        <v>99</v>
      </c>
      <c r="B32" s="103" t="s">
        <v>100</v>
      </c>
      <c r="C32" s="103" t="s">
        <v>101</v>
      </c>
    </row>
    <row r="33" spans="1:3" x14ac:dyDescent="0.4">
      <c r="A33" s="103" t="s">
        <v>102</v>
      </c>
      <c r="B33" s="103" t="s">
        <v>100</v>
      </c>
      <c r="C33" s="103" t="s">
        <v>101</v>
      </c>
    </row>
    <row r="34" spans="1:3" x14ac:dyDescent="0.4">
      <c r="A34" s="103" t="s">
        <v>103</v>
      </c>
      <c r="B34" s="103" t="s">
        <v>100</v>
      </c>
      <c r="C34" s="103" t="s">
        <v>101</v>
      </c>
    </row>
    <row r="35" spans="1:3" x14ac:dyDescent="0.4">
      <c r="A35" s="103" t="s">
        <v>104</v>
      </c>
      <c r="B35" s="103" t="s">
        <v>100</v>
      </c>
      <c r="C35" s="103" t="s">
        <v>101</v>
      </c>
    </row>
    <row r="36" spans="1:3" x14ac:dyDescent="0.4">
      <c r="A36" s="103" t="s">
        <v>105</v>
      </c>
      <c r="B36" s="103" t="s">
        <v>100</v>
      </c>
      <c r="C36" s="103" t="s">
        <v>101</v>
      </c>
    </row>
    <row r="37" spans="1:3" x14ac:dyDescent="0.4">
      <c r="A37" s="103" t="s">
        <v>106</v>
      </c>
      <c r="B37" s="103" t="s">
        <v>107</v>
      </c>
      <c r="C37" s="103" t="s">
        <v>108</v>
      </c>
    </row>
    <row r="38" spans="1:3" x14ac:dyDescent="0.4">
      <c r="A38" s="103" t="s">
        <v>109</v>
      </c>
      <c r="B38" s="103" t="s">
        <v>107</v>
      </c>
      <c r="C38" s="103" t="s">
        <v>108</v>
      </c>
    </row>
    <row r="39" spans="1:3" x14ac:dyDescent="0.4">
      <c r="A39" s="103" t="s">
        <v>110</v>
      </c>
      <c r="B39" s="103" t="s">
        <v>107</v>
      </c>
      <c r="C39" s="103" t="s">
        <v>108</v>
      </c>
    </row>
    <row r="40" spans="1:3" x14ac:dyDescent="0.4">
      <c r="A40" s="103" t="s">
        <v>111</v>
      </c>
      <c r="B40" s="103" t="s">
        <v>107</v>
      </c>
      <c r="C40" s="103" t="s">
        <v>108</v>
      </c>
    </row>
    <row r="41" spans="1:3" x14ac:dyDescent="0.4">
      <c r="A41" s="103" t="s">
        <v>112</v>
      </c>
      <c r="B41" s="103" t="s">
        <v>113</v>
      </c>
      <c r="C41" s="103" t="s">
        <v>114</v>
      </c>
    </row>
    <row r="42" spans="1:3" x14ac:dyDescent="0.4">
      <c r="A42" s="103" t="s">
        <v>115</v>
      </c>
      <c r="B42" s="103" t="s">
        <v>113</v>
      </c>
      <c r="C42" s="103" t="s">
        <v>114</v>
      </c>
    </row>
    <row r="43" spans="1:3" x14ac:dyDescent="0.4">
      <c r="A43" s="103" t="s">
        <v>116</v>
      </c>
      <c r="B43" s="103" t="s">
        <v>113</v>
      </c>
      <c r="C43" s="103" t="s">
        <v>114</v>
      </c>
    </row>
    <row r="44" spans="1:3" x14ac:dyDescent="0.4">
      <c r="A44" s="103" t="s">
        <v>117</v>
      </c>
      <c r="B44" s="103" t="s">
        <v>113</v>
      </c>
      <c r="C44" s="103" t="s">
        <v>114</v>
      </c>
    </row>
    <row r="45" spans="1:3" x14ac:dyDescent="0.4">
      <c r="A45" s="103" t="s">
        <v>118</v>
      </c>
      <c r="B45" s="103" t="s">
        <v>113</v>
      </c>
      <c r="C45" s="103" t="s">
        <v>114</v>
      </c>
    </row>
    <row r="46" spans="1:3" x14ac:dyDescent="0.4">
      <c r="A46" s="103" t="s">
        <v>119</v>
      </c>
      <c r="B46" s="103" t="s">
        <v>113</v>
      </c>
      <c r="C46" s="103" t="s">
        <v>114</v>
      </c>
    </row>
    <row r="47" spans="1:3" x14ac:dyDescent="0.4">
      <c r="A47" s="103" t="s">
        <v>120</v>
      </c>
      <c r="B47" s="103" t="s">
        <v>113</v>
      </c>
      <c r="C47" s="103" t="s">
        <v>114</v>
      </c>
    </row>
    <row r="48" spans="1:3" x14ac:dyDescent="0.4">
      <c r="A48" s="103" t="s">
        <v>121</v>
      </c>
      <c r="B48" s="103" t="s">
        <v>113</v>
      </c>
      <c r="C48" s="103" t="s">
        <v>114</v>
      </c>
    </row>
    <row r="49" spans="1:3" x14ac:dyDescent="0.4">
      <c r="A49" s="103" t="s">
        <v>122</v>
      </c>
      <c r="B49" s="103" t="s">
        <v>123</v>
      </c>
      <c r="C49" s="104" t="s">
        <v>124</v>
      </c>
    </row>
    <row r="50" spans="1:3" x14ac:dyDescent="0.4">
      <c r="A50" s="103" t="s">
        <v>125</v>
      </c>
      <c r="B50" s="103"/>
      <c r="C50" s="103"/>
    </row>
    <row r="51" spans="1:3" x14ac:dyDescent="0.4">
      <c r="A51" s="103" t="s">
        <v>126</v>
      </c>
      <c r="B51" s="103" t="s">
        <v>126</v>
      </c>
      <c r="C51" s="103" t="s">
        <v>127</v>
      </c>
    </row>
    <row r="52" spans="1:3" x14ac:dyDescent="0.4">
      <c r="A52" s="103" t="s">
        <v>128</v>
      </c>
      <c r="B52" s="103" t="s">
        <v>128</v>
      </c>
      <c r="C52" s="104" t="s">
        <v>129</v>
      </c>
    </row>
  </sheetData>
  <phoneticPr fontId="3"/>
  <hyperlinks>
    <hyperlink ref="C2" r:id="rId1" display="test@lixil.com" xr:uid="{4A80898A-9046-4397-BB45-5C97EC474854}"/>
    <hyperlink ref="C3" r:id="rId2" display="test2@lixil.com" xr:uid="{978D867E-FC21-49FF-862D-5362B24558F9}"/>
    <hyperlink ref="C9" r:id="rId3" display="shouenesassi_ehanbai@lixil.com" xr:uid="{A8615209-A600-4224-807A-C81DC83407A1}"/>
    <hyperlink ref="C49" r:id="rId4" xr:uid="{DB5AE0B6-2A98-42CB-B5B5-CF6F0E2CF321}"/>
    <hyperlink ref="C52" r:id="rId5" xr:uid="{E2419209-316C-45C8-A2FB-6BDCEBD1807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7C400-A50D-4624-8407-D584C0213B91}">
  <sheetPr codeName="Sheet46">
    <tabColor rgb="FFFFFF00"/>
  </sheetPr>
  <dimension ref="A1:AL108"/>
  <sheetViews>
    <sheetView showGridLines="0" zoomScale="70" zoomScaleNormal="70" workbookViewId="0">
      <pane xSplit="7" ySplit="8" topLeftCell="H9" activePane="bottomRight" state="frozen"/>
      <selection pane="topRight"/>
      <selection pane="bottomLeft"/>
      <selection pane="bottomRight" activeCell="H2" sqref="H2:K2"/>
    </sheetView>
  </sheetViews>
  <sheetFormatPr defaultColWidth="8.625" defaultRowHeight="18" customHeight="1" x14ac:dyDescent="0.4"/>
  <cols>
    <col min="1" max="6" width="8.625" style="1" hidden="1" customWidth="1"/>
    <col min="7" max="7" width="4.625" style="1" customWidth="1"/>
    <col min="8" max="11" width="17.125" style="2" customWidth="1"/>
    <col min="12" max="12" width="62.625" style="3" customWidth="1"/>
    <col min="13" max="13" width="17.125" style="2" customWidth="1"/>
    <col min="14" max="14" width="40.625" style="3" customWidth="1"/>
    <col min="15" max="19" width="17.125" style="2" customWidth="1"/>
    <col min="20" max="20" width="18.375" style="2" hidden="1" customWidth="1"/>
    <col min="21" max="21" width="18.375" style="2" customWidth="1"/>
    <col min="22" max="22" width="18.375" style="10" hidden="1" customWidth="1"/>
    <col min="23" max="23" width="18.375" style="99" customWidth="1"/>
    <col min="24" max="24" width="18.375" style="99" hidden="1" customWidth="1"/>
    <col min="25" max="25" width="18.375" style="2" customWidth="1"/>
    <col min="26" max="27" width="18.375" style="2" hidden="1" customWidth="1"/>
    <col min="28" max="28" width="18.375" style="4" customWidth="1"/>
    <col min="29" max="29" width="18.375" style="4" hidden="1" customWidth="1"/>
    <col min="30" max="30" width="18.375" style="2" customWidth="1"/>
    <col min="31" max="31" width="18.375" style="2" hidden="1" customWidth="1"/>
    <col min="32" max="32" width="18.375" style="4" customWidth="1"/>
    <col min="33" max="35" width="18.375" style="99" hidden="1" customWidth="1"/>
    <col min="36" max="38" width="18.375" style="2" customWidth="1"/>
    <col min="39" max="16384" width="8.625" style="1"/>
  </cols>
  <sheetData>
    <row r="1" spans="1:38" ht="18" customHeight="1" x14ac:dyDescent="0.4">
      <c r="L1" s="1"/>
      <c r="N1" s="1"/>
      <c r="V1" s="2"/>
      <c r="W1" s="4"/>
      <c r="X1" s="4"/>
    </row>
    <row r="2" spans="1:38" ht="21" x14ac:dyDescent="0.4">
      <c r="H2" s="5" t="s">
        <v>130</v>
      </c>
      <c r="I2" s="5"/>
      <c r="J2" s="5"/>
      <c r="K2" s="5"/>
      <c r="L2" s="106" t="s">
        <v>131</v>
      </c>
      <c r="N2" s="107"/>
      <c r="O2" s="107"/>
      <c r="P2" s="107"/>
      <c r="Q2" s="107"/>
      <c r="U2" s="4"/>
      <c r="V2" s="4"/>
      <c r="W2" s="108"/>
      <c r="X2" s="2"/>
      <c r="Z2" s="4"/>
      <c r="AA2" s="4"/>
      <c r="AB2" s="2"/>
      <c r="AC2" s="2"/>
      <c r="AD2" s="1"/>
      <c r="AE2" s="99"/>
      <c r="AF2" s="99"/>
      <c r="AH2" s="2"/>
      <c r="AI2" s="2"/>
      <c r="AK2" s="1"/>
      <c r="AL2" s="1"/>
    </row>
    <row r="3" spans="1:38" ht="18" customHeight="1" x14ac:dyDescent="0.4">
      <c r="H3" s="11"/>
      <c r="I3" s="11"/>
      <c r="J3" s="11"/>
      <c r="K3" s="11"/>
      <c r="L3" s="1"/>
      <c r="N3" s="1"/>
      <c r="U3" s="10" t="s">
        <v>15</v>
      </c>
      <c r="V3" s="2"/>
      <c r="W3" s="4"/>
      <c r="X3" s="4"/>
      <c r="Y3" s="109"/>
    </row>
    <row r="4" spans="1:38" ht="18" customHeight="1" x14ac:dyDescent="0.4">
      <c r="H4" s="110" t="s">
        <v>132</v>
      </c>
      <c r="I4" s="11"/>
      <c r="J4" s="11"/>
      <c r="K4" s="11"/>
      <c r="L4" s="1"/>
      <c r="N4" s="1"/>
      <c r="U4" s="10" t="s">
        <v>19</v>
      </c>
      <c r="V4" s="2"/>
      <c r="W4" s="4"/>
      <c r="X4" s="4"/>
      <c r="Y4" s="109"/>
    </row>
    <row r="5" spans="1:38" s="37" customFormat="1" ht="18" customHeight="1" x14ac:dyDescent="0.4">
      <c r="H5" s="38" t="s">
        <v>27</v>
      </c>
      <c r="I5" s="40" t="s">
        <v>25</v>
      </c>
      <c r="J5" s="41"/>
      <c r="K5" s="38" t="s">
        <v>20</v>
      </c>
      <c r="L5" s="39" t="s">
        <v>22</v>
      </c>
      <c r="M5" s="38" t="s">
        <v>23</v>
      </c>
      <c r="N5" s="39" t="s">
        <v>24</v>
      </c>
      <c r="O5" s="40" t="s">
        <v>26</v>
      </c>
      <c r="P5" s="111"/>
      <c r="Q5" s="41"/>
      <c r="R5" s="38" t="s">
        <v>28</v>
      </c>
      <c r="S5" s="38" t="s">
        <v>11</v>
      </c>
      <c r="T5" s="45"/>
      <c r="U5" s="46" t="s">
        <v>29</v>
      </c>
      <c r="V5" s="47"/>
      <c r="W5" s="47"/>
      <c r="X5" s="48"/>
      <c r="Y5" s="49" t="s">
        <v>30</v>
      </c>
      <c r="Z5" s="50"/>
      <c r="AA5" s="50"/>
      <c r="AB5" s="50"/>
      <c r="AC5" s="50"/>
      <c r="AD5" s="50"/>
      <c r="AE5" s="50"/>
      <c r="AF5" s="50"/>
      <c r="AG5" s="50"/>
      <c r="AH5" s="112" t="s">
        <v>31</v>
      </c>
      <c r="AI5" s="113"/>
      <c r="AJ5" s="53" t="s">
        <v>32</v>
      </c>
      <c r="AK5" s="38"/>
      <c r="AL5" s="38"/>
    </row>
    <row r="6" spans="1:38" s="37" customFormat="1" ht="18" customHeight="1" x14ac:dyDescent="0.4">
      <c r="H6" s="38"/>
      <c r="I6" s="54"/>
      <c r="J6" s="55"/>
      <c r="K6" s="38"/>
      <c r="L6" s="39"/>
      <c r="M6" s="38"/>
      <c r="N6" s="39"/>
      <c r="O6" s="54"/>
      <c r="P6" s="114"/>
      <c r="Q6" s="55"/>
      <c r="R6" s="38"/>
      <c r="S6" s="38"/>
      <c r="T6" s="45"/>
      <c r="U6" s="59"/>
      <c r="V6" s="60"/>
      <c r="W6" s="60"/>
      <c r="X6" s="61"/>
      <c r="Y6" s="49" t="s">
        <v>33</v>
      </c>
      <c r="Z6" s="50"/>
      <c r="AA6" s="50"/>
      <c r="AB6" s="50"/>
      <c r="AC6" s="62"/>
      <c r="AD6" s="49" t="s">
        <v>34</v>
      </c>
      <c r="AE6" s="50"/>
      <c r="AF6" s="50"/>
      <c r="AG6" s="50"/>
      <c r="AH6" s="115"/>
      <c r="AI6" s="116"/>
      <c r="AJ6" s="38"/>
      <c r="AK6" s="38"/>
      <c r="AL6" s="38"/>
    </row>
    <row r="7" spans="1:38" s="37" customFormat="1" ht="18" customHeight="1" x14ac:dyDescent="0.4">
      <c r="H7" s="38"/>
      <c r="I7" s="65" t="s">
        <v>35</v>
      </c>
      <c r="J7" s="65" t="s">
        <v>36</v>
      </c>
      <c r="K7" s="38"/>
      <c r="L7" s="39"/>
      <c r="M7" s="38"/>
      <c r="N7" s="39"/>
      <c r="O7" s="65" t="s">
        <v>37</v>
      </c>
      <c r="P7" s="65" t="s">
        <v>38</v>
      </c>
      <c r="Q7" s="65" t="s">
        <v>39</v>
      </c>
      <c r="R7" s="38"/>
      <c r="S7" s="38"/>
      <c r="T7" s="45" t="s">
        <v>40</v>
      </c>
      <c r="U7" s="66" t="s">
        <v>41</v>
      </c>
      <c r="V7" s="66" t="s">
        <v>42</v>
      </c>
      <c r="W7" s="67" t="s">
        <v>43</v>
      </c>
      <c r="X7" s="67" t="s">
        <v>44</v>
      </c>
      <c r="Y7" s="68" t="s">
        <v>41</v>
      </c>
      <c r="Z7" s="68" t="s">
        <v>45</v>
      </c>
      <c r="AA7" s="68" t="s">
        <v>42</v>
      </c>
      <c r="AB7" s="69" t="s">
        <v>43</v>
      </c>
      <c r="AC7" s="69" t="s">
        <v>44</v>
      </c>
      <c r="AD7" s="68" t="s">
        <v>46</v>
      </c>
      <c r="AE7" s="68" t="s">
        <v>42</v>
      </c>
      <c r="AF7" s="69" t="s">
        <v>43</v>
      </c>
      <c r="AG7" s="70" t="s">
        <v>44</v>
      </c>
      <c r="AH7" s="117"/>
      <c r="AI7" s="118"/>
      <c r="AJ7" s="65" t="s">
        <v>47</v>
      </c>
      <c r="AK7" s="65" t="s">
        <v>48</v>
      </c>
      <c r="AL7" s="65" t="s">
        <v>49</v>
      </c>
    </row>
    <row r="8" spans="1:38" ht="18" customHeight="1" thickBot="1" x14ac:dyDescent="0.45">
      <c r="H8" s="73" t="s">
        <v>52</v>
      </c>
      <c r="I8" s="73" t="s">
        <v>51</v>
      </c>
      <c r="J8" s="73" t="s">
        <v>51</v>
      </c>
      <c r="K8" s="73" t="s">
        <v>50</v>
      </c>
      <c r="L8" s="74" t="s">
        <v>50</v>
      </c>
      <c r="M8" s="73" t="s">
        <v>50</v>
      </c>
      <c r="N8" s="74" t="s">
        <v>50</v>
      </c>
      <c r="O8" s="73" t="s">
        <v>52</v>
      </c>
      <c r="P8" s="73" t="s">
        <v>52</v>
      </c>
      <c r="Q8" s="73" t="s">
        <v>52</v>
      </c>
      <c r="R8" s="73" t="s">
        <v>52</v>
      </c>
      <c r="S8" s="73" t="s">
        <v>52</v>
      </c>
      <c r="T8" s="75" t="s">
        <v>51</v>
      </c>
      <c r="U8" s="76" t="s">
        <v>52</v>
      </c>
      <c r="V8" s="76" t="s">
        <v>52</v>
      </c>
      <c r="W8" s="76" t="s">
        <v>52</v>
      </c>
      <c r="X8" s="76" t="s">
        <v>52</v>
      </c>
      <c r="Y8" s="77" t="s">
        <v>52</v>
      </c>
      <c r="Z8" s="77" t="s">
        <v>52</v>
      </c>
      <c r="AA8" s="77" t="s">
        <v>52</v>
      </c>
      <c r="AB8" s="77" t="s">
        <v>52</v>
      </c>
      <c r="AC8" s="77" t="s">
        <v>52</v>
      </c>
      <c r="AD8" s="77" t="s">
        <v>52</v>
      </c>
      <c r="AE8" s="77" t="s">
        <v>52</v>
      </c>
      <c r="AF8" s="77" t="s">
        <v>52</v>
      </c>
      <c r="AG8" s="78" t="s">
        <v>52</v>
      </c>
      <c r="AH8" s="119" t="s">
        <v>52</v>
      </c>
      <c r="AI8" s="119" t="s">
        <v>52</v>
      </c>
      <c r="AJ8" s="73" t="s">
        <v>53</v>
      </c>
      <c r="AK8" s="73" t="s">
        <v>53</v>
      </c>
      <c r="AL8" s="73" t="s">
        <v>53</v>
      </c>
    </row>
    <row r="9" spans="1:38" ht="18" customHeight="1" thickTop="1" x14ac:dyDescent="0.4">
      <c r="A9" s="1" t="str">
        <f>IF(K9&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9,"(","_"),")","_"),"（","_"),"）","_"),"-","_"),"―","_"),"－","_"),"・","_"),"／","_"),"/","_")," ","_"),"　","_"),"+","_"),"＋","_"),"A4","A4サッシ"),"Ａ４","A4サッシ"),"Ａ4","A4サッシ"),"A４","A4サッシ"),"~","_"),"～","_"),",","_"),"、","_"),"[","_"),"]","_"),"［","_"),"］","_"),"：","_"),":","_"),"")</f>
        <v/>
      </c>
      <c r="B9" s="80" t="str">
        <f>IF(L9&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9&amp;L9,"(","_"),")","_"),"（","_"),"）","_"),"-","_"),"―","_"),"－","_"),"・","_"),"／","_"),"/","_")," ","_"),"　","_"),"+","_"),"＋","_"),"A4","A4サッシ"),"Ａ４","A4サッシ"),"Ａ4","A4サッシ"),"A４","A4サッシ"),"~","_"),"～","_"),",","_"),"、","_"),"[","_"),"]","_"),"［","_"),"］","_"),"：","_"),":","_"),"")</f>
        <v/>
      </c>
      <c r="C9" s="80" t="str">
        <f>IF(M9&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9&amp;L9&amp;M9,"(","_"),")","_"),"（","_"),"）","_"),"-","_"),"―","_"),"－","_"),"・","_"),"／","_"),"/","_")," ","_"),"　","_"),"+","_"),"＋","_"),"A4","A4サッシ"),"Ａ４","A4サッシ"),"Ａ4","A4サッシ"),"A４","A4サッシ"),"~","_"),"～","_"),",","_"),"、","_"),"[","_"),"]","_"),"［","_"),"］","_"),"：","_"),":","_"),"")</f>
        <v/>
      </c>
      <c r="D9" s="80" t="str">
        <f t="shared" ref="D9:D72" si="0">IF(R9&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9&amp;L9&amp;M9&amp;R9,"(","_"),")","_"),"（","_"),"）","_"),"-","_"),"―","_"),"－","_"),"・","_"),"／","_"),"/","_")," ","_"),"　","_"),"+","_"),"＋","_"),"A4","A4サッシ"),"Ａ４","A4サッシ"),"Ａ4","A4サッシ"),"A４","A4サッシ"),"~","_"),"～","_"),",","_"),"、","_"),"[","_"),"]","_"),"［","_"),"］","_"),"：","_"),":","_"),"")</f>
        <v/>
      </c>
      <c r="E9" s="1">
        <f>IFERROR(VLOOKUP(K9&amp;L9,LIXIL対象製品リスト!R:W,4,FALSE),0)</f>
        <v>0</v>
      </c>
      <c r="F9" s="1">
        <f>IFERROR(VLOOKUP(K9&amp;L9,LIXIL対象製品リスト!R:W,5,FALSE),0)</f>
        <v>0</v>
      </c>
      <c r="H9" s="120"/>
      <c r="I9" s="81"/>
      <c r="J9" s="81"/>
      <c r="K9" s="83" t="str">
        <f>IF($H9="","",IFERROR(VLOOKUP($H9,LIXIL対象製品リスト!$A:$P,2,FALSE),"型番が存在しません"))</f>
        <v/>
      </c>
      <c r="L9" s="121" t="str">
        <f>IF($H9="","",IFERROR(VLOOKUP($H9,LIXIL対象製品リスト!$A:$P,6,FALSE),"型番が存在しません"))</f>
        <v/>
      </c>
      <c r="M9" s="83" t="str">
        <f>IF($H9="","",IFERROR(VLOOKUP($H9,LIXIL対象製品リスト!$A:$P,7,FALSE),"型番が存在しません"))</f>
        <v/>
      </c>
      <c r="N9" s="121" t="str">
        <f>IF($H9="","",IFERROR(VLOOKUP($H9,LIXIL対象製品リスト!$A:$P,10,FALSE),"型番が存在しません"))</f>
        <v/>
      </c>
      <c r="O9" s="83" t="str">
        <f>IF(OR(I9="",J9=""),"",IF(COUNTIF(M9,"*（D）*")&gt;0,IF((I9+E9)*(J9+F9)/10^6&gt;=サイズ!$D$17,"4",IF((I9+E9)*(J9+F9)/10^6&gt;=サイズ!$D$16,"3",IF((I9+E9)*(J9+F9)/10^6&gt;=サイズ!$D$15,"2",IF((I9+E9)*(J9+F9)/10^6&gt;=サイズ!$D$14,"1","対象外")))),IF(COUNTIF(M9,"*（E）*")&gt;0,IF((I9+E9)*(J9+F9)/10^6&gt;=サイズ!$D$21,"4",IF((I9+E9)*(J9+F9)/10^6&gt;=サイズ!$D$20,"3",IF((I9+E9)*(J9+F9)/10^6&gt;=サイズ!$D$19,"2",IF((I9+E9)*(J9+F9)/10^6&gt;=サイズ!$D$18,"1","対象外")))),"開閉形式を選択")))</f>
        <v/>
      </c>
      <c r="P9" s="83" t="str">
        <f>IF(OR(I9="",J9=""),"",IF(COUNTIF(M9,"*（D）*")&gt;0,IF(O9="1","小",IF(O9="2","中",IF(O9="3","中",IF(O9="4","大","対象外")))),IF(COUNTIF(M9,"*（E）*")&gt;0,IF(O9="1","小",IF(O9="2","中",IF(O9="3","大",IF(O9="4","大","対象外")))))))</f>
        <v/>
      </c>
      <c r="Q9" s="83" t="str">
        <f>IF(OR(I9="",J9=""),"",IF(COUNTIF(M9,"*（D）*")&gt;0,IF(O9="1","小",IF(O9="2","小",IF(O9="3","大",IF(O9="4","大","対象外")))),IF(COUNTIF(M9,"*（E）*")&gt;0,IF(O9="1","小",IF(O9="2","小",IF(O9="3","小",IF(O9="4","大","対象外")))))))</f>
        <v/>
      </c>
      <c r="R9" s="83" t="str">
        <f t="shared" ref="R9:R72" si="1">IF(H9="","",IF(LEFT(H9,2)="対象","－",IF(LEFT(K9,2)="断熱",MID(H9,10,1),"－")))</f>
        <v/>
      </c>
      <c r="S9" s="83" t="str">
        <f>IF(H9="","",IF(K9="型番が存在しません","型番が存在しません",IF(OR(,I9="",J9=""),"サイズが一致しません",IF(RIGHT($H9,1)=O9,"OK","サイズが一致しません"))))</f>
        <v/>
      </c>
      <c r="T9" s="85"/>
      <c r="U9" s="86" t="str">
        <f>IF(R9&lt;&gt;"",IF(R9="P","SS",IF(OR(R9="S",R9="A"),R9,IF(AND(R9="B",IFERROR(VLOOKUP(H9,LIXIL対象製品リスト!L:AC,9,FALSE),"")="○"),IF(OR(依頼書!$Q$2="",依頼書!$Q$2="選択してください"),"建て方を選択してください",IF(依頼書!$Q$2="共同住宅（4階建以上）",R9,"対象外")),"対象外"))),"")</f>
        <v/>
      </c>
      <c r="V9" s="87" t="str">
        <f>"窓リノベ24"&amp;"ドア"&amp;IFERROR(LEFT(VLOOKUP(H9,LIXIL対象製品リスト!L:AC,2,FALSE),3),"はつり")&amp;U9&amp;P9</f>
        <v>窓リノベ24ドアはつり</v>
      </c>
      <c r="W9" s="88" t="str">
        <f>IF(S9&lt;&gt;"",IFERROR(IF(依頼書!$Q$2="共同住宅（4階建以上）",VLOOKUP(V9,補助額!A:H,8,FALSE),VLOOKUP(V9,補助額!A:H,7,FALSE)),"－"),"")</f>
        <v/>
      </c>
      <c r="X9" s="89" t="str">
        <f>IF(AND(T9&lt;&gt;"",W9&lt;&gt;""),W9*T9,"")</f>
        <v/>
      </c>
      <c r="Y9" s="90" t="str">
        <f>IF(R9="","",IF(OR(依頼書!$O$2="選択してください",依頼書!$O$2=""),"地域を選択してください",IF(OR(依頼書!$Q$2="選択してください",依頼書!$Q$2=""),"建て方を選択してください",IFERROR(VLOOKUP(Z9,こどもエコグレード!A:E,5,FALSE),"対象外"))))</f>
        <v/>
      </c>
      <c r="Z9" s="90" t="str">
        <f>R9&amp;IF(依頼書!$Q$2="戸建住宅","戸建住宅","共同住宅")&amp;依頼書!$O$2</f>
        <v>共同住宅選択してください</v>
      </c>
      <c r="AA9" s="90" t="str">
        <f>"子育てエコ"&amp;"ドア"&amp;Y9&amp;Q9</f>
        <v>子育てエコドア</v>
      </c>
      <c r="AB9" s="91" t="str">
        <f>IF(R9&lt;&gt;"",IFERROR(IF(依頼書!$Q$2="共同住宅（4階建以上）",VLOOKUP(AA9,補助額!A:H,8,FALSE),VLOOKUP(AA9,補助額!A:H,7,FALSE)),"－"),"")</f>
        <v/>
      </c>
      <c r="AC9" s="91" t="str">
        <f>IF(AND(T9&lt;&gt;"",AB9&lt;&gt;""),AB9*T9,"")</f>
        <v/>
      </c>
      <c r="AD9" s="90" t="str">
        <f t="shared" ref="AD9:AD72" si="2">IF(R9="","",IF(RIGHT(K9,2)="防音","防音",IF(RIGHT(K9,2)="防犯","防犯",IF(RIGHT(K9,2)="防災","防災","対象外"))))</f>
        <v/>
      </c>
      <c r="AE9" s="90" t="str">
        <f t="shared" ref="AE9:AE72" si="3">"子育てエコ"&amp;"ドア"&amp;AD9&amp;O9</f>
        <v>子育てエコドア</v>
      </c>
      <c r="AF9" s="91" t="str">
        <f>IF(R9&lt;&gt;"",IFERROR(IF(依頼書!$Q$2="共同住宅（4階建以上）",VLOOKUP(AE9,補助額!A:H,8,FALSE),VLOOKUP(AE9,補助額!A:H,7,FALSE)),"－"),"")</f>
        <v/>
      </c>
      <c r="AG9" s="92" t="str">
        <f>IF(AND(T9&lt;&gt;"",AF9&lt;&gt;""),AF9*T9,"")</f>
        <v/>
      </c>
      <c r="AH9" s="122" t="str">
        <f>IF(R9="","",IF(OR(依頼書!$O$2="選択してください",依頼書!$O$2=""),"地域を選択してください",IF(OR(依頼書!$Q$2="選択してください",依頼書!$Q$2=""),"建て方を選択してください",IFERROR(VLOOKUP(AI9,こどもエコグレード!A:F,6,FALSE),"対象外"))))</f>
        <v/>
      </c>
      <c r="AI9" s="122" t="str">
        <f>R9&amp;IF(依頼書!$Q$2="戸建住宅","戸建住宅","共同住宅")&amp;依頼書!$O$2</f>
        <v>共同住宅選択してください</v>
      </c>
      <c r="AJ9" s="94"/>
      <c r="AK9" s="94"/>
      <c r="AL9" s="94"/>
    </row>
    <row r="10" spans="1:38" ht="18" customHeight="1" x14ac:dyDescent="0.4">
      <c r="A10" s="1" t="str">
        <f t="shared" ref="A10:A73" si="4">IF(K10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10,"(","_"),")","_"),"（","_"),"）","_"),"-","_"),"―","_"),"－","_"),"・","_"),"／","_"),"/","_")," ","_"),"　","_"),"+","_"),"＋","_"),"A4","A4サッシ"),"Ａ４","A4サッシ"),"Ａ4","A4サッシ"),"A４","A4サッシ"),"~","_"),"～","_"),",","_"),"、","_"),"[","_"),"]","_"),"［","_"),"］","_"),"：","_"),":","_"),"")</f>
        <v/>
      </c>
      <c r="B10" s="80" t="str">
        <f t="shared" ref="B10:B73" si="5">IF(L10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10&amp;L10,"(","_"),")","_"),"（","_"),"）","_"),"-","_"),"―","_"),"－","_"),"・","_"),"／","_"),"/","_")," ","_"),"　","_"),"+","_"),"＋","_"),"A4","A4サッシ"),"Ａ４","A4サッシ"),"Ａ4","A4サッシ"),"A４","A4サッシ"),"~","_"),"～","_"),",","_"),"、","_"),"[","_"),"]","_"),"［","_"),"］","_"),"：","_"),":","_"),"")</f>
        <v/>
      </c>
      <c r="C10" s="80" t="str">
        <f t="shared" ref="C10:C73" si="6">IF(M10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10&amp;L10&amp;M10,"(","_"),")","_"),"（","_"),"）","_"),"-","_"),"―","_"),"－","_"),"・","_"),"／","_"),"/","_")," ","_"),"　","_"),"+","_"),"＋","_"),"A4","A4サッシ"),"Ａ４","A4サッシ"),"Ａ4","A4サッシ"),"A４","A4サッシ"),"~","_"),"～","_"),",","_"),"、","_"),"[","_"),"]","_"),"［","_"),"］","_"),"：","_"),":","_"),"")</f>
        <v/>
      </c>
      <c r="D10" s="80" t="str">
        <f t="shared" si="0"/>
        <v/>
      </c>
      <c r="E10" s="1">
        <f>IFERROR(VLOOKUP(K10&amp;L10,LIXIL対象製品リスト!R:W,4,FALSE),0)</f>
        <v>0</v>
      </c>
      <c r="F10" s="1">
        <f>IFERROR(VLOOKUP(K10&amp;L10,LIXIL対象製品リスト!R:W,5,FALSE),0)</f>
        <v>0</v>
      </c>
      <c r="H10" s="120"/>
      <c r="I10" s="81"/>
      <c r="J10" s="81"/>
      <c r="K10" s="83" t="str">
        <f>IF($H10="","",IFERROR(VLOOKUP($H10,LIXIL対象製品リスト!$A:$P,2,FALSE),"型番が存在しません"))</f>
        <v/>
      </c>
      <c r="L10" s="121" t="str">
        <f>IF($H10="","",IFERROR(VLOOKUP($H10,LIXIL対象製品リスト!$A:$P,6,FALSE),"型番が存在しません"))</f>
        <v/>
      </c>
      <c r="M10" s="83" t="str">
        <f>IF($H10="","",IFERROR(VLOOKUP($H10,LIXIL対象製品リスト!$A:$P,7,FALSE),"型番が存在しません"))</f>
        <v/>
      </c>
      <c r="N10" s="121" t="str">
        <f>IF($H10="","",IFERROR(VLOOKUP($H10,LIXIL対象製品リスト!$A:$P,10,FALSE),"型番が存在しません"))</f>
        <v/>
      </c>
      <c r="O10" s="83" t="str">
        <f>IF(OR(I10="",J10=""),"",IF(COUNTIF(M10,"*（D）*")&gt;0,IF((I10+E10)*(J10+F10)/10^6&gt;=サイズ!$D$17,"4",IF((I10+E10)*(J10+F10)/10^6&gt;=サイズ!$D$16,"3",IF((I10+E10)*(J10+F10)/10^6&gt;=サイズ!$D$15,"2",IF((I10+E10)*(J10+F10)/10^6&gt;=サイズ!$D$14,"1","対象外")))),IF(COUNTIF(M10,"*（E）*")&gt;0,IF((I10+E10)*(J10+F10)/10^6&gt;=サイズ!$D$21,"4",IF((I10+E10)*(J10+F10)/10^6&gt;=サイズ!$D$20,"3",IF((I10+E10)*(J10+F10)/10^6&gt;=サイズ!$D$19,"2",IF((I10+E10)*(J10+F10)/10^6&gt;=サイズ!$D$18,"1","対象外")))),"開閉形式を選択")))</f>
        <v/>
      </c>
      <c r="P10" s="83" t="str">
        <f t="shared" ref="P10:P73" si="7">IF(OR(I10="",J10=""),"",IF(COUNTIF(M10,"*（D）*")&gt;0,IF(O10="1","小",IF(O10="2","中",IF(O10="3","中",IF(O10="4","大","対象外")))),IF(COUNTIF(M10,"*（E）*")&gt;0,IF(O10="1","小",IF(O10="2","中",IF(O10="3","大",IF(O10="4","大","対象外")))))))</f>
        <v/>
      </c>
      <c r="Q10" s="83" t="str">
        <f t="shared" ref="Q10:Q73" si="8">IF(OR(I10="",J10=""),"",IF(COUNTIF(M10,"*（D）*")&gt;0,IF(O10="1","小",IF(O10="2","小",IF(O10="3","大",IF(O10="4","大","対象外")))),IF(COUNTIF(M10,"*（E）*")&gt;0,IF(O10="1","小",IF(O10="2","小",IF(O10="3","小",IF(O10="4","大","対象外")))))))</f>
        <v/>
      </c>
      <c r="R10" s="83" t="str">
        <f t="shared" si="1"/>
        <v/>
      </c>
      <c r="S10" s="83" t="str">
        <f t="shared" ref="S10:S73" si="9">IF(H10="","",IF(K10="型番が存在しません","型番が存在しません",IF(OR(,I10="",J10=""),"サイズが一致しません",IF(RIGHT($H10,1)=O10,"OK","サイズが一致しません"))))</f>
        <v/>
      </c>
      <c r="T10" s="95"/>
      <c r="U10" s="86" t="str">
        <f>IF(R10&lt;&gt;"",IF(R10="P","SS",IF(OR(R10="S",R10="A"),R10,IF(AND(R10="B",IFERROR(VLOOKUP(H10,LIXIL対象製品リスト!L:AC,9,FALSE),"")="○"),IF(OR(依頼書!$Q$2="",依頼書!$Q$2="選択してください"),"建て方を選択してください",IF(依頼書!$Q$2="共同住宅（4階建以上）",R10,"対象外")),"対象外"))),"")</f>
        <v/>
      </c>
      <c r="V10" s="87" t="str">
        <f>"窓リノベ24"&amp;"ドア"&amp;IFERROR(LEFT(VLOOKUP(H10,LIXIL対象製品リスト!L:AC,2,FALSE),3),"はつり")&amp;U10&amp;P10</f>
        <v>窓リノベ24ドアはつり</v>
      </c>
      <c r="W10" s="88" t="str">
        <f>IF(S10&lt;&gt;"",IFERROR(IF(依頼書!$Q$2="共同住宅（4階建以上）",VLOOKUP(V10,補助額!A:H,8,FALSE),VLOOKUP(V10,補助額!A:H,7,FALSE)),"－"),"")</f>
        <v/>
      </c>
      <c r="X10" s="89" t="str">
        <f t="shared" ref="X10:X73" si="10">IF(AND(T10&lt;&gt;"",W10&lt;&gt;""),W10*T10,"")</f>
        <v/>
      </c>
      <c r="Y10" s="90" t="str">
        <f>IF(R10="","",IF(OR(依頼書!$O$2="選択してください",依頼書!$O$2=""),"地域を選択してください",IF(OR(依頼書!$Q$2="選択してください",依頼書!$Q$2=""),"建て方を選択してください",IFERROR(VLOOKUP(Z10,こどもエコグレード!A:E,5,FALSE),"対象外"))))</f>
        <v/>
      </c>
      <c r="Z10" s="90" t="str">
        <f>R10&amp;IF(依頼書!$Q$2="戸建住宅","戸建住宅","共同住宅")&amp;依頼書!$O$2</f>
        <v>共同住宅選択してください</v>
      </c>
      <c r="AA10" s="90" t="str">
        <f t="shared" ref="AA10:AA73" si="11">"子育てエコ"&amp;"ドア"&amp;Y10&amp;Q10</f>
        <v>子育てエコドア</v>
      </c>
      <c r="AB10" s="91" t="str">
        <f>IF(R10&lt;&gt;"",IFERROR(IF(依頼書!$Q$2="共同住宅（4階建以上）",VLOOKUP(AA10,補助額!A:H,8,FALSE),VLOOKUP(AA10,補助額!A:H,7,FALSE)),"－"),"")</f>
        <v/>
      </c>
      <c r="AC10" s="96" t="str">
        <f t="shared" ref="AC10:AC73" si="12">IF(AND(T10&lt;&gt;"",AB10&lt;&gt;""),AB10*T10,"")</f>
        <v/>
      </c>
      <c r="AD10" s="90" t="str">
        <f t="shared" si="2"/>
        <v/>
      </c>
      <c r="AE10" s="90" t="str">
        <f t="shared" si="3"/>
        <v>子育てエコドア</v>
      </c>
      <c r="AF10" s="91" t="str">
        <f>IF(R10&lt;&gt;"",IFERROR(IF(依頼書!$Q$2="共同住宅（4階建以上）",VLOOKUP(AE10,補助額!A:H,8,FALSE),VLOOKUP(AE10,補助額!A:H,7,FALSE)),"－"),"")</f>
        <v/>
      </c>
      <c r="AG10" s="97" t="str">
        <f t="shared" ref="AG10:AG73" si="13">IF(AND(T10&lt;&gt;"",AF10&lt;&gt;""),AF10*T10,"")</f>
        <v/>
      </c>
      <c r="AH10" s="122" t="str">
        <f>IF(R10="","",IF(OR(依頼書!$O$2="選択してください",依頼書!$O$2=""),"地域を選択してください",IF(OR(依頼書!$Q$2="選択してください",依頼書!$Q$2=""),"建て方を選択してください",IFERROR(VLOOKUP(AI10,こどもエコグレード!A:F,6,FALSE),"対象外"))))</f>
        <v/>
      </c>
      <c r="AI10" s="122" t="str">
        <f>R10&amp;IF(依頼書!$Q$2="戸建住宅","戸建住宅","共同住宅")&amp;依頼書!$O$2</f>
        <v>共同住宅選択してください</v>
      </c>
      <c r="AJ10" s="98"/>
      <c r="AK10" s="98"/>
      <c r="AL10" s="98"/>
    </row>
    <row r="11" spans="1:38" ht="18" customHeight="1" x14ac:dyDescent="0.4">
      <c r="A11" s="1" t="str">
        <f t="shared" si="4"/>
        <v/>
      </c>
      <c r="B11" s="80" t="str">
        <f t="shared" si="5"/>
        <v/>
      </c>
      <c r="C11" s="80" t="str">
        <f t="shared" si="6"/>
        <v/>
      </c>
      <c r="D11" s="80" t="str">
        <f t="shared" si="0"/>
        <v/>
      </c>
      <c r="E11" s="1">
        <f>IFERROR(VLOOKUP(K11&amp;L11,LIXIL対象製品リスト!R:W,4,FALSE),0)</f>
        <v>0</v>
      </c>
      <c r="F11" s="1">
        <f>IFERROR(VLOOKUP(K11&amp;L11,LIXIL対象製品リスト!R:W,5,FALSE),0)</f>
        <v>0</v>
      </c>
      <c r="H11" s="120"/>
      <c r="I11" s="81"/>
      <c r="J11" s="81"/>
      <c r="K11" s="83" t="str">
        <f>IF($H11="","",IFERROR(VLOOKUP($H11,LIXIL対象製品リスト!$A:$P,2,FALSE),"型番が存在しません"))</f>
        <v/>
      </c>
      <c r="L11" s="121" t="str">
        <f>IF($H11="","",IFERROR(VLOOKUP($H11,LIXIL対象製品リスト!$A:$P,6,FALSE),"型番が存在しません"))</f>
        <v/>
      </c>
      <c r="M11" s="83" t="str">
        <f>IF($H11="","",IFERROR(VLOOKUP($H11,LIXIL対象製品リスト!$A:$P,7,FALSE),"型番が存在しません"))</f>
        <v/>
      </c>
      <c r="N11" s="121" t="str">
        <f>IF($H11="","",IFERROR(VLOOKUP($H11,LIXIL対象製品リスト!$A:$P,10,FALSE),"型番が存在しません"))</f>
        <v/>
      </c>
      <c r="O11" s="83" t="str">
        <f>IF(OR(I11="",J11=""),"",IF(COUNTIF(M11,"*（D）*")&gt;0,IF((I11+E11)*(J11+F11)/10^6&gt;=サイズ!$D$17,"4",IF((I11+E11)*(J11+F11)/10^6&gt;=サイズ!$D$16,"3",IF((I11+E11)*(J11+F11)/10^6&gt;=サイズ!$D$15,"2",IF((I11+E11)*(J11+F11)/10^6&gt;=サイズ!$D$14,"1","対象外")))),IF(COUNTIF(M11,"*（E）*")&gt;0,IF((I11+E11)*(J11+F11)/10^6&gt;=サイズ!$D$21,"4",IF((I11+E11)*(J11+F11)/10^6&gt;=サイズ!$D$20,"3",IF((I11+E11)*(J11+F11)/10^6&gt;=サイズ!$D$19,"2",IF((I11+E11)*(J11+F11)/10^6&gt;=サイズ!$D$18,"1","対象外")))),"開閉形式を選択")))</f>
        <v/>
      </c>
      <c r="P11" s="83" t="str">
        <f t="shared" si="7"/>
        <v/>
      </c>
      <c r="Q11" s="83" t="str">
        <f t="shared" si="8"/>
        <v/>
      </c>
      <c r="R11" s="83" t="str">
        <f t="shared" si="1"/>
        <v/>
      </c>
      <c r="S11" s="83" t="str">
        <f t="shared" si="9"/>
        <v/>
      </c>
      <c r="T11" s="95"/>
      <c r="U11" s="86" t="str">
        <f>IF(R11&lt;&gt;"",IF(R11="P","SS",IF(OR(R11="S",R11="A"),R11,IF(AND(R11="B",IFERROR(VLOOKUP(H11,LIXIL対象製品リスト!L:AC,9,FALSE),"")="○"),IF(OR(依頼書!$Q$2="",依頼書!$Q$2="選択してください"),"建て方を選択してください",IF(依頼書!$Q$2="共同住宅（4階建以上）",R11,"対象外")),"対象外"))),"")</f>
        <v/>
      </c>
      <c r="V11" s="87" t="str">
        <f>"窓リノベ24"&amp;"ドア"&amp;IFERROR(LEFT(VLOOKUP(H11,LIXIL対象製品リスト!L:AC,2,FALSE),3),"はつり")&amp;U11&amp;P11</f>
        <v>窓リノベ24ドアはつり</v>
      </c>
      <c r="W11" s="88" t="str">
        <f>IF(S11&lt;&gt;"",IFERROR(IF(依頼書!$Q$2="共同住宅（4階建以上）",VLOOKUP(V11,補助額!A:H,8,FALSE),VLOOKUP(V11,補助額!A:H,7,FALSE)),"－"),"")</f>
        <v/>
      </c>
      <c r="X11" s="89" t="str">
        <f t="shared" si="10"/>
        <v/>
      </c>
      <c r="Y11" s="90" t="str">
        <f>IF(R11="","",IF(OR(依頼書!$O$2="選択してください",依頼書!$O$2=""),"地域を選択してください",IF(OR(依頼書!$Q$2="選択してください",依頼書!$Q$2=""),"建て方を選択してください",IFERROR(VLOOKUP(Z11,こどもエコグレード!A:E,5,FALSE),"対象外"))))</f>
        <v/>
      </c>
      <c r="Z11" s="90" t="str">
        <f>R11&amp;IF(依頼書!$Q$2="戸建住宅","戸建住宅","共同住宅")&amp;依頼書!$O$2</f>
        <v>共同住宅選択してください</v>
      </c>
      <c r="AA11" s="90" t="str">
        <f t="shared" si="11"/>
        <v>子育てエコドア</v>
      </c>
      <c r="AB11" s="91" t="str">
        <f>IF(R11&lt;&gt;"",IFERROR(IF(依頼書!$Q$2="共同住宅（4階建以上）",VLOOKUP(AA11,補助額!A:H,8,FALSE),VLOOKUP(AA11,補助額!A:H,7,FALSE)),"－"),"")</f>
        <v/>
      </c>
      <c r="AC11" s="96" t="str">
        <f t="shared" si="12"/>
        <v/>
      </c>
      <c r="AD11" s="90" t="str">
        <f t="shared" si="2"/>
        <v/>
      </c>
      <c r="AE11" s="90" t="str">
        <f t="shared" si="3"/>
        <v>子育てエコドア</v>
      </c>
      <c r="AF11" s="91" t="str">
        <f>IF(R11&lt;&gt;"",IFERROR(IF(依頼書!$Q$2="共同住宅（4階建以上）",VLOOKUP(AE11,補助額!A:H,8,FALSE),VLOOKUP(AE11,補助額!A:H,7,FALSE)),"－"),"")</f>
        <v/>
      </c>
      <c r="AG11" s="97" t="str">
        <f t="shared" si="13"/>
        <v/>
      </c>
      <c r="AH11" s="122" t="str">
        <f>IF(R11="","",IF(OR(依頼書!$O$2="選択してください",依頼書!$O$2=""),"地域を選択してください",IF(OR(依頼書!$Q$2="選択してください",依頼書!$Q$2=""),"建て方を選択してください",IFERROR(VLOOKUP(AI11,こどもエコグレード!A:F,6,FALSE),"対象外"))))</f>
        <v/>
      </c>
      <c r="AI11" s="122" t="str">
        <f>R11&amp;IF(依頼書!$Q$2="戸建住宅","戸建住宅","共同住宅")&amp;依頼書!$O$2</f>
        <v>共同住宅選択してください</v>
      </c>
      <c r="AJ11" s="98"/>
      <c r="AK11" s="98"/>
      <c r="AL11" s="98"/>
    </row>
    <row r="12" spans="1:38" ht="18" customHeight="1" x14ac:dyDescent="0.4">
      <c r="A12" s="1" t="str">
        <f t="shared" si="4"/>
        <v/>
      </c>
      <c r="B12" s="80" t="str">
        <f t="shared" si="5"/>
        <v/>
      </c>
      <c r="C12" s="80" t="str">
        <f t="shared" si="6"/>
        <v/>
      </c>
      <c r="D12" s="80" t="str">
        <f t="shared" si="0"/>
        <v/>
      </c>
      <c r="E12" s="1">
        <f>IFERROR(VLOOKUP(K12&amp;L12,LIXIL対象製品リスト!R:W,4,FALSE),0)</f>
        <v>0</v>
      </c>
      <c r="F12" s="1">
        <f>IFERROR(VLOOKUP(K12&amp;L12,LIXIL対象製品リスト!R:W,5,FALSE),0)</f>
        <v>0</v>
      </c>
      <c r="H12" s="120"/>
      <c r="I12" s="81"/>
      <c r="J12" s="81"/>
      <c r="K12" s="83" t="str">
        <f>IF($H12="","",IFERROR(VLOOKUP($H12,LIXIL対象製品リスト!$A:$P,2,FALSE),"型番が存在しません"))</f>
        <v/>
      </c>
      <c r="L12" s="121" t="str">
        <f>IF($H12="","",IFERROR(VLOOKUP($H12,LIXIL対象製品リスト!$A:$P,6,FALSE),"型番が存在しません"))</f>
        <v/>
      </c>
      <c r="M12" s="83" t="str">
        <f>IF($H12="","",IFERROR(VLOOKUP($H12,LIXIL対象製品リスト!$A:$P,7,FALSE),"型番が存在しません"))</f>
        <v/>
      </c>
      <c r="N12" s="121" t="str">
        <f>IF($H12="","",IFERROR(VLOOKUP($H12,LIXIL対象製品リスト!$A:$P,10,FALSE),"型番が存在しません"))</f>
        <v/>
      </c>
      <c r="O12" s="83" t="str">
        <f>IF(OR(I12="",J12=""),"",IF(COUNTIF(M12,"*（D）*")&gt;0,IF((I12+E12)*(J12+F12)/10^6&gt;=サイズ!$D$17,"4",IF((I12+E12)*(J12+F12)/10^6&gt;=サイズ!$D$16,"3",IF((I12+E12)*(J12+F12)/10^6&gt;=サイズ!$D$15,"2",IF((I12+E12)*(J12+F12)/10^6&gt;=サイズ!$D$14,"1","対象外")))),IF(COUNTIF(M12,"*（E）*")&gt;0,IF((I12+E12)*(J12+F12)/10^6&gt;=サイズ!$D$21,"4",IF((I12+E12)*(J12+F12)/10^6&gt;=サイズ!$D$20,"3",IF((I12+E12)*(J12+F12)/10^6&gt;=サイズ!$D$19,"2",IF((I12+E12)*(J12+F12)/10^6&gt;=サイズ!$D$18,"1","対象外")))),"開閉形式を選択")))</f>
        <v/>
      </c>
      <c r="P12" s="83" t="str">
        <f t="shared" si="7"/>
        <v/>
      </c>
      <c r="Q12" s="83" t="str">
        <f t="shared" si="8"/>
        <v/>
      </c>
      <c r="R12" s="83" t="str">
        <f t="shared" si="1"/>
        <v/>
      </c>
      <c r="S12" s="83" t="str">
        <f t="shared" si="9"/>
        <v/>
      </c>
      <c r="T12" s="95"/>
      <c r="U12" s="86" t="str">
        <f>IF(R12&lt;&gt;"",IF(R12="P","SS",IF(OR(R12="S",R12="A"),R12,IF(AND(R12="B",IFERROR(VLOOKUP(H12,LIXIL対象製品リスト!L:AC,9,FALSE),"")="○"),IF(OR(依頼書!$Q$2="",依頼書!$Q$2="選択してください"),"建て方を選択してください",IF(依頼書!$Q$2="共同住宅（4階建以上）",R12,"対象外")),"対象外"))),"")</f>
        <v/>
      </c>
      <c r="V12" s="87" t="str">
        <f>"窓リノベ24"&amp;"ドア"&amp;IFERROR(LEFT(VLOOKUP(H12,LIXIL対象製品リスト!L:AC,2,FALSE),3),"はつり")&amp;U12&amp;P12</f>
        <v>窓リノベ24ドアはつり</v>
      </c>
      <c r="W12" s="88" t="str">
        <f>IF(S12&lt;&gt;"",IFERROR(IF(依頼書!$Q$2="共同住宅（4階建以上）",VLOOKUP(V12,補助額!A:H,8,FALSE),VLOOKUP(V12,補助額!A:H,7,FALSE)),"－"),"")</f>
        <v/>
      </c>
      <c r="X12" s="89" t="str">
        <f t="shared" si="10"/>
        <v/>
      </c>
      <c r="Y12" s="90" t="str">
        <f>IF(R12="","",IF(OR(依頼書!$O$2="選択してください",依頼書!$O$2=""),"地域を選択してください",IF(OR(依頼書!$Q$2="選択してください",依頼書!$Q$2=""),"建て方を選択してください",IFERROR(VLOOKUP(Z12,こどもエコグレード!A:E,5,FALSE),"対象外"))))</f>
        <v/>
      </c>
      <c r="Z12" s="90" t="str">
        <f>R12&amp;IF(依頼書!$Q$2="戸建住宅","戸建住宅","共同住宅")&amp;依頼書!$O$2</f>
        <v>共同住宅選択してください</v>
      </c>
      <c r="AA12" s="90" t="str">
        <f t="shared" si="11"/>
        <v>子育てエコドア</v>
      </c>
      <c r="AB12" s="91" t="str">
        <f>IF(R12&lt;&gt;"",IFERROR(IF(依頼書!$Q$2="共同住宅（4階建以上）",VLOOKUP(AA12,補助額!A:H,8,FALSE),VLOOKUP(AA12,補助額!A:H,7,FALSE)),"－"),"")</f>
        <v/>
      </c>
      <c r="AC12" s="96" t="str">
        <f t="shared" si="12"/>
        <v/>
      </c>
      <c r="AD12" s="90" t="str">
        <f t="shared" si="2"/>
        <v/>
      </c>
      <c r="AE12" s="90" t="str">
        <f t="shared" si="3"/>
        <v>子育てエコドア</v>
      </c>
      <c r="AF12" s="91" t="str">
        <f>IF(R12&lt;&gt;"",IFERROR(IF(依頼書!$Q$2="共同住宅（4階建以上）",VLOOKUP(AE12,補助額!A:H,8,FALSE),VLOOKUP(AE12,補助額!A:H,7,FALSE)),"－"),"")</f>
        <v/>
      </c>
      <c r="AG12" s="97" t="str">
        <f t="shared" si="13"/>
        <v/>
      </c>
      <c r="AH12" s="122" t="str">
        <f>IF(R12="","",IF(OR(依頼書!$O$2="選択してください",依頼書!$O$2=""),"地域を選択してください",IF(OR(依頼書!$Q$2="選択してください",依頼書!$Q$2=""),"建て方を選択してください",IFERROR(VLOOKUP(AI12,こどもエコグレード!A:F,6,FALSE),"対象外"))))</f>
        <v/>
      </c>
      <c r="AI12" s="122" t="str">
        <f>R12&amp;IF(依頼書!$Q$2="戸建住宅","戸建住宅","共同住宅")&amp;依頼書!$O$2</f>
        <v>共同住宅選択してください</v>
      </c>
      <c r="AJ12" s="98"/>
      <c r="AK12" s="98"/>
      <c r="AL12" s="98"/>
    </row>
    <row r="13" spans="1:38" ht="18" customHeight="1" x14ac:dyDescent="0.4">
      <c r="A13" s="1" t="str">
        <f t="shared" si="4"/>
        <v/>
      </c>
      <c r="B13" s="80" t="str">
        <f t="shared" si="5"/>
        <v/>
      </c>
      <c r="C13" s="80" t="str">
        <f t="shared" si="6"/>
        <v/>
      </c>
      <c r="D13" s="80" t="str">
        <f t="shared" si="0"/>
        <v/>
      </c>
      <c r="E13" s="1">
        <f>IFERROR(VLOOKUP(K13&amp;L13,LIXIL対象製品リスト!R:W,4,FALSE),0)</f>
        <v>0</v>
      </c>
      <c r="F13" s="1">
        <f>IFERROR(VLOOKUP(K13&amp;L13,LIXIL対象製品リスト!R:W,5,FALSE),0)</f>
        <v>0</v>
      </c>
      <c r="H13" s="120"/>
      <c r="I13" s="81"/>
      <c r="J13" s="81"/>
      <c r="K13" s="83" t="str">
        <f>IF($H13="","",IFERROR(VLOOKUP($H13,LIXIL対象製品リスト!$A:$P,2,FALSE),"型番が存在しません"))</f>
        <v/>
      </c>
      <c r="L13" s="121" t="str">
        <f>IF($H13="","",IFERROR(VLOOKUP($H13,LIXIL対象製品リスト!$A:$P,6,FALSE),"型番が存在しません"))</f>
        <v/>
      </c>
      <c r="M13" s="83" t="str">
        <f>IF($H13="","",IFERROR(VLOOKUP($H13,LIXIL対象製品リスト!$A:$P,7,FALSE),"型番が存在しません"))</f>
        <v/>
      </c>
      <c r="N13" s="121" t="str">
        <f>IF($H13="","",IFERROR(VLOOKUP($H13,LIXIL対象製品リスト!$A:$P,10,FALSE),"型番が存在しません"))</f>
        <v/>
      </c>
      <c r="O13" s="83" t="str">
        <f>IF(OR(I13="",J13=""),"",IF(COUNTIF(M13,"*（D）*")&gt;0,IF((I13+E13)*(J13+F13)/10^6&gt;=サイズ!$D$17,"4",IF((I13+E13)*(J13+F13)/10^6&gt;=サイズ!$D$16,"3",IF((I13+E13)*(J13+F13)/10^6&gt;=サイズ!$D$15,"2",IF((I13+E13)*(J13+F13)/10^6&gt;=サイズ!$D$14,"1","対象外")))),IF(COUNTIF(M13,"*（E）*")&gt;0,IF((I13+E13)*(J13+F13)/10^6&gt;=サイズ!$D$21,"4",IF((I13+E13)*(J13+F13)/10^6&gt;=サイズ!$D$20,"3",IF((I13+E13)*(J13+F13)/10^6&gt;=サイズ!$D$19,"2",IF((I13+E13)*(J13+F13)/10^6&gt;=サイズ!$D$18,"1","対象外")))),"開閉形式を選択")))</f>
        <v/>
      </c>
      <c r="P13" s="83" t="str">
        <f t="shared" si="7"/>
        <v/>
      </c>
      <c r="Q13" s="83" t="str">
        <f t="shared" si="8"/>
        <v/>
      </c>
      <c r="R13" s="83" t="str">
        <f t="shared" si="1"/>
        <v/>
      </c>
      <c r="S13" s="83" t="str">
        <f t="shared" si="9"/>
        <v/>
      </c>
      <c r="T13" s="95"/>
      <c r="U13" s="86" t="str">
        <f>IF(R13&lt;&gt;"",IF(R13="P","SS",IF(OR(R13="S",R13="A"),R13,IF(AND(R13="B",IFERROR(VLOOKUP(H13,LIXIL対象製品リスト!L:AC,9,FALSE),"")="○"),IF(OR(依頼書!$Q$2="",依頼書!$Q$2="選択してください"),"建て方を選択してください",IF(依頼書!$Q$2="共同住宅（4階建以上）",R13,"対象外")),"対象外"))),"")</f>
        <v/>
      </c>
      <c r="V13" s="87" t="str">
        <f>"窓リノベ24"&amp;"ドア"&amp;IFERROR(LEFT(VLOOKUP(H13,LIXIL対象製品リスト!L:AC,2,FALSE),3),"はつり")&amp;U13&amp;P13</f>
        <v>窓リノベ24ドアはつり</v>
      </c>
      <c r="W13" s="88" t="str">
        <f>IF(S13&lt;&gt;"",IFERROR(IF(依頼書!$Q$2="共同住宅（4階建以上）",VLOOKUP(V13,補助額!A:H,8,FALSE),VLOOKUP(V13,補助額!A:H,7,FALSE)),"－"),"")</f>
        <v/>
      </c>
      <c r="X13" s="89" t="str">
        <f t="shared" si="10"/>
        <v/>
      </c>
      <c r="Y13" s="90" t="str">
        <f>IF(R13="","",IF(OR(依頼書!$O$2="選択してください",依頼書!$O$2=""),"地域を選択してください",IF(OR(依頼書!$Q$2="選択してください",依頼書!$Q$2=""),"建て方を選択してください",IFERROR(VLOOKUP(Z13,こどもエコグレード!A:E,5,FALSE),"対象外"))))</f>
        <v/>
      </c>
      <c r="Z13" s="90" t="str">
        <f>R13&amp;IF(依頼書!$Q$2="戸建住宅","戸建住宅","共同住宅")&amp;依頼書!$O$2</f>
        <v>共同住宅選択してください</v>
      </c>
      <c r="AA13" s="90" t="str">
        <f t="shared" si="11"/>
        <v>子育てエコドア</v>
      </c>
      <c r="AB13" s="91" t="str">
        <f>IF(R13&lt;&gt;"",IFERROR(IF(依頼書!$Q$2="共同住宅（4階建以上）",VLOOKUP(AA13,補助額!A:H,8,FALSE),VLOOKUP(AA13,補助額!A:H,7,FALSE)),"－"),"")</f>
        <v/>
      </c>
      <c r="AC13" s="96" t="str">
        <f t="shared" si="12"/>
        <v/>
      </c>
      <c r="AD13" s="90" t="str">
        <f t="shared" si="2"/>
        <v/>
      </c>
      <c r="AE13" s="90" t="str">
        <f t="shared" si="3"/>
        <v>子育てエコドア</v>
      </c>
      <c r="AF13" s="91" t="str">
        <f>IF(R13&lt;&gt;"",IFERROR(IF(依頼書!$Q$2="共同住宅（4階建以上）",VLOOKUP(AE13,補助額!A:H,8,FALSE),VLOOKUP(AE13,補助額!A:H,7,FALSE)),"－"),"")</f>
        <v/>
      </c>
      <c r="AG13" s="97" t="str">
        <f t="shared" si="13"/>
        <v/>
      </c>
      <c r="AH13" s="122" t="str">
        <f>IF(R13="","",IF(OR(依頼書!$O$2="選択してください",依頼書!$O$2=""),"地域を選択してください",IF(OR(依頼書!$Q$2="選択してください",依頼書!$Q$2=""),"建て方を選択してください",IFERROR(VLOOKUP(AI13,こどもエコグレード!A:F,6,FALSE),"対象外"))))</f>
        <v/>
      </c>
      <c r="AI13" s="122" t="str">
        <f>R13&amp;IF(依頼書!$Q$2="戸建住宅","戸建住宅","共同住宅")&amp;依頼書!$O$2</f>
        <v>共同住宅選択してください</v>
      </c>
      <c r="AJ13" s="98"/>
      <c r="AK13" s="98"/>
      <c r="AL13" s="98"/>
    </row>
    <row r="14" spans="1:38" ht="18" customHeight="1" x14ac:dyDescent="0.4">
      <c r="A14" s="1" t="str">
        <f t="shared" si="4"/>
        <v/>
      </c>
      <c r="B14" s="80" t="str">
        <f t="shared" si="5"/>
        <v/>
      </c>
      <c r="C14" s="80" t="str">
        <f t="shared" si="6"/>
        <v/>
      </c>
      <c r="D14" s="80" t="str">
        <f t="shared" si="0"/>
        <v/>
      </c>
      <c r="E14" s="1">
        <f>IFERROR(VLOOKUP(K14&amp;L14,LIXIL対象製品リスト!R:W,4,FALSE),0)</f>
        <v>0</v>
      </c>
      <c r="F14" s="1">
        <f>IFERROR(VLOOKUP(K14&amp;L14,LIXIL対象製品リスト!R:W,5,FALSE),0)</f>
        <v>0</v>
      </c>
      <c r="H14" s="120"/>
      <c r="I14" s="81"/>
      <c r="J14" s="81"/>
      <c r="K14" s="83" t="str">
        <f>IF($H14="","",IFERROR(VLOOKUP($H14,LIXIL対象製品リスト!$A:$P,2,FALSE),"型番が存在しません"))</f>
        <v/>
      </c>
      <c r="L14" s="121" t="str">
        <f>IF($H14="","",IFERROR(VLOOKUP($H14,LIXIL対象製品リスト!$A:$P,6,FALSE),"型番が存在しません"))</f>
        <v/>
      </c>
      <c r="M14" s="83" t="str">
        <f>IF($H14="","",IFERROR(VLOOKUP($H14,LIXIL対象製品リスト!$A:$P,7,FALSE),"型番が存在しません"))</f>
        <v/>
      </c>
      <c r="N14" s="121" t="str">
        <f>IF($H14="","",IFERROR(VLOOKUP($H14,LIXIL対象製品リスト!$A:$P,10,FALSE),"型番が存在しません"))</f>
        <v/>
      </c>
      <c r="O14" s="83" t="str">
        <f>IF(OR(I14="",J14=""),"",IF(COUNTIF(M14,"*（D）*")&gt;0,IF((I14+E14)*(J14+F14)/10^6&gt;=サイズ!$D$17,"4",IF((I14+E14)*(J14+F14)/10^6&gt;=サイズ!$D$16,"3",IF((I14+E14)*(J14+F14)/10^6&gt;=サイズ!$D$15,"2",IF((I14+E14)*(J14+F14)/10^6&gt;=サイズ!$D$14,"1","対象外")))),IF(COUNTIF(M14,"*（E）*")&gt;0,IF((I14+E14)*(J14+F14)/10^6&gt;=サイズ!$D$21,"4",IF((I14+E14)*(J14+F14)/10^6&gt;=サイズ!$D$20,"3",IF((I14+E14)*(J14+F14)/10^6&gt;=サイズ!$D$19,"2",IF((I14+E14)*(J14+F14)/10^6&gt;=サイズ!$D$18,"1","対象外")))),"開閉形式を選択")))</f>
        <v/>
      </c>
      <c r="P14" s="83" t="str">
        <f t="shared" si="7"/>
        <v/>
      </c>
      <c r="Q14" s="83" t="str">
        <f t="shared" si="8"/>
        <v/>
      </c>
      <c r="R14" s="83" t="str">
        <f t="shared" si="1"/>
        <v/>
      </c>
      <c r="S14" s="83" t="str">
        <f t="shared" si="9"/>
        <v/>
      </c>
      <c r="T14" s="95"/>
      <c r="U14" s="86" t="str">
        <f>IF(R14&lt;&gt;"",IF(R14="P","SS",IF(OR(R14="S",R14="A"),R14,IF(AND(R14="B",IFERROR(VLOOKUP(H14,LIXIL対象製品リスト!L:AC,9,FALSE),"")="○"),IF(OR(依頼書!$Q$2="",依頼書!$Q$2="選択してください"),"建て方を選択してください",IF(依頼書!$Q$2="共同住宅（4階建以上）",R14,"対象外")),"対象外"))),"")</f>
        <v/>
      </c>
      <c r="V14" s="87" t="str">
        <f>"窓リノベ24"&amp;"ドア"&amp;IFERROR(LEFT(VLOOKUP(H14,LIXIL対象製品リスト!L:AC,2,FALSE),3),"はつり")&amp;U14&amp;P14</f>
        <v>窓リノベ24ドアはつり</v>
      </c>
      <c r="W14" s="88" t="str">
        <f>IF(S14&lt;&gt;"",IFERROR(IF(依頼書!$Q$2="共同住宅（4階建以上）",VLOOKUP(V14,補助額!A:H,8,FALSE),VLOOKUP(V14,補助額!A:H,7,FALSE)),"－"),"")</f>
        <v/>
      </c>
      <c r="X14" s="89" t="str">
        <f t="shared" si="10"/>
        <v/>
      </c>
      <c r="Y14" s="90" t="str">
        <f>IF(R14="","",IF(OR(依頼書!$O$2="選択してください",依頼書!$O$2=""),"地域を選択してください",IF(OR(依頼書!$Q$2="選択してください",依頼書!$Q$2=""),"建て方を選択してください",IFERROR(VLOOKUP(Z14,こどもエコグレード!A:E,5,FALSE),"対象外"))))</f>
        <v/>
      </c>
      <c r="Z14" s="90" t="str">
        <f>R14&amp;IF(依頼書!$Q$2="戸建住宅","戸建住宅","共同住宅")&amp;依頼書!$O$2</f>
        <v>共同住宅選択してください</v>
      </c>
      <c r="AA14" s="90" t="str">
        <f t="shared" si="11"/>
        <v>子育てエコドア</v>
      </c>
      <c r="AB14" s="91" t="str">
        <f>IF(R14&lt;&gt;"",IFERROR(IF(依頼書!$Q$2="共同住宅（4階建以上）",VLOOKUP(AA14,補助額!A:H,8,FALSE),VLOOKUP(AA14,補助額!A:H,7,FALSE)),"－"),"")</f>
        <v/>
      </c>
      <c r="AC14" s="96" t="str">
        <f t="shared" si="12"/>
        <v/>
      </c>
      <c r="AD14" s="90" t="str">
        <f t="shared" si="2"/>
        <v/>
      </c>
      <c r="AE14" s="90" t="str">
        <f t="shared" si="3"/>
        <v>子育てエコドア</v>
      </c>
      <c r="AF14" s="91" t="str">
        <f>IF(R14&lt;&gt;"",IFERROR(IF(依頼書!$Q$2="共同住宅（4階建以上）",VLOOKUP(AE14,補助額!A:H,8,FALSE),VLOOKUP(AE14,補助額!A:H,7,FALSE)),"－"),"")</f>
        <v/>
      </c>
      <c r="AG14" s="97" t="str">
        <f t="shared" si="13"/>
        <v/>
      </c>
      <c r="AH14" s="122" t="str">
        <f>IF(R14="","",IF(OR(依頼書!$O$2="選択してください",依頼書!$O$2=""),"地域を選択してください",IF(OR(依頼書!$Q$2="選択してください",依頼書!$Q$2=""),"建て方を選択してください",IFERROR(VLOOKUP(AI14,こどもエコグレード!A:F,6,FALSE),"対象外"))))</f>
        <v/>
      </c>
      <c r="AI14" s="122" t="str">
        <f>R14&amp;IF(依頼書!$Q$2="戸建住宅","戸建住宅","共同住宅")&amp;依頼書!$O$2</f>
        <v>共同住宅選択してください</v>
      </c>
      <c r="AJ14" s="98"/>
      <c r="AK14" s="98"/>
      <c r="AL14" s="98"/>
    </row>
    <row r="15" spans="1:38" ht="18" customHeight="1" x14ac:dyDescent="0.4">
      <c r="A15" s="1" t="str">
        <f t="shared" si="4"/>
        <v/>
      </c>
      <c r="B15" s="80" t="str">
        <f t="shared" si="5"/>
        <v/>
      </c>
      <c r="C15" s="80" t="str">
        <f t="shared" si="6"/>
        <v/>
      </c>
      <c r="D15" s="80" t="str">
        <f t="shared" si="0"/>
        <v/>
      </c>
      <c r="E15" s="1">
        <f>IFERROR(VLOOKUP(K15&amp;L15,LIXIL対象製品リスト!R:W,4,FALSE),0)</f>
        <v>0</v>
      </c>
      <c r="F15" s="1">
        <f>IFERROR(VLOOKUP(K15&amp;L15,LIXIL対象製品リスト!R:W,5,FALSE),0)</f>
        <v>0</v>
      </c>
      <c r="H15" s="120"/>
      <c r="I15" s="81"/>
      <c r="J15" s="81"/>
      <c r="K15" s="83" t="str">
        <f>IF($H15="","",IFERROR(VLOOKUP($H15,LIXIL対象製品リスト!$A:$P,2,FALSE),"型番が存在しません"))</f>
        <v/>
      </c>
      <c r="L15" s="121" t="str">
        <f>IF($H15="","",IFERROR(VLOOKUP($H15,LIXIL対象製品リスト!$A:$P,6,FALSE),"型番が存在しません"))</f>
        <v/>
      </c>
      <c r="M15" s="83" t="str">
        <f>IF($H15="","",IFERROR(VLOOKUP($H15,LIXIL対象製品リスト!$A:$P,7,FALSE),"型番が存在しません"))</f>
        <v/>
      </c>
      <c r="N15" s="121" t="str">
        <f>IF($H15="","",IFERROR(VLOOKUP($H15,LIXIL対象製品リスト!$A:$P,10,FALSE),"型番が存在しません"))</f>
        <v/>
      </c>
      <c r="O15" s="83" t="str">
        <f>IF(OR(I15="",J15=""),"",IF(COUNTIF(M15,"*（D）*")&gt;0,IF((I15+E15)*(J15+F15)/10^6&gt;=サイズ!$D$17,"4",IF((I15+E15)*(J15+F15)/10^6&gt;=サイズ!$D$16,"3",IF((I15+E15)*(J15+F15)/10^6&gt;=サイズ!$D$15,"2",IF((I15+E15)*(J15+F15)/10^6&gt;=サイズ!$D$14,"1","対象外")))),IF(COUNTIF(M15,"*（E）*")&gt;0,IF((I15+E15)*(J15+F15)/10^6&gt;=サイズ!$D$21,"4",IF((I15+E15)*(J15+F15)/10^6&gt;=サイズ!$D$20,"3",IF((I15+E15)*(J15+F15)/10^6&gt;=サイズ!$D$19,"2",IF((I15+E15)*(J15+F15)/10^6&gt;=サイズ!$D$18,"1","対象外")))),"開閉形式を選択")))</f>
        <v/>
      </c>
      <c r="P15" s="83" t="str">
        <f t="shared" si="7"/>
        <v/>
      </c>
      <c r="Q15" s="83" t="str">
        <f t="shared" si="8"/>
        <v/>
      </c>
      <c r="R15" s="83" t="str">
        <f t="shared" si="1"/>
        <v/>
      </c>
      <c r="S15" s="83" t="str">
        <f t="shared" si="9"/>
        <v/>
      </c>
      <c r="T15" s="95"/>
      <c r="U15" s="86" t="str">
        <f>IF(R15&lt;&gt;"",IF(R15="P","SS",IF(OR(R15="S",R15="A"),R15,IF(AND(R15="B",IFERROR(VLOOKUP(H15,LIXIL対象製品リスト!L:AC,9,FALSE),"")="○"),IF(OR(依頼書!$Q$2="",依頼書!$Q$2="選択してください"),"建て方を選択してください",IF(依頼書!$Q$2="共同住宅（4階建以上）",R15,"対象外")),"対象外"))),"")</f>
        <v/>
      </c>
      <c r="V15" s="87" t="str">
        <f>"窓リノベ24"&amp;"ドア"&amp;IFERROR(LEFT(VLOOKUP(H15,LIXIL対象製品リスト!L:AC,2,FALSE),3),"はつり")&amp;U15&amp;P15</f>
        <v>窓リノベ24ドアはつり</v>
      </c>
      <c r="W15" s="88" t="str">
        <f>IF(S15&lt;&gt;"",IFERROR(IF(依頼書!$Q$2="共同住宅（4階建以上）",VLOOKUP(V15,補助額!A:H,8,FALSE),VLOOKUP(V15,補助額!A:H,7,FALSE)),"－"),"")</f>
        <v/>
      </c>
      <c r="X15" s="89" t="str">
        <f t="shared" si="10"/>
        <v/>
      </c>
      <c r="Y15" s="90" t="str">
        <f>IF(R15="","",IF(OR(依頼書!$O$2="選択してください",依頼書!$O$2=""),"地域を選択してください",IF(OR(依頼書!$Q$2="選択してください",依頼書!$Q$2=""),"建て方を選択してください",IFERROR(VLOOKUP(Z15,こどもエコグレード!A:E,5,FALSE),"対象外"))))</f>
        <v/>
      </c>
      <c r="Z15" s="90" t="str">
        <f>R15&amp;IF(依頼書!$Q$2="戸建住宅","戸建住宅","共同住宅")&amp;依頼書!$O$2</f>
        <v>共同住宅選択してください</v>
      </c>
      <c r="AA15" s="90" t="str">
        <f t="shared" si="11"/>
        <v>子育てエコドア</v>
      </c>
      <c r="AB15" s="91" t="str">
        <f>IF(R15&lt;&gt;"",IFERROR(IF(依頼書!$Q$2="共同住宅（4階建以上）",VLOOKUP(AA15,補助額!A:H,8,FALSE),VLOOKUP(AA15,補助額!A:H,7,FALSE)),"－"),"")</f>
        <v/>
      </c>
      <c r="AC15" s="96" t="str">
        <f t="shared" si="12"/>
        <v/>
      </c>
      <c r="AD15" s="90" t="str">
        <f t="shared" si="2"/>
        <v/>
      </c>
      <c r="AE15" s="90" t="str">
        <f t="shared" si="3"/>
        <v>子育てエコドア</v>
      </c>
      <c r="AF15" s="91" t="str">
        <f>IF(R15&lt;&gt;"",IFERROR(IF(依頼書!$Q$2="共同住宅（4階建以上）",VLOOKUP(AE15,補助額!A:H,8,FALSE),VLOOKUP(AE15,補助額!A:H,7,FALSE)),"－"),"")</f>
        <v/>
      </c>
      <c r="AG15" s="97" t="str">
        <f t="shared" si="13"/>
        <v/>
      </c>
      <c r="AH15" s="122" t="str">
        <f>IF(R15="","",IF(OR(依頼書!$O$2="選択してください",依頼書!$O$2=""),"地域を選択してください",IF(OR(依頼書!$Q$2="選択してください",依頼書!$Q$2=""),"建て方を選択してください",IFERROR(VLOOKUP(AI15,こどもエコグレード!A:F,6,FALSE),"対象外"))))</f>
        <v/>
      </c>
      <c r="AI15" s="122" t="str">
        <f>R15&amp;IF(依頼書!$Q$2="戸建住宅","戸建住宅","共同住宅")&amp;依頼書!$O$2</f>
        <v>共同住宅選択してください</v>
      </c>
      <c r="AJ15" s="98"/>
      <c r="AK15" s="98"/>
      <c r="AL15" s="98"/>
    </row>
    <row r="16" spans="1:38" ht="18" customHeight="1" x14ac:dyDescent="0.4">
      <c r="A16" s="1" t="str">
        <f t="shared" si="4"/>
        <v/>
      </c>
      <c r="B16" s="80" t="str">
        <f t="shared" si="5"/>
        <v/>
      </c>
      <c r="C16" s="80" t="str">
        <f t="shared" si="6"/>
        <v/>
      </c>
      <c r="D16" s="80" t="str">
        <f t="shared" si="0"/>
        <v/>
      </c>
      <c r="E16" s="1">
        <f>IFERROR(VLOOKUP(K16&amp;L16,LIXIL対象製品リスト!R:W,4,FALSE),0)</f>
        <v>0</v>
      </c>
      <c r="F16" s="1">
        <f>IFERROR(VLOOKUP(K16&amp;L16,LIXIL対象製品リスト!R:W,5,FALSE),0)</f>
        <v>0</v>
      </c>
      <c r="H16" s="120"/>
      <c r="I16" s="81"/>
      <c r="J16" s="81"/>
      <c r="K16" s="83" t="str">
        <f>IF($H16="","",IFERROR(VLOOKUP($H16,LIXIL対象製品リスト!$A:$P,2,FALSE),"型番が存在しません"))</f>
        <v/>
      </c>
      <c r="L16" s="121" t="str">
        <f>IF($H16="","",IFERROR(VLOOKUP($H16,LIXIL対象製品リスト!$A:$P,6,FALSE),"型番が存在しません"))</f>
        <v/>
      </c>
      <c r="M16" s="83" t="str">
        <f>IF($H16="","",IFERROR(VLOOKUP($H16,LIXIL対象製品リスト!$A:$P,7,FALSE),"型番が存在しません"))</f>
        <v/>
      </c>
      <c r="N16" s="121" t="str">
        <f>IF($H16="","",IFERROR(VLOOKUP($H16,LIXIL対象製品リスト!$A:$P,10,FALSE),"型番が存在しません"))</f>
        <v/>
      </c>
      <c r="O16" s="83" t="str">
        <f>IF(OR(I16="",J16=""),"",IF(COUNTIF(M16,"*（D）*")&gt;0,IF((I16+E16)*(J16+F16)/10^6&gt;=サイズ!$D$17,"4",IF((I16+E16)*(J16+F16)/10^6&gt;=サイズ!$D$16,"3",IF((I16+E16)*(J16+F16)/10^6&gt;=サイズ!$D$15,"2",IF((I16+E16)*(J16+F16)/10^6&gt;=サイズ!$D$14,"1","対象外")))),IF(COUNTIF(M16,"*（E）*")&gt;0,IF((I16+E16)*(J16+F16)/10^6&gt;=サイズ!$D$21,"4",IF((I16+E16)*(J16+F16)/10^6&gt;=サイズ!$D$20,"3",IF((I16+E16)*(J16+F16)/10^6&gt;=サイズ!$D$19,"2",IF((I16+E16)*(J16+F16)/10^6&gt;=サイズ!$D$18,"1","対象外")))),"開閉形式を選択")))</f>
        <v/>
      </c>
      <c r="P16" s="83" t="str">
        <f t="shared" si="7"/>
        <v/>
      </c>
      <c r="Q16" s="83" t="str">
        <f t="shared" si="8"/>
        <v/>
      </c>
      <c r="R16" s="83" t="str">
        <f t="shared" si="1"/>
        <v/>
      </c>
      <c r="S16" s="83" t="str">
        <f t="shared" si="9"/>
        <v/>
      </c>
      <c r="T16" s="95"/>
      <c r="U16" s="86" t="str">
        <f>IF(R16&lt;&gt;"",IF(R16="P","SS",IF(OR(R16="S",R16="A"),R16,IF(AND(R16="B",IFERROR(VLOOKUP(H16,LIXIL対象製品リスト!L:AC,9,FALSE),"")="○"),IF(OR(依頼書!$Q$2="",依頼書!$Q$2="選択してください"),"建て方を選択してください",IF(依頼書!$Q$2="共同住宅（4階建以上）",R16,"対象外")),"対象外"))),"")</f>
        <v/>
      </c>
      <c r="V16" s="87" t="str">
        <f>"窓リノベ24"&amp;"ドア"&amp;IFERROR(LEFT(VLOOKUP(H16,LIXIL対象製品リスト!L:AC,2,FALSE),3),"はつり")&amp;U16&amp;P16</f>
        <v>窓リノベ24ドアはつり</v>
      </c>
      <c r="W16" s="88" t="str">
        <f>IF(S16&lt;&gt;"",IFERROR(IF(依頼書!$Q$2="共同住宅（4階建以上）",VLOOKUP(V16,補助額!A:H,8,FALSE),VLOOKUP(V16,補助額!A:H,7,FALSE)),"－"),"")</f>
        <v/>
      </c>
      <c r="X16" s="89" t="str">
        <f t="shared" si="10"/>
        <v/>
      </c>
      <c r="Y16" s="90" t="str">
        <f>IF(R16="","",IF(OR(依頼書!$O$2="選択してください",依頼書!$O$2=""),"地域を選択してください",IF(OR(依頼書!$Q$2="選択してください",依頼書!$Q$2=""),"建て方を選択してください",IFERROR(VLOOKUP(Z16,こどもエコグレード!A:E,5,FALSE),"対象外"))))</f>
        <v/>
      </c>
      <c r="Z16" s="90" t="str">
        <f>R16&amp;IF(依頼書!$Q$2="戸建住宅","戸建住宅","共同住宅")&amp;依頼書!$O$2</f>
        <v>共同住宅選択してください</v>
      </c>
      <c r="AA16" s="90" t="str">
        <f t="shared" si="11"/>
        <v>子育てエコドア</v>
      </c>
      <c r="AB16" s="91" t="str">
        <f>IF(R16&lt;&gt;"",IFERROR(IF(依頼書!$Q$2="共同住宅（4階建以上）",VLOOKUP(AA16,補助額!A:H,8,FALSE),VLOOKUP(AA16,補助額!A:H,7,FALSE)),"－"),"")</f>
        <v/>
      </c>
      <c r="AC16" s="96" t="str">
        <f t="shared" si="12"/>
        <v/>
      </c>
      <c r="AD16" s="90" t="str">
        <f t="shared" si="2"/>
        <v/>
      </c>
      <c r="AE16" s="90" t="str">
        <f t="shared" si="3"/>
        <v>子育てエコドア</v>
      </c>
      <c r="AF16" s="91" t="str">
        <f>IF(R16&lt;&gt;"",IFERROR(IF(依頼書!$Q$2="共同住宅（4階建以上）",VLOOKUP(AE16,補助額!A:H,8,FALSE),VLOOKUP(AE16,補助額!A:H,7,FALSE)),"－"),"")</f>
        <v/>
      </c>
      <c r="AG16" s="97" t="str">
        <f t="shared" si="13"/>
        <v/>
      </c>
      <c r="AH16" s="122" t="str">
        <f>IF(R16="","",IF(OR(依頼書!$O$2="選択してください",依頼書!$O$2=""),"地域を選択してください",IF(OR(依頼書!$Q$2="選択してください",依頼書!$Q$2=""),"建て方を選択してください",IFERROR(VLOOKUP(AI16,こどもエコグレード!A:F,6,FALSE),"対象外"))))</f>
        <v/>
      </c>
      <c r="AI16" s="122" t="str">
        <f>R16&amp;IF(依頼書!$Q$2="戸建住宅","戸建住宅","共同住宅")&amp;依頼書!$O$2</f>
        <v>共同住宅選択してください</v>
      </c>
      <c r="AJ16" s="98"/>
      <c r="AK16" s="98"/>
      <c r="AL16" s="98"/>
    </row>
    <row r="17" spans="1:38" ht="18" customHeight="1" x14ac:dyDescent="0.4">
      <c r="A17" s="1" t="str">
        <f t="shared" si="4"/>
        <v/>
      </c>
      <c r="B17" s="80" t="str">
        <f t="shared" si="5"/>
        <v/>
      </c>
      <c r="C17" s="80" t="str">
        <f t="shared" si="6"/>
        <v/>
      </c>
      <c r="D17" s="80" t="str">
        <f t="shared" si="0"/>
        <v/>
      </c>
      <c r="E17" s="1">
        <f>IFERROR(VLOOKUP(K17&amp;L17,LIXIL対象製品リスト!R:W,4,FALSE),0)</f>
        <v>0</v>
      </c>
      <c r="F17" s="1">
        <f>IFERROR(VLOOKUP(K17&amp;L17,LIXIL対象製品リスト!R:W,5,FALSE),0)</f>
        <v>0</v>
      </c>
      <c r="H17" s="120"/>
      <c r="I17" s="81"/>
      <c r="J17" s="81"/>
      <c r="K17" s="83" t="str">
        <f>IF($H17="","",IFERROR(VLOOKUP($H17,LIXIL対象製品リスト!$A:$P,2,FALSE),"型番が存在しません"))</f>
        <v/>
      </c>
      <c r="L17" s="121" t="str">
        <f>IF($H17="","",IFERROR(VLOOKUP($H17,LIXIL対象製品リスト!$A:$P,6,FALSE),"型番が存在しません"))</f>
        <v/>
      </c>
      <c r="M17" s="83" t="str">
        <f>IF($H17="","",IFERROR(VLOOKUP($H17,LIXIL対象製品リスト!$A:$P,7,FALSE),"型番が存在しません"))</f>
        <v/>
      </c>
      <c r="N17" s="121" t="str">
        <f>IF($H17="","",IFERROR(VLOOKUP($H17,LIXIL対象製品リスト!$A:$P,10,FALSE),"型番が存在しません"))</f>
        <v/>
      </c>
      <c r="O17" s="83" t="str">
        <f>IF(OR(I17="",J17=""),"",IF(COUNTIF(M17,"*（D）*")&gt;0,IF((I17+E17)*(J17+F17)/10^6&gt;=サイズ!$D$17,"4",IF((I17+E17)*(J17+F17)/10^6&gt;=サイズ!$D$16,"3",IF((I17+E17)*(J17+F17)/10^6&gt;=サイズ!$D$15,"2",IF((I17+E17)*(J17+F17)/10^6&gt;=サイズ!$D$14,"1","対象外")))),IF(COUNTIF(M17,"*（E）*")&gt;0,IF((I17+E17)*(J17+F17)/10^6&gt;=サイズ!$D$21,"4",IF((I17+E17)*(J17+F17)/10^6&gt;=サイズ!$D$20,"3",IF((I17+E17)*(J17+F17)/10^6&gt;=サイズ!$D$19,"2",IF((I17+E17)*(J17+F17)/10^6&gt;=サイズ!$D$18,"1","対象外")))),"開閉形式を選択")))</f>
        <v/>
      </c>
      <c r="P17" s="83" t="str">
        <f t="shared" si="7"/>
        <v/>
      </c>
      <c r="Q17" s="83" t="str">
        <f t="shared" si="8"/>
        <v/>
      </c>
      <c r="R17" s="83" t="str">
        <f t="shared" si="1"/>
        <v/>
      </c>
      <c r="S17" s="83" t="str">
        <f t="shared" si="9"/>
        <v/>
      </c>
      <c r="T17" s="95"/>
      <c r="U17" s="86" t="str">
        <f>IF(R17&lt;&gt;"",IF(R17="P","SS",IF(OR(R17="S",R17="A"),R17,IF(AND(R17="B",IFERROR(VLOOKUP(H17,LIXIL対象製品リスト!L:AC,9,FALSE),"")="○"),IF(OR(依頼書!$Q$2="",依頼書!$Q$2="選択してください"),"建て方を選択してください",IF(依頼書!$Q$2="共同住宅（4階建以上）",R17,"対象外")),"対象外"))),"")</f>
        <v/>
      </c>
      <c r="V17" s="87" t="str">
        <f>"窓リノベ24"&amp;"ドア"&amp;IFERROR(LEFT(VLOOKUP(H17,LIXIL対象製品リスト!L:AC,2,FALSE),3),"はつり")&amp;U17&amp;P17</f>
        <v>窓リノベ24ドアはつり</v>
      </c>
      <c r="W17" s="88" t="str">
        <f>IF(S17&lt;&gt;"",IFERROR(IF(依頼書!$Q$2="共同住宅（4階建以上）",VLOOKUP(V17,補助額!A:H,8,FALSE),VLOOKUP(V17,補助額!A:H,7,FALSE)),"－"),"")</f>
        <v/>
      </c>
      <c r="X17" s="89" t="str">
        <f t="shared" si="10"/>
        <v/>
      </c>
      <c r="Y17" s="90" t="str">
        <f>IF(R17="","",IF(OR(依頼書!$O$2="選択してください",依頼書!$O$2=""),"地域を選択してください",IF(OR(依頼書!$Q$2="選択してください",依頼書!$Q$2=""),"建て方を選択してください",IFERROR(VLOOKUP(Z17,こどもエコグレード!A:E,5,FALSE),"対象外"))))</f>
        <v/>
      </c>
      <c r="Z17" s="90" t="str">
        <f>R17&amp;IF(依頼書!$Q$2="戸建住宅","戸建住宅","共同住宅")&amp;依頼書!$O$2</f>
        <v>共同住宅選択してください</v>
      </c>
      <c r="AA17" s="90" t="str">
        <f t="shared" si="11"/>
        <v>子育てエコドア</v>
      </c>
      <c r="AB17" s="91" t="str">
        <f>IF(R17&lt;&gt;"",IFERROR(IF(依頼書!$Q$2="共同住宅（4階建以上）",VLOOKUP(AA17,補助額!A:H,8,FALSE),VLOOKUP(AA17,補助額!A:H,7,FALSE)),"－"),"")</f>
        <v/>
      </c>
      <c r="AC17" s="96" t="str">
        <f t="shared" si="12"/>
        <v/>
      </c>
      <c r="AD17" s="90" t="str">
        <f t="shared" si="2"/>
        <v/>
      </c>
      <c r="AE17" s="90" t="str">
        <f t="shared" si="3"/>
        <v>子育てエコドア</v>
      </c>
      <c r="AF17" s="91" t="str">
        <f>IF(R17&lt;&gt;"",IFERROR(IF(依頼書!$Q$2="共同住宅（4階建以上）",VLOOKUP(AE17,補助額!A:H,8,FALSE),VLOOKUP(AE17,補助額!A:H,7,FALSE)),"－"),"")</f>
        <v/>
      </c>
      <c r="AG17" s="97" t="str">
        <f t="shared" si="13"/>
        <v/>
      </c>
      <c r="AH17" s="122" t="str">
        <f>IF(R17="","",IF(OR(依頼書!$O$2="選択してください",依頼書!$O$2=""),"地域を選択してください",IF(OR(依頼書!$Q$2="選択してください",依頼書!$Q$2=""),"建て方を選択してください",IFERROR(VLOOKUP(AI17,こどもエコグレード!A:F,6,FALSE),"対象外"))))</f>
        <v/>
      </c>
      <c r="AI17" s="122" t="str">
        <f>R17&amp;IF(依頼書!$Q$2="戸建住宅","戸建住宅","共同住宅")&amp;依頼書!$O$2</f>
        <v>共同住宅選択してください</v>
      </c>
      <c r="AJ17" s="98"/>
      <c r="AK17" s="98"/>
      <c r="AL17" s="98"/>
    </row>
    <row r="18" spans="1:38" ht="18" customHeight="1" x14ac:dyDescent="0.4">
      <c r="A18" s="1" t="str">
        <f t="shared" si="4"/>
        <v/>
      </c>
      <c r="B18" s="80" t="str">
        <f t="shared" si="5"/>
        <v/>
      </c>
      <c r="C18" s="80" t="str">
        <f t="shared" si="6"/>
        <v/>
      </c>
      <c r="D18" s="80" t="str">
        <f t="shared" si="0"/>
        <v/>
      </c>
      <c r="E18" s="1">
        <f>IFERROR(VLOOKUP(K18&amp;L18,LIXIL対象製品リスト!R:W,4,FALSE),0)</f>
        <v>0</v>
      </c>
      <c r="F18" s="1">
        <f>IFERROR(VLOOKUP(K18&amp;L18,LIXIL対象製品リスト!R:W,5,FALSE),0)</f>
        <v>0</v>
      </c>
      <c r="H18" s="120"/>
      <c r="I18" s="81"/>
      <c r="J18" s="81"/>
      <c r="K18" s="83" t="str">
        <f>IF($H18="","",IFERROR(VLOOKUP($H18,LIXIL対象製品リスト!$A:$P,2,FALSE),"型番が存在しません"))</f>
        <v/>
      </c>
      <c r="L18" s="121" t="str">
        <f>IF($H18="","",IFERROR(VLOOKUP($H18,LIXIL対象製品リスト!$A:$P,6,FALSE),"型番が存在しません"))</f>
        <v/>
      </c>
      <c r="M18" s="83" t="str">
        <f>IF($H18="","",IFERROR(VLOOKUP($H18,LIXIL対象製品リスト!$A:$P,7,FALSE),"型番が存在しません"))</f>
        <v/>
      </c>
      <c r="N18" s="121" t="str">
        <f>IF($H18="","",IFERROR(VLOOKUP($H18,LIXIL対象製品リスト!$A:$P,10,FALSE),"型番が存在しません"))</f>
        <v/>
      </c>
      <c r="O18" s="83" t="str">
        <f>IF(OR(I18="",J18=""),"",IF(COUNTIF(M18,"*（D）*")&gt;0,IF((I18+E18)*(J18+F18)/10^6&gt;=サイズ!$D$17,"4",IF((I18+E18)*(J18+F18)/10^6&gt;=サイズ!$D$16,"3",IF((I18+E18)*(J18+F18)/10^6&gt;=サイズ!$D$15,"2",IF((I18+E18)*(J18+F18)/10^6&gt;=サイズ!$D$14,"1","対象外")))),IF(COUNTIF(M18,"*（E）*")&gt;0,IF((I18+E18)*(J18+F18)/10^6&gt;=サイズ!$D$21,"4",IF((I18+E18)*(J18+F18)/10^6&gt;=サイズ!$D$20,"3",IF((I18+E18)*(J18+F18)/10^6&gt;=サイズ!$D$19,"2",IF((I18+E18)*(J18+F18)/10^6&gt;=サイズ!$D$18,"1","対象外")))),"開閉形式を選択")))</f>
        <v/>
      </c>
      <c r="P18" s="83" t="str">
        <f t="shared" si="7"/>
        <v/>
      </c>
      <c r="Q18" s="83" t="str">
        <f t="shared" si="8"/>
        <v/>
      </c>
      <c r="R18" s="83" t="str">
        <f t="shared" si="1"/>
        <v/>
      </c>
      <c r="S18" s="83" t="str">
        <f t="shared" si="9"/>
        <v/>
      </c>
      <c r="T18" s="95"/>
      <c r="U18" s="86" t="str">
        <f>IF(R18&lt;&gt;"",IF(R18="P","SS",IF(OR(R18="S",R18="A"),R18,IF(AND(R18="B",IFERROR(VLOOKUP(H18,LIXIL対象製品リスト!L:AC,9,FALSE),"")="○"),IF(OR(依頼書!$Q$2="",依頼書!$Q$2="選択してください"),"建て方を選択してください",IF(依頼書!$Q$2="共同住宅（4階建以上）",R18,"対象外")),"対象外"))),"")</f>
        <v/>
      </c>
      <c r="V18" s="87" t="str">
        <f>"窓リノベ24"&amp;"ドア"&amp;IFERROR(LEFT(VLOOKUP(H18,LIXIL対象製品リスト!L:AC,2,FALSE),3),"はつり")&amp;U18&amp;P18</f>
        <v>窓リノベ24ドアはつり</v>
      </c>
      <c r="W18" s="88" t="str">
        <f>IF(S18&lt;&gt;"",IFERROR(IF(依頼書!$Q$2="共同住宅（4階建以上）",VLOOKUP(V18,補助額!A:H,8,FALSE),VLOOKUP(V18,補助額!A:H,7,FALSE)),"－"),"")</f>
        <v/>
      </c>
      <c r="X18" s="89" t="str">
        <f t="shared" si="10"/>
        <v/>
      </c>
      <c r="Y18" s="90" t="str">
        <f>IF(R18="","",IF(OR(依頼書!$O$2="選択してください",依頼書!$O$2=""),"地域を選択してください",IF(OR(依頼書!$Q$2="選択してください",依頼書!$Q$2=""),"建て方を選択してください",IFERROR(VLOOKUP(Z18,こどもエコグレード!A:E,5,FALSE),"対象外"))))</f>
        <v/>
      </c>
      <c r="Z18" s="90" t="str">
        <f>R18&amp;IF(依頼書!$Q$2="戸建住宅","戸建住宅","共同住宅")&amp;依頼書!$O$2</f>
        <v>共同住宅選択してください</v>
      </c>
      <c r="AA18" s="90" t="str">
        <f t="shared" si="11"/>
        <v>子育てエコドア</v>
      </c>
      <c r="AB18" s="91" t="str">
        <f>IF(R18&lt;&gt;"",IFERROR(IF(依頼書!$Q$2="共同住宅（4階建以上）",VLOOKUP(AA18,補助額!A:H,8,FALSE),VLOOKUP(AA18,補助額!A:H,7,FALSE)),"－"),"")</f>
        <v/>
      </c>
      <c r="AC18" s="96" t="str">
        <f t="shared" si="12"/>
        <v/>
      </c>
      <c r="AD18" s="90" t="str">
        <f t="shared" si="2"/>
        <v/>
      </c>
      <c r="AE18" s="90" t="str">
        <f t="shared" si="3"/>
        <v>子育てエコドア</v>
      </c>
      <c r="AF18" s="91" t="str">
        <f>IF(R18&lt;&gt;"",IFERROR(IF(依頼書!$Q$2="共同住宅（4階建以上）",VLOOKUP(AE18,補助額!A:H,8,FALSE),VLOOKUP(AE18,補助額!A:H,7,FALSE)),"－"),"")</f>
        <v/>
      </c>
      <c r="AG18" s="97" t="str">
        <f t="shared" si="13"/>
        <v/>
      </c>
      <c r="AH18" s="122" t="str">
        <f>IF(R18="","",IF(OR(依頼書!$O$2="選択してください",依頼書!$O$2=""),"地域を選択してください",IF(OR(依頼書!$Q$2="選択してください",依頼書!$Q$2=""),"建て方を選択してください",IFERROR(VLOOKUP(AI18,こどもエコグレード!A:F,6,FALSE),"対象外"))))</f>
        <v/>
      </c>
      <c r="AI18" s="122" t="str">
        <f>R18&amp;IF(依頼書!$Q$2="戸建住宅","戸建住宅","共同住宅")&amp;依頼書!$O$2</f>
        <v>共同住宅選択してください</v>
      </c>
      <c r="AJ18" s="98"/>
      <c r="AK18" s="98"/>
      <c r="AL18" s="98"/>
    </row>
    <row r="19" spans="1:38" ht="18" customHeight="1" x14ac:dyDescent="0.4">
      <c r="A19" s="1" t="str">
        <f t="shared" si="4"/>
        <v/>
      </c>
      <c r="B19" s="80" t="str">
        <f t="shared" si="5"/>
        <v/>
      </c>
      <c r="C19" s="80" t="str">
        <f t="shared" si="6"/>
        <v/>
      </c>
      <c r="D19" s="80" t="str">
        <f t="shared" si="0"/>
        <v/>
      </c>
      <c r="E19" s="1">
        <f>IFERROR(VLOOKUP(K19&amp;L19,LIXIL対象製品リスト!R:W,4,FALSE),0)</f>
        <v>0</v>
      </c>
      <c r="F19" s="1">
        <f>IFERROR(VLOOKUP(K19&amp;L19,LIXIL対象製品リスト!R:W,5,FALSE),0)</f>
        <v>0</v>
      </c>
      <c r="H19" s="120"/>
      <c r="I19" s="81"/>
      <c r="J19" s="81"/>
      <c r="K19" s="83" t="str">
        <f>IF($H19="","",IFERROR(VLOOKUP($H19,LIXIL対象製品リスト!$A:$P,2,FALSE),"型番が存在しません"))</f>
        <v/>
      </c>
      <c r="L19" s="121" t="str">
        <f>IF($H19="","",IFERROR(VLOOKUP($H19,LIXIL対象製品リスト!$A:$P,6,FALSE),"型番が存在しません"))</f>
        <v/>
      </c>
      <c r="M19" s="83" t="str">
        <f>IF($H19="","",IFERROR(VLOOKUP($H19,LIXIL対象製品リスト!$A:$P,7,FALSE),"型番が存在しません"))</f>
        <v/>
      </c>
      <c r="N19" s="121" t="str">
        <f>IF($H19="","",IFERROR(VLOOKUP($H19,LIXIL対象製品リスト!$A:$P,10,FALSE),"型番が存在しません"))</f>
        <v/>
      </c>
      <c r="O19" s="83" t="str">
        <f>IF(OR(I19="",J19=""),"",IF(COUNTIF(M19,"*（D）*")&gt;0,IF((I19+E19)*(J19+F19)/10^6&gt;=サイズ!$D$17,"4",IF((I19+E19)*(J19+F19)/10^6&gt;=サイズ!$D$16,"3",IF((I19+E19)*(J19+F19)/10^6&gt;=サイズ!$D$15,"2",IF((I19+E19)*(J19+F19)/10^6&gt;=サイズ!$D$14,"1","対象外")))),IF(COUNTIF(M19,"*（E）*")&gt;0,IF((I19+E19)*(J19+F19)/10^6&gt;=サイズ!$D$21,"4",IF((I19+E19)*(J19+F19)/10^6&gt;=サイズ!$D$20,"3",IF((I19+E19)*(J19+F19)/10^6&gt;=サイズ!$D$19,"2",IF((I19+E19)*(J19+F19)/10^6&gt;=サイズ!$D$18,"1","対象外")))),"開閉形式を選択")))</f>
        <v/>
      </c>
      <c r="P19" s="83" t="str">
        <f t="shared" si="7"/>
        <v/>
      </c>
      <c r="Q19" s="83" t="str">
        <f t="shared" si="8"/>
        <v/>
      </c>
      <c r="R19" s="83" t="str">
        <f t="shared" si="1"/>
        <v/>
      </c>
      <c r="S19" s="83" t="str">
        <f t="shared" si="9"/>
        <v/>
      </c>
      <c r="T19" s="95"/>
      <c r="U19" s="86" t="str">
        <f>IF(R19&lt;&gt;"",IF(R19="P","SS",IF(OR(R19="S",R19="A"),R19,IF(AND(R19="B",IFERROR(VLOOKUP(H19,LIXIL対象製品リスト!L:AC,9,FALSE),"")="○"),IF(OR(依頼書!$Q$2="",依頼書!$Q$2="選択してください"),"建て方を選択してください",IF(依頼書!$Q$2="共同住宅（4階建以上）",R19,"対象外")),"対象外"))),"")</f>
        <v/>
      </c>
      <c r="V19" s="87" t="str">
        <f>"窓リノベ24"&amp;"ドア"&amp;IFERROR(LEFT(VLOOKUP(H19,LIXIL対象製品リスト!L:AC,2,FALSE),3),"はつり")&amp;U19&amp;P19</f>
        <v>窓リノベ24ドアはつり</v>
      </c>
      <c r="W19" s="88" t="str">
        <f>IF(S19&lt;&gt;"",IFERROR(IF(依頼書!$Q$2="共同住宅（4階建以上）",VLOOKUP(V19,補助額!A:H,8,FALSE),VLOOKUP(V19,補助額!A:H,7,FALSE)),"－"),"")</f>
        <v/>
      </c>
      <c r="X19" s="89" t="str">
        <f t="shared" si="10"/>
        <v/>
      </c>
      <c r="Y19" s="90" t="str">
        <f>IF(R19="","",IF(OR(依頼書!$O$2="選択してください",依頼書!$O$2=""),"地域を選択してください",IF(OR(依頼書!$Q$2="選択してください",依頼書!$Q$2=""),"建て方を選択してください",IFERROR(VLOOKUP(Z19,こどもエコグレード!A:E,5,FALSE),"対象外"))))</f>
        <v/>
      </c>
      <c r="Z19" s="90" t="str">
        <f>R19&amp;IF(依頼書!$Q$2="戸建住宅","戸建住宅","共同住宅")&amp;依頼書!$O$2</f>
        <v>共同住宅選択してください</v>
      </c>
      <c r="AA19" s="90" t="str">
        <f t="shared" si="11"/>
        <v>子育てエコドア</v>
      </c>
      <c r="AB19" s="91" t="str">
        <f>IF(R19&lt;&gt;"",IFERROR(IF(依頼書!$Q$2="共同住宅（4階建以上）",VLOOKUP(AA19,補助額!A:H,8,FALSE),VLOOKUP(AA19,補助額!A:H,7,FALSE)),"－"),"")</f>
        <v/>
      </c>
      <c r="AC19" s="96" t="str">
        <f t="shared" si="12"/>
        <v/>
      </c>
      <c r="AD19" s="90" t="str">
        <f t="shared" si="2"/>
        <v/>
      </c>
      <c r="AE19" s="90" t="str">
        <f t="shared" si="3"/>
        <v>子育てエコドア</v>
      </c>
      <c r="AF19" s="91" t="str">
        <f>IF(R19&lt;&gt;"",IFERROR(IF(依頼書!$Q$2="共同住宅（4階建以上）",VLOOKUP(AE19,補助額!A:H,8,FALSE),VLOOKUP(AE19,補助額!A:H,7,FALSE)),"－"),"")</f>
        <v/>
      </c>
      <c r="AG19" s="97" t="str">
        <f t="shared" si="13"/>
        <v/>
      </c>
      <c r="AH19" s="122" t="str">
        <f>IF(R19="","",IF(OR(依頼書!$O$2="選択してください",依頼書!$O$2=""),"地域を選択してください",IF(OR(依頼書!$Q$2="選択してください",依頼書!$Q$2=""),"建て方を選択してください",IFERROR(VLOOKUP(AI19,こどもエコグレード!A:F,6,FALSE),"対象外"))))</f>
        <v/>
      </c>
      <c r="AI19" s="122" t="str">
        <f>R19&amp;IF(依頼書!$Q$2="戸建住宅","戸建住宅","共同住宅")&amp;依頼書!$O$2</f>
        <v>共同住宅選択してください</v>
      </c>
      <c r="AJ19" s="98"/>
      <c r="AK19" s="98"/>
      <c r="AL19" s="98"/>
    </row>
    <row r="20" spans="1:38" ht="18" customHeight="1" x14ac:dyDescent="0.4">
      <c r="A20" s="1" t="str">
        <f t="shared" si="4"/>
        <v/>
      </c>
      <c r="B20" s="80" t="str">
        <f t="shared" si="5"/>
        <v/>
      </c>
      <c r="C20" s="80" t="str">
        <f t="shared" si="6"/>
        <v/>
      </c>
      <c r="D20" s="80" t="str">
        <f t="shared" si="0"/>
        <v/>
      </c>
      <c r="E20" s="1">
        <f>IFERROR(VLOOKUP(K20&amp;L20,LIXIL対象製品リスト!R:W,4,FALSE),0)</f>
        <v>0</v>
      </c>
      <c r="F20" s="1">
        <f>IFERROR(VLOOKUP(K20&amp;L20,LIXIL対象製品リスト!R:W,5,FALSE),0)</f>
        <v>0</v>
      </c>
      <c r="H20" s="120"/>
      <c r="I20" s="81"/>
      <c r="J20" s="81"/>
      <c r="K20" s="83" t="str">
        <f>IF($H20="","",IFERROR(VLOOKUP($H20,LIXIL対象製品リスト!$A:$P,2,FALSE),"型番が存在しません"))</f>
        <v/>
      </c>
      <c r="L20" s="121" t="str">
        <f>IF($H20="","",IFERROR(VLOOKUP($H20,LIXIL対象製品リスト!$A:$P,6,FALSE),"型番が存在しません"))</f>
        <v/>
      </c>
      <c r="M20" s="83" t="str">
        <f>IF($H20="","",IFERROR(VLOOKUP($H20,LIXIL対象製品リスト!$A:$P,7,FALSE),"型番が存在しません"))</f>
        <v/>
      </c>
      <c r="N20" s="121" t="str">
        <f>IF($H20="","",IFERROR(VLOOKUP($H20,LIXIL対象製品リスト!$A:$P,10,FALSE),"型番が存在しません"))</f>
        <v/>
      </c>
      <c r="O20" s="83" t="str">
        <f>IF(OR(I20="",J20=""),"",IF(COUNTIF(M20,"*（D）*")&gt;0,IF((I20+E20)*(J20+F20)/10^6&gt;=サイズ!$D$17,"4",IF((I20+E20)*(J20+F20)/10^6&gt;=サイズ!$D$16,"3",IF((I20+E20)*(J20+F20)/10^6&gt;=サイズ!$D$15,"2",IF((I20+E20)*(J20+F20)/10^6&gt;=サイズ!$D$14,"1","対象外")))),IF(COUNTIF(M20,"*（E）*")&gt;0,IF((I20+E20)*(J20+F20)/10^6&gt;=サイズ!$D$21,"4",IF((I20+E20)*(J20+F20)/10^6&gt;=サイズ!$D$20,"3",IF((I20+E20)*(J20+F20)/10^6&gt;=サイズ!$D$19,"2",IF((I20+E20)*(J20+F20)/10^6&gt;=サイズ!$D$18,"1","対象外")))),"開閉形式を選択")))</f>
        <v/>
      </c>
      <c r="P20" s="83" t="str">
        <f t="shared" si="7"/>
        <v/>
      </c>
      <c r="Q20" s="83" t="str">
        <f t="shared" si="8"/>
        <v/>
      </c>
      <c r="R20" s="83" t="str">
        <f t="shared" si="1"/>
        <v/>
      </c>
      <c r="S20" s="83" t="str">
        <f t="shared" si="9"/>
        <v/>
      </c>
      <c r="T20" s="95"/>
      <c r="U20" s="86" t="str">
        <f>IF(R20&lt;&gt;"",IF(R20="P","SS",IF(OR(R20="S",R20="A"),R20,IF(AND(R20="B",IFERROR(VLOOKUP(H20,LIXIL対象製品リスト!L:AC,9,FALSE),"")="○"),IF(OR(依頼書!$Q$2="",依頼書!$Q$2="選択してください"),"建て方を選択してください",IF(依頼書!$Q$2="共同住宅（4階建以上）",R20,"対象外")),"対象外"))),"")</f>
        <v/>
      </c>
      <c r="V20" s="87" t="str">
        <f>"窓リノベ24"&amp;"ドア"&amp;IFERROR(LEFT(VLOOKUP(H20,LIXIL対象製品リスト!L:AC,2,FALSE),3),"はつり")&amp;U20&amp;P20</f>
        <v>窓リノベ24ドアはつり</v>
      </c>
      <c r="W20" s="88" t="str">
        <f>IF(S20&lt;&gt;"",IFERROR(IF(依頼書!$Q$2="共同住宅（4階建以上）",VLOOKUP(V20,補助額!A:H,8,FALSE),VLOOKUP(V20,補助額!A:H,7,FALSE)),"－"),"")</f>
        <v/>
      </c>
      <c r="X20" s="89" t="str">
        <f t="shared" si="10"/>
        <v/>
      </c>
      <c r="Y20" s="90" t="str">
        <f>IF(R20="","",IF(OR(依頼書!$O$2="選択してください",依頼書!$O$2=""),"地域を選択してください",IF(OR(依頼書!$Q$2="選択してください",依頼書!$Q$2=""),"建て方を選択してください",IFERROR(VLOOKUP(Z20,こどもエコグレード!A:E,5,FALSE),"対象外"))))</f>
        <v/>
      </c>
      <c r="Z20" s="90" t="str">
        <f>R20&amp;IF(依頼書!$Q$2="戸建住宅","戸建住宅","共同住宅")&amp;依頼書!$O$2</f>
        <v>共同住宅選択してください</v>
      </c>
      <c r="AA20" s="90" t="str">
        <f t="shared" si="11"/>
        <v>子育てエコドア</v>
      </c>
      <c r="AB20" s="91" t="str">
        <f>IF(R20&lt;&gt;"",IFERROR(IF(依頼書!$Q$2="共同住宅（4階建以上）",VLOOKUP(AA20,補助額!A:H,8,FALSE),VLOOKUP(AA20,補助額!A:H,7,FALSE)),"－"),"")</f>
        <v/>
      </c>
      <c r="AC20" s="96" t="str">
        <f t="shared" si="12"/>
        <v/>
      </c>
      <c r="AD20" s="90" t="str">
        <f t="shared" si="2"/>
        <v/>
      </c>
      <c r="AE20" s="90" t="str">
        <f t="shared" si="3"/>
        <v>子育てエコドア</v>
      </c>
      <c r="AF20" s="91" t="str">
        <f>IF(R20&lt;&gt;"",IFERROR(IF(依頼書!$Q$2="共同住宅（4階建以上）",VLOOKUP(AE20,補助額!A:H,8,FALSE),VLOOKUP(AE20,補助額!A:H,7,FALSE)),"－"),"")</f>
        <v/>
      </c>
      <c r="AG20" s="97" t="str">
        <f t="shared" si="13"/>
        <v/>
      </c>
      <c r="AH20" s="122" t="str">
        <f>IF(R20="","",IF(OR(依頼書!$O$2="選択してください",依頼書!$O$2=""),"地域を選択してください",IF(OR(依頼書!$Q$2="選択してください",依頼書!$Q$2=""),"建て方を選択してください",IFERROR(VLOOKUP(AI20,こどもエコグレード!A:F,6,FALSE),"対象外"))))</f>
        <v/>
      </c>
      <c r="AI20" s="122" t="str">
        <f>R20&amp;IF(依頼書!$Q$2="戸建住宅","戸建住宅","共同住宅")&amp;依頼書!$O$2</f>
        <v>共同住宅選択してください</v>
      </c>
      <c r="AJ20" s="98"/>
      <c r="AK20" s="98"/>
      <c r="AL20" s="98"/>
    </row>
    <row r="21" spans="1:38" ht="18" customHeight="1" x14ac:dyDescent="0.4">
      <c r="A21" s="1" t="str">
        <f t="shared" si="4"/>
        <v/>
      </c>
      <c r="B21" s="80" t="str">
        <f t="shared" si="5"/>
        <v/>
      </c>
      <c r="C21" s="80" t="str">
        <f t="shared" si="6"/>
        <v/>
      </c>
      <c r="D21" s="80" t="str">
        <f t="shared" si="0"/>
        <v/>
      </c>
      <c r="E21" s="1">
        <f>IFERROR(VLOOKUP(K21&amp;L21,LIXIL対象製品リスト!R:W,4,FALSE),0)</f>
        <v>0</v>
      </c>
      <c r="F21" s="1">
        <f>IFERROR(VLOOKUP(K21&amp;L21,LIXIL対象製品リスト!R:W,5,FALSE),0)</f>
        <v>0</v>
      </c>
      <c r="H21" s="120"/>
      <c r="I21" s="81"/>
      <c r="J21" s="81"/>
      <c r="K21" s="83" t="str">
        <f>IF($H21="","",IFERROR(VLOOKUP($H21,LIXIL対象製品リスト!$A:$P,2,FALSE),"型番が存在しません"))</f>
        <v/>
      </c>
      <c r="L21" s="121" t="str">
        <f>IF($H21="","",IFERROR(VLOOKUP($H21,LIXIL対象製品リスト!$A:$P,6,FALSE),"型番が存在しません"))</f>
        <v/>
      </c>
      <c r="M21" s="83" t="str">
        <f>IF($H21="","",IFERROR(VLOOKUP($H21,LIXIL対象製品リスト!$A:$P,7,FALSE),"型番が存在しません"))</f>
        <v/>
      </c>
      <c r="N21" s="121" t="str">
        <f>IF($H21="","",IFERROR(VLOOKUP($H21,LIXIL対象製品リスト!$A:$P,10,FALSE),"型番が存在しません"))</f>
        <v/>
      </c>
      <c r="O21" s="83" t="str">
        <f>IF(OR(I21="",J21=""),"",IF(COUNTIF(M21,"*（D）*")&gt;0,IF((I21+E21)*(J21+F21)/10^6&gt;=サイズ!$D$17,"4",IF((I21+E21)*(J21+F21)/10^6&gt;=サイズ!$D$16,"3",IF((I21+E21)*(J21+F21)/10^6&gt;=サイズ!$D$15,"2",IF((I21+E21)*(J21+F21)/10^6&gt;=サイズ!$D$14,"1","対象外")))),IF(COUNTIF(M21,"*（E）*")&gt;0,IF((I21+E21)*(J21+F21)/10^6&gt;=サイズ!$D$21,"4",IF((I21+E21)*(J21+F21)/10^6&gt;=サイズ!$D$20,"3",IF((I21+E21)*(J21+F21)/10^6&gt;=サイズ!$D$19,"2",IF((I21+E21)*(J21+F21)/10^6&gt;=サイズ!$D$18,"1","対象外")))),"開閉形式を選択")))</f>
        <v/>
      </c>
      <c r="P21" s="83" t="str">
        <f t="shared" si="7"/>
        <v/>
      </c>
      <c r="Q21" s="83" t="str">
        <f t="shared" si="8"/>
        <v/>
      </c>
      <c r="R21" s="83" t="str">
        <f t="shared" si="1"/>
        <v/>
      </c>
      <c r="S21" s="83" t="str">
        <f t="shared" si="9"/>
        <v/>
      </c>
      <c r="T21" s="95"/>
      <c r="U21" s="86" t="str">
        <f>IF(R21&lt;&gt;"",IF(R21="P","SS",IF(OR(R21="S",R21="A"),R21,IF(AND(R21="B",IFERROR(VLOOKUP(H21,LIXIL対象製品リスト!L:AC,9,FALSE),"")="○"),IF(OR(依頼書!$Q$2="",依頼書!$Q$2="選択してください"),"建て方を選択してください",IF(依頼書!$Q$2="共同住宅（4階建以上）",R21,"対象外")),"対象外"))),"")</f>
        <v/>
      </c>
      <c r="V21" s="87" t="str">
        <f>"窓リノベ24"&amp;"ドア"&amp;IFERROR(LEFT(VLOOKUP(H21,LIXIL対象製品リスト!L:AC,2,FALSE),3),"はつり")&amp;U21&amp;P21</f>
        <v>窓リノベ24ドアはつり</v>
      </c>
      <c r="W21" s="88" t="str">
        <f>IF(S21&lt;&gt;"",IFERROR(IF(依頼書!$Q$2="共同住宅（4階建以上）",VLOOKUP(V21,補助額!A:H,8,FALSE),VLOOKUP(V21,補助額!A:H,7,FALSE)),"－"),"")</f>
        <v/>
      </c>
      <c r="X21" s="89" t="str">
        <f t="shared" si="10"/>
        <v/>
      </c>
      <c r="Y21" s="90" t="str">
        <f>IF(R21="","",IF(OR(依頼書!$O$2="選択してください",依頼書!$O$2=""),"地域を選択してください",IF(OR(依頼書!$Q$2="選択してください",依頼書!$Q$2=""),"建て方を選択してください",IFERROR(VLOOKUP(Z21,こどもエコグレード!A:E,5,FALSE),"対象外"))))</f>
        <v/>
      </c>
      <c r="Z21" s="90" t="str">
        <f>R21&amp;IF(依頼書!$Q$2="戸建住宅","戸建住宅","共同住宅")&amp;依頼書!$O$2</f>
        <v>共同住宅選択してください</v>
      </c>
      <c r="AA21" s="90" t="str">
        <f t="shared" si="11"/>
        <v>子育てエコドア</v>
      </c>
      <c r="AB21" s="91" t="str">
        <f>IF(R21&lt;&gt;"",IFERROR(IF(依頼書!$Q$2="共同住宅（4階建以上）",VLOOKUP(AA21,補助額!A:H,8,FALSE),VLOOKUP(AA21,補助額!A:H,7,FALSE)),"－"),"")</f>
        <v/>
      </c>
      <c r="AC21" s="96" t="str">
        <f t="shared" si="12"/>
        <v/>
      </c>
      <c r="AD21" s="90" t="str">
        <f t="shared" si="2"/>
        <v/>
      </c>
      <c r="AE21" s="90" t="str">
        <f t="shared" si="3"/>
        <v>子育てエコドア</v>
      </c>
      <c r="AF21" s="91" t="str">
        <f>IF(R21&lt;&gt;"",IFERROR(IF(依頼書!$Q$2="共同住宅（4階建以上）",VLOOKUP(AE21,補助額!A:H,8,FALSE),VLOOKUP(AE21,補助額!A:H,7,FALSE)),"－"),"")</f>
        <v/>
      </c>
      <c r="AG21" s="97" t="str">
        <f t="shared" si="13"/>
        <v/>
      </c>
      <c r="AH21" s="122" t="str">
        <f>IF(R21="","",IF(OR(依頼書!$O$2="選択してください",依頼書!$O$2=""),"地域を選択してください",IF(OR(依頼書!$Q$2="選択してください",依頼書!$Q$2=""),"建て方を選択してください",IFERROR(VLOOKUP(AI21,こどもエコグレード!A:F,6,FALSE),"対象外"))))</f>
        <v/>
      </c>
      <c r="AI21" s="122" t="str">
        <f>R21&amp;IF(依頼書!$Q$2="戸建住宅","戸建住宅","共同住宅")&amp;依頼書!$O$2</f>
        <v>共同住宅選択してください</v>
      </c>
      <c r="AJ21" s="98"/>
      <c r="AK21" s="98"/>
      <c r="AL21" s="98"/>
    </row>
    <row r="22" spans="1:38" ht="18" customHeight="1" x14ac:dyDescent="0.4">
      <c r="A22" s="1" t="str">
        <f t="shared" si="4"/>
        <v/>
      </c>
      <c r="B22" s="80" t="str">
        <f t="shared" si="5"/>
        <v/>
      </c>
      <c r="C22" s="80" t="str">
        <f t="shared" si="6"/>
        <v/>
      </c>
      <c r="D22" s="80" t="str">
        <f t="shared" si="0"/>
        <v/>
      </c>
      <c r="E22" s="1">
        <f>IFERROR(VLOOKUP(K22&amp;L22,LIXIL対象製品リスト!R:W,4,FALSE),0)</f>
        <v>0</v>
      </c>
      <c r="F22" s="1">
        <f>IFERROR(VLOOKUP(K22&amp;L22,LIXIL対象製品リスト!R:W,5,FALSE),0)</f>
        <v>0</v>
      </c>
      <c r="H22" s="120"/>
      <c r="I22" s="81"/>
      <c r="J22" s="81"/>
      <c r="K22" s="83" t="str">
        <f>IF($H22="","",IFERROR(VLOOKUP($H22,LIXIL対象製品リスト!$A:$P,2,FALSE),"型番が存在しません"))</f>
        <v/>
      </c>
      <c r="L22" s="121" t="str">
        <f>IF($H22="","",IFERROR(VLOOKUP($H22,LIXIL対象製品リスト!$A:$P,6,FALSE),"型番が存在しません"))</f>
        <v/>
      </c>
      <c r="M22" s="83" t="str">
        <f>IF($H22="","",IFERROR(VLOOKUP($H22,LIXIL対象製品リスト!$A:$P,7,FALSE),"型番が存在しません"))</f>
        <v/>
      </c>
      <c r="N22" s="121" t="str">
        <f>IF($H22="","",IFERROR(VLOOKUP($H22,LIXIL対象製品リスト!$A:$P,10,FALSE),"型番が存在しません"))</f>
        <v/>
      </c>
      <c r="O22" s="83" t="str">
        <f>IF(OR(I22="",J22=""),"",IF(COUNTIF(M22,"*（D）*")&gt;0,IF((I22+E22)*(J22+F22)/10^6&gt;=サイズ!$D$17,"4",IF((I22+E22)*(J22+F22)/10^6&gt;=サイズ!$D$16,"3",IF((I22+E22)*(J22+F22)/10^6&gt;=サイズ!$D$15,"2",IF((I22+E22)*(J22+F22)/10^6&gt;=サイズ!$D$14,"1","対象外")))),IF(COUNTIF(M22,"*（E）*")&gt;0,IF((I22+E22)*(J22+F22)/10^6&gt;=サイズ!$D$21,"4",IF((I22+E22)*(J22+F22)/10^6&gt;=サイズ!$D$20,"3",IF((I22+E22)*(J22+F22)/10^6&gt;=サイズ!$D$19,"2",IF((I22+E22)*(J22+F22)/10^6&gt;=サイズ!$D$18,"1","対象外")))),"開閉形式を選択")))</f>
        <v/>
      </c>
      <c r="P22" s="83" t="str">
        <f t="shared" si="7"/>
        <v/>
      </c>
      <c r="Q22" s="83" t="str">
        <f t="shared" si="8"/>
        <v/>
      </c>
      <c r="R22" s="83" t="str">
        <f t="shared" si="1"/>
        <v/>
      </c>
      <c r="S22" s="83" t="str">
        <f t="shared" si="9"/>
        <v/>
      </c>
      <c r="T22" s="95"/>
      <c r="U22" s="86" t="str">
        <f>IF(R22&lt;&gt;"",IF(R22="P","SS",IF(OR(R22="S",R22="A"),R22,IF(AND(R22="B",IFERROR(VLOOKUP(H22,LIXIL対象製品リスト!L:AC,9,FALSE),"")="○"),IF(OR(依頼書!$Q$2="",依頼書!$Q$2="選択してください"),"建て方を選択してください",IF(依頼書!$Q$2="共同住宅（4階建以上）",R22,"対象外")),"対象外"))),"")</f>
        <v/>
      </c>
      <c r="V22" s="87" t="str">
        <f>"窓リノベ24"&amp;"ドア"&amp;IFERROR(LEFT(VLOOKUP(H22,LIXIL対象製品リスト!L:AC,2,FALSE),3),"はつり")&amp;U22&amp;P22</f>
        <v>窓リノベ24ドアはつり</v>
      </c>
      <c r="W22" s="88" t="str">
        <f>IF(S22&lt;&gt;"",IFERROR(IF(依頼書!$Q$2="共同住宅（4階建以上）",VLOOKUP(V22,補助額!A:H,8,FALSE),VLOOKUP(V22,補助額!A:H,7,FALSE)),"－"),"")</f>
        <v/>
      </c>
      <c r="X22" s="89" t="str">
        <f t="shared" si="10"/>
        <v/>
      </c>
      <c r="Y22" s="90" t="str">
        <f>IF(R22="","",IF(OR(依頼書!$O$2="選択してください",依頼書!$O$2=""),"地域を選択してください",IF(OR(依頼書!$Q$2="選択してください",依頼書!$Q$2=""),"建て方を選択してください",IFERROR(VLOOKUP(Z22,こどもエコグレード!A:E,5,FALSE),"対象外"))))</f>
        <v/>
      </c>
      <c r="Z22" s="90" t="str">
        <f>R22&amp;IF(依頼書!$Q$2="戸建住宅","戸建住宅","共同住宅")&amp;依頼書!$O$2</f>
        <v>共同住宅選択してください</v>
      </c>
      <c r="AA22" s="90" t="str">
        <f t="shared" si="11"/>
        <v>子育てエコドア</v>
      </c>
      <c r="AB22" s="91" t="str">
        <f>IF(R22&lt;&gt;"",IFERROR(IF(依頼書!$Q$2="共同住宅（4階建以上）",VLOOKUP(AA22,補助額!A:H,8,FALSE),VLOOKUP(AA22,補助額!A:H,7,FALSE)),"－"),"")</f>
        <v/>
      </c>
      <c r="AC22" s="96" t="str">
        <f t="shared" si="12"/>
        <v/>
      </c>
      <c r="AD22" s="90" t="str">
        <f t="shared" si="2"/>
        <v/>
      </c>
      <c r="AE22" s="90" t="str">
        <f t="shared" si="3"/>
        <v>子育てエコドア</v>
      </c>
      <c r="AF22" s="91" t="str">
        <f>IF(R22&lt;&gt;"",IFERROR(IF(依頼書!$Q$2="共同住宅（4階建以上）",VLOOKUP(AE22,補助額!A:H,8,FALSE),VLOOKUP(AE22,補助額!A:H,7,FALSE)),"－"),"")</f>
        <v/>
      </c>
      <c r="AG22" s="97" t="str">
        <f t="shared" si="13"/>
        <v/>
      </c>
      <c r="AH22" s="122" t="str">
        <f>IF(R22="","",IF(OR(依頼書!$O$2="選択してください",依頼書!$O$2=""),"地域を選択してください",IF(OR(依頼書!$Q$2="選択してください",依頼書!$Q$2=""),"建て方を選択してください",IFERROR(VLOOKUP(AI22,こどもエコグレード!A:F,6,FALSE),"対象外"))))</f>
        <v/>
      </c>
      <c r="AI22" s="122" t="str">
        <f>R22&amp;IF(依頼書!$Q$2="戸建住宅","戸建住宅","共同住宅")&amp;依頼書!$O$2</f>
        <v>共同住宅選択してください</v>
      </c>
      <c r="AJ22" s="98"/>
      <c r="AK22" s="98"/>
      <c r="AL22" s="98"/>
    </row>
    <row r="23" spans="1:38" ht="18" customHeight="1" x14ac:dyDescent="0.4">
      <c r="A23" s="1" t="str">
        <f t="shared" si="4"/>
        <v/>
      </c>
      <c r="B23" s="80" t="str">
        <f t="shared" si="5"/>
        <v/>
      </c>
      <c r="C23" s="80" t="str">
        <f t="shared" si="6"/>
        <v/>
      </c>
      <c r="D23" s="80" t="str">
        <f t="shared" si="0"/>
        <v/>
      </c>
      <c r="E23" s="1">
        <f>IFERROR(VLOOKUP(K23&amp;L23,LIXIL対象製品リスト!R:W,4,FALSE),0)</f>
        <v>0</v>
      </c>
      <c r="F23" s="1">
        <f>IFERROR(VLOOKUP(K23&amp;L23,LIXIL対象製品リスト!R:W,5,FALSE),0)</f>
        <v>0</v>
      </c>
      <c r="H23" s="120"/>
      <c r="I23" s="81"/>
      <c r="J23" s="81"/>
      <c r="K23" s="83" t="str">
        <f>IF($H23="","",IFERROR(VLOOKUP($H23,LIXIL対象製品リスト!$A:$P,2,FALSE),"型番が存在しません"))</f>
        <v/>
      </c>
      <c r="L23" s="121" t="str">
        <f>IF($H23="","",IFERROR(VLOOKUP($H23,LIXIL対象製品リスト!$A:$P,6,FALSE),"型番が存在しません"))</f>
        <v/>
      </c>
      <c r="M23" s="83" t="str">
        <f>IF($H23="","",IFERROR(VLOOKUP($H23,LIXIL対象製品リスト!$A:$P,7,FALSE),"型番が存在しません"))</f>
        <v/>
      </c>
      <c r="N23" s="121" t="str">
        <f>IF($H23="","",IFERROR(VLOOKUP($H23,LIXIL対象製品リスト!$A:$P,10,FALSE),"型番が存在しません"))</f>
        <v/>
      </c>
      <c r="O23" s="83" t="str">
        <f>IF(OR(I23="",J23=""),"",IF(COUNTIF(M23,"*（D）*")&gt;0,IF((I23+E23)*(J23+F23)/10^6&gt;=サイズ!$D$17,"4",IF((I23+E23)*(J23+F23)/10^6&gt;=サイズ!$D$16,"3",IF((I23+E23)*(J23+F23)/10^6&gt;=サイズ!$D$15,"2",IF((I23+E23)*(J23+F23)/10^6&gt;=サイズ!$D$14,"1","対象外")))),IF(COUNTIF(M23,"*（E）*")&gt;0,IF((I23+E23)*(J23+F23)/10^6&gt;=サイズ!$D$21,"4",IF((I23+E23)*(J23+F23)/10^6&gt;=サイズ!$D$20,"3",IF((I23+E23)*(J23+F23)/10^6&gt;=サイズ!$D$19,"2",IF((I23+E23)*(J23+F23)/10^6&gt;=サイズ!$D$18,"1","対象外")))),"開閉形式を選択")))</f>
        <v/>
      </c>
      <c r="P23" s="83" t="str">
        <f t="shared" si="7"/>
        <v/>
      </c>
      <c r="Q23" s="83" t="str">
        <f t="shared" si="8"/>
        <v/>
      </c>
      <c r="R23" s="83" t="str">
        <f t="shared" si="1"/>
        <v/>
      </c>
      <c r="S23" s="83" t="str">
        <f t="shared" si="9"/>
        <v/>
      </c>
      <c r="T23" s="95"/>
      <c r="U23" s="86" t="str">
        <f>IF(R23&lt;&gt;"",IF(R23="P","SS",IF(OR(R23="S",R23="A"),R23,IF(AND(R23="B",IFERROR(VLOOKUP(H23,LIXIL対象製品リスト!L:AC,9,FALSE),"")="○"),IF(OR(依頼書!$Q$2="",依頼書!$Q$2="選択してください"),"建て方を選択してください",IF(依頼書!$Q$2="共同住宅（4階建以上）",R23,"対象外")),"対象外"))),"")</f>
        <v/>
      </c>
      <c r="V23" s="87" t="str">
        <f>"窓リノベ24"&amp;"ドア"&amp;IFERROR(LEFT(VLOOKUP(H23,LIXIL対象製品リスト!L:AC,2,FALSE),3),"はつり")&amp;U23&amp;P23</f>
        <v>窓リノベ24ドアはつり</v>
      </c>
      <c r="W23" s="88" t="str">
        <f>IF(S23&lt;&gt;"",IFERROR(IF(依頼書!$Q$2="共同住宅（4階建以上）",VLOOKUP(V23,補助額!A:H,8,FALSE),VLOOKUP(V23,補助額!A:H,7,FALSE)),"－"),"")</f>
        <v/>
      </c>
      <c r="X23" s="89" t="str">
        <f t="shared" si="10"/>
        <v/>
      </c>
      <c r="Y23" s="90" t="str">
        <f>IF(R23="","",IF(OR(依頼書!$O$2="選択してください",依頼書!$O$2=""),"地域を選択してください",IF(OR(依頼書!$Q$2="選択してください",依頼書!$Q$2=""),"建て方を選択してください",IFERROR(VLOOKUP(Z23,こどもエコグレード!A:E,5,FALSE),"対象外"))))</f>
        <v/>
      </c>
      <c r="Z23" s="90" t="str">
        <f>R23&amp;IF(依頼書!$Q$2="戸建住宅","戸建住宅","共同住宅")&amp;依頼書!$O$2</f>
        <v>共同住宅選択してください</v>
      </c>
      <c r="AA23" s="90" t="str">
        <f t="shared" si="11"/>
        <v>子育てエコドア</v>
      </c>
      <c r="AB23" s="91" t="str">
        <f>IF(R23&lt;&gt;"",IFERROR(IF(依頼書!$Q$2="共同住宅（4階建以上）",VLOOKUP(AA23,補助額!A:H,8,FALSE),VLOOKUP(AA23,補助額!A:H,7,FALSE)),"－"),"")</f>
        <v/>
      </c>
      <c r="AC23" s="96" t="str">
        <f t="shared" si="12"/>
        <v/>
      </c>
      <c r="AD23" s="90" t="str">
        <f t="shared" si="2"/>
        <v/>
      </c>
      <c r="AE23" s="90" t="str">
        <f t="shared" si="3"/>
        <v>子育てエコドア</v>
      </c>
      <c r="AF23" s="91" t="str">
        <f>IF(R23&lt;&gt;"",IFERROR(IF(依頼書!$Q$2="共同住宅（4階建以上）",VLOOKUP(AE23,補助額!A:H,8,FALSE),VLOOKUP(AE23,補助額!A:H,7,FALSE)),"－"),"")</f>
        <v/>
      </c>
      <c r="AG23" s="97" t="str">
        <f t="shared" si="13"/>
        <v/>
      </c>
      <c r="AH23" s="122" t="str">
        <f>IF(R23="","",IF(OR(依頼書!$O$2="選択してください",依頼書!$O$2=""),"地域を選択してください",IF(OR(依頼書!$Q$2="選択してください",依頼書!$Q$2=""),"建て方を選択してください",IFERROR(VLOOKUP(AI23,こどもエコグレード!A:F,6,FALSE),"対象外"))))</f>
        <v/>
      </c>
      <c r="AI23" s="122" t="str">
        <f>R23&amp;IF(依頼書!$Q$2="戸建住宅","戸建住宅","共同住宅")&amp;依頼書!$O$2</f>
        <v>共同住宅選択してください</v>
      </c>
      <c r="AJ23" s="98"/>
      <c r="AK23" s="98"/>
      <c r="AL23" s="98"/>
    </row>
    <row r="24" spans="1:38" ht="18" customHeight="1" x14ac:dyDescent="0.4">
      <c r="A24" s="1" t="str">
        <f t="shared" si="4"/>
        <v/>
      </c>
      <c r="B24" s="80" t="str">
        <f t="shared" si="5"/>
        <v/>
      </c>
      <c r="C24" s="80" t="str">
        <f t="shared" si="6"/>
        <v/>
      </c>
      <c r="D24" s="80" t="str">
        <f t="shared" si="0"/>
        <v/>
      </c>
      <c r="E24" s="1">
        <f>IFERROR(VLOOKUP(K24&amp;L24,LIXIL対象製品リスト!R:W,4,FALSE),0)</f>
        <v>0</v>
      </c>
      <c r="F24" s="1">
        <f>IFERROR(VLOOKUP(K24&amp;L24,LIXIL対象製品リスト!R:W,5,FALSE),0)</f>
        <v>0</v>
      </c>
      <c r="H24" s="120"/>
      <c r="I24" s="81"/>
      <c r="J24" s="81"/>
      <c r="K24" s="83" t="str">
        <f>IF($H24="","",IFERROR(VLOOKUP($H24,LIXIL対象製品リスト!$A:$P,2,FALSE),"型番が存在しません"))</f>
        <v/>
      </c>
      <c r="L24" s="121" t="str">
        <f>IF($H24="","",IFERROR(VLOOKUP($H24,LIXIL対象製品リスト!$A:$P,6,FALSE),"型番が存在しません"))</f>
        <v/>
      </c>
      <c r="M24" s="83" t="str">
        <f>IF($H24="","",IFERROR(VLOOKUP($H24,LIXIL対象製品リスト!$A:$P,7,FALSE),"型番が存在しません"))</f>
        <v/>
      </c>
      <c r="N24" s="121" t="str">
        <f>IF($H24="","",IFERROR(VLOOKUP($H24,LIXIL対象製品リスト!$A:$P,10,FALSE),"型番が存在しません"))</f>
        <v/>
      </c>
      <c r="O24" s="83" t="str">
        <f>IF(OR(I24="",J24=""),"",IF(COUNTIF(M24,"*（D）*")&gt;0,IF((I24+E24)*(J24+F24)/10^6&gt;=サイズ!$D$17,"4",IF((I24+E24)*(J24+F24)/10^6&gt;=サイズ!$D$16,"3",IF((I24+E24)*(J24+F24)/10^6&gt;=サイズ!$D$15,"2",IF((I24+E24)*(J24+F24)/10^6&gt;=サイズ!$D$14,"1","対象外")))),IF(COUNTIF(M24,"*（E）*")&gt;0,IF((I24+E24)*(J24+F24)/10^6&gt;=サイズ!$D$21,"4",IF((I24+E24)*(J24+F24)/10^6&gt;=サイズ!$D$20,"3",IF((I24+E24)*(J24+F24)/10^6&gt;=サイズ!$D$19,"2",IF((I24+E24)*(J24+F24)/10^6&gt;=サイズ!$D$18,"1","対象外")))),"開閉形式を選択")))</f>
        <v/>
      </c>
      <c r="P24" s="83" t="str">
        <f t="shared" si="7"/>
        <v/>
      </c>
      <c r="Q24" s="83" t="str">
        <f t="shared" si="8"/>
        <v/>
      </c>
      <c r="R24" s="83" t="str">
        <f t="shared" si="1"/>
        <v/>
      </c>
      <c r="S24" s="83" t="str">
        <f t="shared" si="9"/>
        <v/>
      </c>
      <c r="T24" s="95"/>
      <c r="U24" s="86" t="str">
        <f>IF(R24&lt;&gt;"",IF(R24="P","SS",IF(OR(R24="S",R24="A"),R24,IF(AND(R24="B",IFERROR(VLOOKUP(H24,LIXIL対象製品リスト!L:AC,9,FALSE),"")="○"),IF(OR(依頼書!$Q$2="",依頼書!$Q$2="選択してください"),"建て方を選択してください",IF(依頼書!$Q$2="共同住宅（4階建以上）",R24,"対象外")),"対象外"))),"")</f>
        <v/>
      </c>
      <c r="V24" s="87" t="str">
        <f>"窓リノベ24"&amp;"ドア"&amp;IFERROR(LEFT(VLOOKUP(H24,LIXIL対象製品リスト!L:AC,2,FALSE),3),"はつり")&amp;U24&amp;P24</f>
        <v>窓リノベ24ドアはつり</v>
      </c>
      <c r="W24" s="88" t="str">
        <f>IF(S24&lt;&gt;"",IFERROR(IF(依頼書!$Q$2="共同住宅（4階建以上）",VLOOKUP(V24,補助額!A:H,8,FALSE),VLOOKUP(V24,補助額!A:H,7,FALSE)),"－"),"")</f>
        <v/>
      </c>
      <c r="X24" s="89" t="str">
        <f t="shared" si="10"/>
        <v/>
      </c>
      <c r="Y24" s="90" t="str">
        <f>IF(R24="","",IF(OR(依頼書!$O$2="選択してください",依頼書!$O$2=""),"地域を選択してください",IF(OR(依頼書!$Q$2="選択してください",依頼書!$Q$2=""),"建て方を選択してください",IFERROR(VLOOKUP(Z24,こどもエコグレード!A:E,5,FALSE),"対象外"))))</f>
        <v/>
      </c>
      <c r="Z24" s="90" t="str">
        <f>R24&amp;IF(依頼書!$Q$2="戸建住宅","戸建住宅","共同住宅")&amp;依頼書!$O$2</f>
        <v>共同住宅選択してください</v>
      </c>
      <c r="AA24" s="90" t="str">
        <f t="shared" si="11"/>
        <v>子育てエコドア</v>
      </c>
      <c r="AB24" s="91" t="str">
        <f>IF(R24&lt;&gt;"",IFERROR(IF(依頼書!$Q$2="共同住宅（4階建以上）",VLOOKUP(AA24,補助額!A:H,8,FALSE),VLOOKUP(AA24,補助額!A:H,7,FALSE)),"－"),"")</f>
        <v/>
      </c>
      <c r="AC24" s="96" t="str">
        <f t="shared" si="12"/>
        <v/>
      </c>
      <c r="AD24" s="90" t="str">
        <f t="shared" si="2"/>
        <v/>
      </c>
      <c r="AE24" s="90" t="str">
        <f t="shared" si="3"/>
        <v>子育てエコドア</v>
      </c>
      <c r="AF24" s="91" t="str">
        <f>IF(R24&lt;&gt;"",IFERROR(IF(依頼書!$Q$2="共同住宅（4階建以上）",VLOOKUP(AE24,補助額!A:H,8,FALSE),VLOOKUP(AE24,補助額!A:H,7,FALSE)),"－"),"")</f>
        <v/>
      </c>
      <c r="AG24" s="97" t="str">
        <f t="shared" si="13"/>
        <v/>
      </c>
      <c r="AH24" s="122" t="str">
        <f>IF(R24="","",IF(OR(依頼書!$O$2="選択してください",依頼書!$O$2=""),"地域を選択してください",IF(OR(依頼書!$Q$2="選択してください",依頼書!$Q$2=""),"建て方を選択してください",IFERROR(VLOOKUP(AI24,こどもエコグレード!A:F,6,FALSE),"対象外"))))</f>
        <v/>
      </c>
      <c r="AI24" s="122" t="str">
        <f>R24&amp;IF(依頼書!$Q$2="戸建住宅","戸建住宅","共同住宅")&amp;依頼書!$O$2</f>
        <v>共同住宅選択してください</v>
      </c>
      <c r="AJ24" s="98"/>
      <c r="AK24" s="98"/>
      <c r="AL24" s="98"/>
    </row>
    <row r="25" spans="1:38" ht="18" customHeight="1" x14ac:dyDescent="0.4">
      <c r="A25" s="1" t="str">
        <f t="shared" si="4"/>
        <v/>
      </c>
      <c r="B25" s="80" t="str">
        <f t="shared" si="5"/>
        <v/>
      </c>
      <c r="C25" s="80" t="str">
        <f t="shared" si="6"/>
        <v/>
      </c>
      <c r="D25" s="80" t="str">
        <f t="shared" si="0"/>
        <v/>
      </c>
      <c r="E25" s="1">
        <f>IFERROR(VLOOKUP(K25&amp;L25,LIXIL対象製品リスト!R:W,4,FALSE),0)</f>
        <v>0</v>
      </c>
      <c r="F25" s="1">
        <f>IFERROR(VLOOKUP(K25&amp;L25,LIXIL対象製品リスト!R:W,5,FALSE),0)</f>
        <v>0</v>
      </c>
      <c r="H25" s="120"/>
      <c r="I25" s="81"/>
      <c r="J25" s="81"/>
      <c r="K25" s="83" t="str">
        <f>IF($H25="","",IFERROR(VLOOKUP($H25,LIXIL対象製品リスト!$A:$P,2,FALSE),"型番が存在しません"))</f>
        <v/>
      </c>
      <c r="L25" s="121" t="str">
        <f>IF($H25="","",IFERROR(VLOOKUP($H25,LIXIL対象製品リスト!$A:$P,6,FALSE),"型番が存在しません"))</f>
        <v/>
      </c>
      <c r="M25" s="83" t="str">
        <f>IF($H25="","",IFERROR(VLOOKUP($H25,LIXIL対象製品リスト!$A:$P,7,FALSE),"型番が存在しません"))</f>
        <v/>
      </c>
      <c r="N25" s="121" t="str">
        <f>IF($H25="","",IFERROR(VLOOKUP($H25,LIXIL対象製品リスト!$A:$P,10,FALSE),"型番が存在しません"))</f>
        <v/>
      </c>
      <c r="O25" s="83" t="str">
        <f>IF(OR(I25="",J25=""),"",IF(COUNTIF(M25,"*（D）*")&gt;0,IF((I25+E25)*(J25+F25)/10^6&gt;=サイズ!$D$17,"4",IF((I25+E25)*(J25+F25)/10^6&gt;=サイズ!$D$16,"3",IF((I25+E25)*(J25+F25)/10^6&gt;=サイズ!$D$15,"2",IF((I25+E25)*(J25+F25)/10^6&gt;=サイズ!$D$14,"1","対象外")))),IF(COUNTIF(M25,"*（E）*")&gt;0,IF((I25+E25)*(J25+F25)/10^6&gt;=サイズ!$D$21,"4",IF((I25+E25)*(J25+F25)/10^6&gt;=サイズ!$D$20,"3",IF((I25+E25)*(J25+F25)/10^6&gt;=サイズ!$D$19,"2",IF((I25+E25)*(J25+F25)/10^6&gt;=サイズ!$D$18,"1","対象外")))),"開閉形式を選択")))</f>
        <v/>
      </c>
      <c r="P25" s="83" t="str">
        <f t="shared" si="7"/>
        <v/>
      </c>
      <c r="Q25" s="83" t="str">
        <f t="shared" si="8"/>
        <v/>
      </c>
      <c r="R25" s="83" t="str">
        <f t="shared" si="1"/>
        <v/>
      </c>
      <c r="S25" s="83" t="str">
        <f t="shared" si="9"/>
        <v/>
      </c>
      <c r="T25" s="95"/>
      <c r="U25" s="86" t="str">
        <f>IF(R25&lt;&gt;"",IF(R25="P","SS",IF(OR(R25="S",R25="A"),R25,IF(AND(R25="B",IFERROR(VLOOKUP(H25,LIXIL対象製品リスト!L:AC,9,FALSE),"")="○"),IF(OR(依頼書!$Q$2="",依頼書!$Q$2="選択してください"),"建て方を選択してください",IF(依頼書!$Q$2="共同住宅（4階建以上）",R25,"対象外")),"対象外"))),"")</f>
        <v/>
      </c>
      <c r="V25" s="87" t="str">
        <f>"窓リノベ24"&amp;"ドア"&amp;IFERROR(LEFT(VLOOKUP(H25,LIXIL対象製品リスト!L:AC,2,FALSE),3),"はつり")&amp;U25&amp;P25</f>
        <v>窓リノベ24ドアはつり</v>
      </c>
      <c r="W25" s="88" t="str">
        <f>IF(S25&lt;&gt;"",IFERROR(IF(依頼書!$Q$2="共同住宅（4階建以上）",VLOOKUP(V25,補助額!A:H,8,FALSE),VLOOKUP(V25,補助額!A:H,7,FALSE)),"－"),"")</f>
        <v/>
      </c>
      <c r="X25" s="89" t="str">
        <f t="shared" si="10"/>
        <v/>
      </c>
      <c r="Y25" s="90" t="str">
        <f>IF(R25="","",IF(OR(依頼書!$O$2="選択してください",依頼書!$O$2=""),"地域を選択してください",IF(OR(依頼書!$Q$2="選択してください",依頼書!$Q$2=""),"建て方を選択してください",IFERROR(VLOOKUP(Z25,こどもエコグレード!A:E,5,FALSE),"対象外"))))</f>
        <v/>
      </c>
      <c r="Z25" s="90" t="str">
        <f>R25&amp;IF(依頼書!$Q$2="戸建住宅","戸建住宅","共同住宅")&amp;依頼書!$O$2</f>
        <v>共同住宅選択してください</v>
      </c>
      <c r="AA25" s="90" t="str">
        <f t="shared" si="11"/>
        <v>子育てエコドア</v>
      </c>
      <c r="AB25" s="91" t="str">
        <f>IF(R25&lt;&gt;"",IFERROR(IF(依頼書!$Q$2="共同住宅（4階建以上）",VLOOKUP(AA25,補助額!A:H,8,FALSE),VLOOKUP(AA25,補助額!A:H,7,FALSE)),"－"),"")</f>
        <v/>
      </c>
      <c r="AC25" s="96" t="str">
        <f t="shared" si="12"/>
        <v/>
      </c>
      <c r="AD25" s="90" t="str">
        <f t="shared" si="2"/>
        <v/>
      </c>
      <c r="AE25" s="90" t="str">
        <f t="shared" si="3"/>
        <v>子育てエコドア</v>
      </c>
      <c r="AF25" s="91" t="str">
        <f>IF(R25&lt;&gt;"",IFERROR(IF(依頼書!$Q$2="共同住宅（4階建以上）",VLOOKUP(AE25,補助額!A:H,8,FALSE),VLOOKUP(AE25,補助額!A:H,7,FALSE)),"－"),"")</f>
        <v/>
      </c>
      <c r="AG25" s="97" t="str">
        <f t="shared" si="13"/>
        <v/>
      </c>
      <c r="AH25" s="122" t="str">
        <f>IF(R25="","",IF(OR(依頼書!$O$2="選択してください",依頼書!$O$2=""),"地域を選択してください",IF(OR(依頼書!$Q$2="選択してください",依頼書!$Q$2=""),"建て方を選択してください",IFERROR(VLOOKUP(AI25,こどもエコグレード!A:F,6,FALSE),"対象外"))))</f>
        <v/>
      </c>
      <c r="AI25" s="122" t="str">
        <f>R25&amp;IF(依頼書!$Q$2="戸建住宅","戸建住宅","共同住宅")&amp;依頼書!$O$2</f>
        <v>共同住宅選択してください</v>
      </c>
      <c r="AJ25" s="98"/>
      <c r="AK25" s="98"/>
      <c r="AL25" s="98"/>
    </row>
    <row r="26" spans="1:38" ht="18" customHeight="1" x14ac:dyDescent="0.4">
      <c r="A26" s="1" t="str">
        <f t="shared" si="4"/>
        <v/>
      </c>
      <c r="B26" s="80" t="str">
        <f t="shared" si="5"/>
        <v/>
      </c>
      <c r="C26" s="80" t="str">
        <f t="shared" si="6"/>
        <v/>
      </c>
      <c r="D26" s="80" t="str">
        <f t="shared" si="0"/>
        <v/>
      </c>
      <c r="E26" s="1">
        <f>IFERROR(VLOOKUP(K26&amp;L26,LIXIL対象製品リスト!R:W,4,FALSE),0)</f>
        <v>0</v>
      </c>
      <c r="F26" s="1">
        <f>IFERROR(VLOOKUP(K26&amp;L26,LIXIL対象製品リスト!R:W,5,FALSE),0)</f>
        <v>0</v>
      </c>
      <c r="H26" s="120"/>
      <c r="I26" s="81"/>
      <c r="J26" s="81"/>
      <c r="K26" s="83" t="str">
        <f>IF($H26="","",IFERROR(VLOOKUP($H26,LIXIL対象製品リスト!$A:$P,2,FALSE),"型番が存在しません"))</f>
        <v/>
      </c>
      <c r="L26" s="121" t="str">
        <f>IF($H26="","",IFERROR(VLOOKUP($H26,LIXIL対象製品リスト!$A:$P,6,FALSE),"型番が存在しません"))</f>
        <v/>
      </c>
      <c r="M26" s="83" t="str">
        <f>IF($H26="","",IFERROR(VLOOKUP($H26,LIXIL対象製品リスト!$A:$P,7,FALSE),"型番が存在しません"))</f>
        <v/>
      </c>
      <c r="N26" s="121" t="str">
        <f>IF($H26="","",IFERROR(VLOOKUP($H26,LIXIL対象製品リスト!$A:$P,10,FALSE),"型番が存在しません"))</f>
        <v/>
      </c>
      <c r="O26" s="83" t="str">
        <f>IF(OR(I26="",J26=""),"",IF(COUNTIF(M26,"*（D）*")&gt;0,IF((I26+E26)*(J26+F26)/10^6&gt;=サイズ!$D$17,"4",IF((I26+E26)*(J26+F26)/10^6&gt;=サイズ!$D$16,"3",IF((I26+E26)*(J26+F26)/10^6&gt;=サイズ!$D$15,"2",IF((I26+E26)*(J26+F26)/10^6&gt;=サイズ!$D$14,"1","対象外")))),IF(COUNTIF(M26,"*（E）*")&gt;0,IF((I26+E26)*(J26+F26)/10^6&gt;=サイズ!$D$21,"4",IF((I26+E26)*(J26+F26)/10^6&gt;=サイズ!$D$20,"3",IF((I26+E26)*(J26+F26)/10^6&gt;=サイズ!$D$19,"2",IF((I26+E26)*(J26+F26)/10^6&gt;=サイズ!$D$18,"1","対象外")))),"開閉形式を選択")))</f>
        <v/>
      </c>
      <c r="P26" s="83" t="str">
        <f t="shared" si="7"/>
        <v/>
      </c>
      <c r="Q26" s="83" t="str">
        <f t="shared" si="8"/>
        <v/>
      </c>
      <c r="R26" s="83" t="str">
        <f t="shared" si="1"/>
        <v/>
      </c>
      <c r="S26" s="83" t="str">
        <f t="shared" si="9"/>
        <v/>
      </c>
      <c r="T26" s="95"/>
      <c r="U26" s="86" t="str">
        <f>IF(R26&lt;&gt;"",IF(R26="P","SS",IF(OR(R26="S",R26="A"),R26,IF(AND(R26="B",IFERROR(VLOOKUP(H26,LIXIL対象製品リスト!L:AC,9,FALSE),"")="○"),IF(OR(依頼書!$Q$2="",依頼書!$Q$2="選択してください"),"建て方を選択してください",IF(依頼書!$Q$2="共同住宅（4階建以上）",R26,"対象外")),"対象外"))),"")</f>
        <v/>
      </c>
      <c r="V26" s="87" t="str">
        <f>"窓リノベ24"&amp;"ドア"&amp;IFERROR(LEFT(VLOOKUP(H26,LIXIL対象製品リスト!L:AC,2,FALSE),3),"はつり")&amp;U26&amp;P26</f>
        <v>窓リノベ24ドアはつり</v>
      </c>
      <c r="W26" s="88" t="str">
        <f>IF(S26&lt;&gt;"",IFERROR(IF(依頼書!$Q$2="共同住宅（4階建以上）",VLOOKUP(V26,補助額!A:H,8,FALSE),VLOOKUP(V26,補助額!A:H,7,FALSE)),"－"),"")</f>
        <v/>
      </c>
      <c r="X26" s="89" t="str">
        <f t="shared" si="10"/>
        <v/>
      </c>
      <c r="Y26" s="90" t="str">
        <f>IF(R26="","",IF(OR(依頼書!$O$2="選択してください",依頼書!$O$2=""),"地域を選択してください",IF(OR(依頼書!$Q$2="選択してください",依頼書!$Q$2=""),"建て方を選択してください",IFERROR(VLOOKUP(Z26,こどもエコグレード!A:E,5,FALSE),"対象外"))))</f>
        <v/>
      </c>
      <c r="Z26" s="90" t="str">
        <f>R26&amp;IF(依頼書!$Q$2="戸建住宅","戸建住宅","共同住宅")&amp;依頼書!$O$2</f>
        <v>共同住宅選択してください</v>
      </c>
      <c r="AA26" s="90" t="str">
        <f t="shared" si="11"/>
        <v>子育てエコドア</v>
      </c>
      <c r="AB26" s="91" t="str">
        <f>IF(R26&lt;&gt;"",IFERROR(IF(依頼書!$Q$2="共同住宅（4階建以上）",VLOOKUP(AA26,補助額!A:H,8,FALSE),VLOOKUP(AA26,補助額!A:H,7,FALSE)),"－"),"")</f>
        <v/>
      </c>
      <c r="AC26" s="96" t="str">
        <f t="shared" si="12"/>
        <v/>
      </c>
      <c r="AD26" s="90" t="str">
        <f t="shared" si="2"/>
        <v/>
      </c>
      <c r="AE26" s="90" t="str">
        <f t="shared" si="3"/>
        <v>子育てエコドア</v>
      </c>
      <c r="AF26" s="91" t="str">
        <f>IF(R26&lt;&gt;"",IFERROR(IF(依頼書!$Q$2="共同住宅（4階建以上）",VLOOKUP(AE26,補助額!A:H,8,FALSE),VLOOKUP(AE26,補助額!A:H,7,FALSE)),"－"),"")</f>
        <v/>
      </c>
      <c r="AG26" s="97" t="str">
        <f t="shared" si="13"/>
        <v/>
      </c>
      <c r="AH26" s="122" t="str">
        <f>IF(R26="","",IF(OR(依頼書!$O$2="選択してください",依頼書!$O$2=""),"地域を選択してください",IF(OR(依頼書!$Q$2="選択してください",依頼書!$Q$2=""),"建て方を選択してください",IFERROR(VLOOKUP(AI26,こどもエコグレード!A:F,6,FALSE),"対象外"))))</f>
        <v/>
      </c>
      <c r="AI26" s="122" t="str">
        <f>R26&amp;IF(依頼書!$Q$2="戸建住宅","戸建住宅","共同住宅")&amp;依頼書!$O$2</f>
        <v>共同住宅選択してください</v>
      </c>
      <c r="AJ26" s="98"/>
      <c r="AK26" s="98"/>
      <c r="AL26" s="98"/>
    </row>
    <row r="27" spans="1:38" ht="18" customHeight="1" x14ac:dyDescent="0.4">
      <c r="A27" s="1" t="str">
        <f t="shared" si="4"/>
        <v/>
      </c>
      <c r="B27" s="80" t="str">
        <f t="shared" si="5"/>
        <v/>
      </c>
      <c r="C27" s="80" t="str">
        <f t="shared" si="6"/>
        <v/>
      </c>
      <c r="D27" s="80" t="str">
        <f t="shared" si="0"/>
        <v/>
      </c>
      <c r="E27" s="1">
        <f>IFERROR(VLOOKUP(K27&amp;L27,LIXIL対象製品リスト!R:W,4,FALSE),0)</f>
        <v>0</v>
      </c>
      <c r="F27" s="1">
        <f>IFERROR(VLOOKUP(K27&amp;L27,LIXIL対象製品リスト!R:W,5,FALSE),0)</f>
        <v>0</v>
      </c>
      <c r="H27" s="120"/>
      <c r="I27" s="81"/>
      <c r="J27" s="81"/>
      <c r="K27" s="83" t="str">
        <f>IF($H27="","",IFERROR(VLOOKUP($H27,LIXIL対象製品リスト!$A:$P,2,FALSE),"型番が存在しません"))</f>
        <v/>
      </c>
      <c r="L27" s="121" t="str">
        <f>IF($H27="","",IFERROR(VLOOKUP($H27,LIXIL対象製品リスト!$A:$P,6,FALSE),"型番が存在しません"))</f>
        <v/>
      </c>
      <c r="M27" s="83" t="str">
        <f>IF($H27="","",IFERROR(VLOOKUP($H27,LIXIL対象製品リスト!$A:$P,7,FALSE),"型番が存在しません"))</f>
        <v/>
      </c>
      <c r="N27" s="121" t="str">
        <f>IF($H27="","",IFERROR(VLOOKUP($H27,LIXIL対象製品リスト!$A:$P,10,FALSE),"型番が存在しません"))</f>
        <v/>
      </c>
      <c r="O27" s="83" t="str">
        <f>IF(OR(I27="",J27=""),"",IF(COUNTIF(M27,"*（D）*")&gt;0,IF((I27+E27)*(J27+F27)/10^6&gt;=サイズ!$D$17,"4",IF((I27+E27)*(J27+F27)/10^6&gt;=サイズ!$D$16,"3",IF((I27+E27)*(J27+F27)/10^6&gt;=サイズ!$D$15,"2",IF((I27+E27)*(J27+F27)/10^6&gt;=サイズ!$D$14,"1","対象外")))),IF(COUNTIF(M27,"*（E）*")&gt;0,IF((I27+E27)*(J27+F27)/10^6&gt;=サイズ!$D$21,"4",IF((I27+E27)*(J27+F27)/10^6&gt;=サイズ!$D$20,"3",IF((I27+E27)*(J27+F27)/10^6&gt;=サイズ!$D$19,"2",IF((I27+E27)*(J27+F27)/10^6&gt;=サイズ!$D$18,"1","対象外")))),"開閉形式を選択")))</f>
        <v/>
      </c>
      <c r="P27" s="83" t="str">
        <f t="shared" si="7"/>
        <v/>
      </c>
      <c r="Q27" s="83" t="str">
        <f t="shared" si="8"/>
        <v/>
      </c>
      <c r="R27" s="83" t="str">
        <f t="shared" si="1"/>
        <v/>
      </c>
      <c r="S27" s="83" t="str">
        <f t="shared" si="9"/>
        <v/>
      </c>
      <c r="T27" s="95"/>
      <c r="U27" s="86" t="str">
        <f>IF(R27&lt;&gt;"",IF(R27="P","SS",IF(OR(R27="S",R27="A"),R27,IF(AND(R27="B",IFERROR(VLOOKUP(H27,LIXIL対象製品リスト!L:AC,9,FALSE),"")="○"),IF(OR(依頼書!$Q$2="",依頼書!$Q$2="選択してください"),"建て方を選択してください",IF(依頼書!$Q$2="共同住宅（4階建以上）",R27,"対象外")),"対象外"))),"")</f>
        <v/>
      </c>
      <c r="V27" s="87" t="str">
        <f>"窓リノベ24"&amp;"ドア"&amp;IFERROR(LEFT(VLOOKUP(H27,LIXIL対象製品リスト!L:AC,2,FALSE),3),"はつり")&amp;U27&amp;P27</f>
        <v>窓リノベ24ドアはつり</v>
      </c>
      <c r="W27" s="88" t="str">
        <f>IF(S27&lt;&gt;"",IFERROR(IF(依頼書!$Q$2="共同住宅（4階建以上）",VLOOKUP(V27,補助額!A:H,8,FALSE),VLOOKUP(V27,補助額!A:H,7,FALSE)),"－"),"")</f>
        <v/>
      </c>
      <c r="X27" s="89" t="str">
        <f t="shared" si="10"/>
        <v/>
      </c>
      <c r="Y27" s="90" t="str">
        <f>IF(R27="","",IF(OR(依頼書!$O$2="選択してください",依頼書!$O$2=""),"地域を選択してください",IF(OR(依頼書!$Q$2="選択してください",依頼書!$Q$2=""),"建て方を選択してください",IFERROR(VLOOKUP(Z27,こどもエコグレード!A:E,5,FALSE),"対象外"))))</f>
        <v/>
      </c>
      <c r="Z27" s="90" t="str">
        <f>R27&amp;IF(依頼書!$Q$2="戸建住宅","戸建住宅","共同住宅")&amp;依頼書!$O$2</f>
        <v>共同住宅選択してください</v>
      </c>
      <c r="AA27" s="90" t="str">
        <f t="shared" si="11"/>
        <v>子育てエコドア</v>
      </c>
      <c r="AB27" s="91" t="str">
        <f>IF(R27&lt;&gt;"",IFERROR(IF(依頼書!$Q$2="共同住宅（4階建以上）",VLOOKUP(AA27,補助額!A:H,8,FALSE),VLOOKUP(AA27,補助額!A:H,7,FALSE)),"－"),"")</f>
        <v/>
      </c>
      <c r="AC27" s="96" t="str">
        <f t="shared" si="12"/>
        <v/>
      </c>
      <c r="AD27" s="90" t="str">
        <f t="shared" si="2"/>
        <v/>
      </c>
      <c r="AE27" s="90" t="str">
        <f t="shared" si="3"/>
        <v>子育てエコドア</v>
      </c>
      <c r="AF27" s="91" t="str">
        <f>IF(R27&lt;&gt;"",IFERROR(IF(依頼書!$Q$2="共同住宅（4階建以上）",VLOOKUP(AE27,補助額!A:H,8,FALSE),VLOOKUP(AE27,補助額!A:H,7,FALSE)),"－"),"")</f>
        <v/>
      </c>
      <c r="AG27" s="97" t="str">
        <f t="shared" si="13"/>
        <v/>
      </c>
      <c r="AH27" s="122" t="str">
        <f>IF(R27="","",IF(OR(依頼書!$O$2="選択してください",依頼書!$O$2=""),"地域を選択してください",IF(OR(依頼書!$Q$2="選択してください",依頼書!$Q$2=""),"建て方を選択してください",IFERROR(VLOOKUP(AI27,こどもエコグレード!A:F,6,FALSE),"対象外"))))</f>
        <v/>
      </c>
      <c r="AI27" s="122" t="str">
        <f>R27&amp;IF(依頼書!$Q$2="戸建住宅","戸建住宅","共同住宅")&amp;依頼書!$O$2</f>
        <v>共同住宅選択してください</v>
      </c>
      <c r="AJ27" s="98"/>
      <c r="AK27" s="98"/>
      <c r="AL27" s="98"/>
    </row>
    <row r="28" spans="1:38" ht="18" customHeight="1" x14ac:dyDescent="0.4">
      <c r="A28" s="1" t="str">
        <f t="shared" si="4"/>
        <v/>
      </c>
      <c r="B28" s="80" t="str">
        <f t="shared" si="5"/>
        <v/>
      </c>
      <c r="C28" s="80" t="str">
        <f t="shared" si="6"/>
        <v/>
      </c>
      <c r="D28" s="80" t="str">
        <f t="shared" si="0"/>
        <v/>
      </c>
      <c r="E28" s="1">
        <f>IFERROR(VLOOKUP(K28&amp;L28,LIXIL対象製品リスト!R:W,4,FALSE),0)</f>
        <v>0</v>
      </c>
      <c r="F28" s="1">
        <f>IFERROR(VLOOKUP(K28&amp;L28,LIXIL対象製品リスト!R:W,5,FALSE),0)</f>
        <v>0</v>
      </c>
      <c r="H28" s="120"/>
      <c r="I28" s="81"/>
      <c r="J28" s="81"/>
      <c r="K28" s="83" t="str">
        <f>IF($H28="","",IFERROR(VLOOKUP($H28,LIXIL対象製品リスト!$A:$P,2,FALSE),"型番が存在しません"))</f>
        <v/>
      </c>
      <c r="L28" s="121" t="str">
        <f>IF($H28="","",IFERROR(VLOOKUP($H28,LIXIL対象製品リスト!$A:$P,6,FALSE),"型番が存在しません"))</f>
        <v/>
      </c>
      <c r="M28" s="83" t="str">
        <f>IF($H28="","",IFERROR(VLOOKUP($H28,LIXIL対象製品リスト!$A:$P,7,FALSE),"型番が存在しません"))</f>
        <v/>
      </c>
      <c r="N28" s="121" t="str">
        <f>IF($H28="","",IFERROR(VLOOKUP($H28,LIXIL対象製品リスト!$A:$P,10,FALSE),"型番が存在しません"))</f>
        <v/>
      </c>
      <c r="O28" s="83" t="str">
        <f>IF(OR(I28="",J28=""),"",IF(COUNTIF(M28,"*（D）*")&gt;0,IF((I28+E28)*(J28+F28)/10^6&gt;=サイズ!$D$17,"4",IF((I28+E28)*(J28+F28)/10^6&gt;=サイズ!$D$16,"3",IF((I28+E28)*(J28+F28)/10^6&gt;=サイズ!$D$15,"2",IF((I28+E28)*(J28+F28)/10^6&gt;=サイズ!$D$14,"1","対象外")))),IF(COUNTIF(M28,"*（E）*")&gt;0,IF((I28+E28)*(J28+F28)/10^6&gt;=サイズ!$D$21,"4",IF((I28+E28)*(J28+F28)/10^6&gt;=サイズ!$D$20,"3",IF((I28+E28)*(J28+F28)/10^6&gt;=サイズ!$D$19,"2",IF((I28+E28)*(J28+F28)/10^6&gt;=サイズ!$D$18,"1","対象外")))),"開閉形式を選択")))</f>
        <v/>
      </c>
      <c r="P28" s="83" t="str">
        <f t="shared" si="7"/>
        <v/>
      </c>
      <c r="Q28" s="83" t="str">
        <f t="shared" si="8"/>
        <v/>
      </c>
      <c r="R28" s="83" t="str">
        <f t="shared" si="1"/>
        <v/>
      </c>
      <c r="S28" s="83" t="str">
        <f t="shared" si="9"/>
        <v/>
      </c>
      <c r="T28" s="95"/>
      <c r="U28" s="86" t="str">
        <f>IF(R28&lt;&gt;"",IF(R28="P","SS",IF(OR(R28="S",R28="A"),R28,IF(AND(R28="B",IFERROR(VLOOKUP(H28,LIXIL対象製品リスト!L:AC,9,FALSE),"")="○"),IF(OR(依頼書!$Q$2="",依頼書!$Q$2="選択してください"),"建て方を選択してください",IF(依頼書!$Q$2="共同住宅（4階建以上）",R28,"対象外")),"対象外"))),"")</f>
        <v/>
      </c>
      <c r="V28" s="87" t="str">
        <f>"窓リノベ24"&amp;"ドア"&amp;IFERROR(LEFT(VLOOKUP(H28,LIXIL対象製品リスト!L:AC,2,FALSE),3),"はつり")&amp;U28&amp;P28</f>
        <v>窓リノベ24ドアはつり</v>
      </c>
      <c r="W28" s="88" t="str">
        <f>IF(S28&lt;&gt;"",IFERROR(IF(依頼書!$Q$2="共同住宅（4階建以上）",VLOOKUP(V28,補助額!A:H,8,FALSE),VLOOKUP(V28,補助額!A:H,7,FALSE)),"－"),"")</f>
        <v/>
      </c>
      <c r="X28" s="89" t="str">
        <f t="shared" si="10"/>
        <v/>
      </c>
      <c r="Y28" s="90" t="str">
        <f>IF(R28="","",IF(OR(依頼書!$O$2="選択してください",依頼書!$O$2=""),"地域を選択してください",IF(OR(依頼書!$Q$2="選択してください",依頼書!$Q$2=""),"建て方を選択してください",IFERROR(VLOOKUP(Z28,こどもエコグレード!A:E,5,FALSE),"対象外"))))</f>
        <v/>
      </c>
      <c r="Z28" s="90" t="str">
        <f>R28&amp;IF(依頼書!$Q$2="戸建住宅","戸建住宅","共同住宅")&amp;依頼書!$O$2</f>
        <v>共同住宅選択してください</v>
      </c>
      <c r="AA28" s="90" t="str">
        <f t="shared" si="11"/>
        <v>子育てエコドア</v>
      </c>
      <c r="AB28" s="91" t="str">
        <f>IF(R28&lt;&gt;"",IFERROR(IF(依頼書!$Q$2="共同住宅（4階建以上）",VLOOKUP(AA28,補助額!A:H,8,FALSE),VLOOKUP(AA28,補助額!A:H,7,FALSE)),"－"),"")</f>
        <v/>
      </c>
      <c r="AC28" s="96" t="str">
        <f t="shared" si="12"/>
        <v/>
      </c>
      <c r="AD28" s="90" t="str">
        <f t="shared" si="2"/>
        <v/>
      </c>
      <c r="AE28" s="90" t="str">
        <f t="shared" si="3"/>
        <v>子育てエコドア</v>
      </c>
      <c r="AF28" s="91" t="str">
        <f>IF(R28&lt;&gt;"",IFERROR(IF(依頼書!$Q$2="共同住宅（4階建以上）",VLOOKUP(AE28,補助額!A:H,8,FALSE),VLOOKUP(AE28,補助額!A:H,7,FALSE)),"－"),"")</f>
        <v/>
      </c>
      <c r="AG28" s="97" t="str">
        <f t="shared" si="13"/>
        <v/>
      </c>
      <c r="AH28" s="122" t="str">
        <f>IF(R28="","",IF(OR(依頼書!$O$2="選択してください",依頼書!$O$2=""),"地域を選択してください",IF(OR(依頼書!$Q$2="選択してください",依頼書!$Q$2=""),"建て方を選択してください",IFERROR(VLOOKUP(AI28,こどもエコグレード!A:F,6,FALSE),"対象外"))))</f>
        <v/>
      </c>
      <c r="AI28" s="122" t="str">
        <f>R28&amp;IF(依頼書!$Q$2="戸建住宅","戸建住宅","共同住宅")&amp;依頼書!$O$2</f>
        <v>共同住宅選択してください</v>
      </c>
      <c r="AJ28" s="98"/>
      <c r="AK28" s="98"/>
      <c r="AL28" s="98"/>
    </row>
    <row r="29" spans="1:38" ht="18" customHeight="1" x14ac:dyDescent="0.4">
      <c r="A29" s="1" t="str">
        <f t="shared" si="4"/>
        <v/>
      </c>
      <c r="B29" s="80" t="str">
        <f t="shared" si="5"/>
        <v/>
      </c>
      <c r="C29" s="80" t="str">
        <f t="shared" si="6"/>
        <v/>
      </c>
      <c r="D29" s="80" t="str">
        <f t="shared" si="0"/>
        <v/>
      </c>
      <c r="E29" s="1">
        <f>IFERROR(VLOOKUP(K29&amp;L29,LIXIL対象製品リスト!R:W,4,FALSE),0)</f>
        <v>0</v>
      </c>
      <c r="F29" s="1">
        <f>IFERROR(VLOOKUP(K29&amp;L29,LIXIL対象製品リスト!R:W,5,FALSE),0)</f>
        <v>0</v>
      </c>
      <c r="H29" s="120"/>
      <c r="I29" s="81"/>
      <c r="J29" s="81"/>
      <c r="K29" s="83" t="str">
        <f>IF($H29="","",IFERROR(VLOOKUP($H29,LIXIL対象製品リスト!$A:$P,2,FALSE),"型番が存在しません"))</f>
        <v/>
      </c>
      <c r="L29" s="121" t="str">
        <f>IF($H29="","",IFERROR(VLOOKUP($H29,LIXIL対象製品リスト!$A:$P,6,FALSE),"型番が存在しません"))</f>
        <v/>
      </c>
      <c r="M29" s="83" t="str">
        <f>IF($H29="","",IFERROR(VLOOKUP($H29,LIXIL対象製品リスト!$A:$P,7,FALSE),"型番が存在しません"))</f>
        <v/>
      </c>
      <c r="N29" s="121" t="str">
        <f>IF($H29="","",IFERROR(VLOOKUP($H29,LIXIL対象製品リスト!$A:$P,10,FALSE),"型番が存在しません"))</f>
        <v/>
      </c>
      <c r="O29" s="83" t="str">
        <f>IF(OR(I29="",J29=""),"",IF(COUNTIF(M29,"*（D）*")&gt;0,IF((I29+E29)*(J29+F29)/10^6&gt;=サイズ!$D$17,"4",IF((I29+E29)*(J29+F29)/10^6&gt;=サイズ!$D$16,"3",IF((I29+E29)*(J29+F29)/10^6&gt;=サイズ!$D$15,"2",IF((I29+E29)*(J29+F29)/10^6&gt;=サイズ!$D$14,"1","対象外")))),IF(COUNTIF(M29,"*（E）*")&gt;0,IF((I29+E29)*(J29+F29)/10^6&gt;=サイズ!$D$21,"4",IF((I29+E29)*(J29+F29)/10^6&gt;=サイズ!$D$20,"3",IF((I29+E29)*(J29+F29)/10^6&gt;=サイズ!$D$19,"2",IF((I29+E29)*(J29+F29)/10^6&gt;=サイズ!$D$18,"1","対象外")))),"開閉形式を選択")))</f>
        <v/>
      </c>
      <c r="P29" s="83" t="str">
        <f t="shared" si="7"/>
        <v/>
      </c>
      <c r="Q29" s="83" t="str">
        <f t="shared" si="8"/>
        <v/>
      </c>
      <c r="R29" s="83" t="str">
        <f t="shared" si="1"/>
        <v/>
      </c>
      <c r="S29" s="83" t="str">
        <f t="shared" si="9"/>
        <v/>
      </c>
      <c r="T29" s="95"/>
      <c r="U29" s="86" t="str">
        <f>IF(R29&lt;&gt;"",IF(R29="P","SS",IF(OR(R29="S",R29="A"),R29,IF(AND(R29="B",IFERROR(VLOOKUP(H29,LIXIL対象製品リスト!L:AC,9,FALSE),"")="○"),IF(OR(依頼書!$Q$2="",依頼書!$Q$2="選択してください"),"建て方を選択してください",IF(依頼書!$Q$2="共同住宅（4階建以上）",R29,"対象外")),"対象外"))),"")</f>
        <v/>
      </c>
      <c r="V29" s="87" t="str">
        <f>"窓リノベ24"&amp;"ドア"&amp;IFERROR(LEFT(VLOOKUP(H29,LIXIL対象製品リスト!L:AC,2,FALSE),3),"はつり")&amp;U29&amp;P29</f>
        <v>窓リノベ24ドアはつり</v>
      </c>
      <c r="W29" s="88" t="str">
        <f>IF(S29&lt;&gt;"",IFERROR(IF(依頼書!$Q$2="共同住宅（4階建以上）",VLOOKUP(V29,補助額!A:H,8,FALSE),VLOOKUP(V29,補助額!A:H,7,FALSE)),"－"),"")</f>
        <v/>
      </c>
      <c r="X29" s="89" t="str">
        <f t="shared" si="10"/>
        <v/>
      </c>
      <c r="Y29" s="90" t="str">
        <f>IF(R29="","",IF(OR(依頼書!$O$2="選択してください",依頼書!$O$2=""),"地域を選択してください",IF(OR(依頼書!$Q$2="選択してください",依頼書!$Q$2=""),"建て方を選択してください",IFERROR(VLOOKUP(Z29,こどもエコグレード!A:E,5,FALSE),"対象外"))))</f>
        <v/>
      </c>
      <c r="Z29" s="90" t="str">
        <f>R29&amp;IF(依頼書!$Q$2="戸建住宅","戸建住宅","共同住宅")&amp;依頼書!$O$2</f>
        <v>共同住宅選択してください</v>
      </c>
      <c r="AA29" s="90" t="str">
        <f t="shared" si="11"/>
        <v>子育てエコドア</v>
      </c>
      <c r="AB29" s="91" t="str">
        <f>IF(R29&lt;&gt;"",IFERROR(IF(依頼書!$Q$2="共同住宅（4階建以上）",VLOOKUP(AA29,補助額!A:H,8,FALSE),VLOOKUP(AA29,補助額!A:H,7,FALSE)),"－"),"")</f>
        <v/>
      </c>
      <c r="AC29" s="96" t="str">
        <f t="shared" si="12"/>
        <v/>
      </c>
      <c r="AD29" s="90" t="str">
        <f t="shared" si="2"/>
        <v/>
      </c>
      <c r="AE29" s="90" t="str">
        <f t="shared" si="3"/>
        <v>子育てエコドア</v>
      </c>
      <c r="AF29" s="91" t="str">
        <f>IF(R29&lt;&gt;"",IFERROR(IF(依頼書!$Q$2="共同住宅（4階建以上）",VLOOKUP(AE29,補助額!A:H,8,FALSE),VLOOKUP(AE29,補助額!A:H,7,FALSE)),"－"),"")</f>
        <v/>
      </c>
      <c r="AG29" s="97" t="str">
        <f t="shared" si="13"/>
        <v/>
      </c>
      <c r="AH29" s="122" t="str">
        <f>IF(R29="","",IF(OR(依頼書!$O$2="選択してください",依頼書!$O$2=""),"地域を選択してください",IF(OR(依頼書!$Q$2="選択してください",依頼書!$Q$2=""),"建て方を選択してください",IFERROR(VLOOKUP(AI29,こどもエコグレード!A:F,6,FALSE),"対象外"))))</f>
        <v/>
      </c>
      <c r="AI29" s="122" t="str">
        <f>R29&amp;IF(依頼書!$Q$2="戸建住宅","戸建住宅","共同住宅")&amp;依頼書!$O$2</f>
        <v>共同住宅選択してください</v>
      </c>
      <c r="AJ29" s="98"/>
      <c r="AK29" s="98"/>
      <c r="AL29" s="98"/>
    </row>
    <row r="30" spans="1:38" ht="18" customHeight="1" x14ac:dyDescent="0.4">
      <c r="A30" s="1" t="str">
        <f t="shared" si="4"/>
        <v/>
      </c>
      <c r="B30" s="80" t="str">
        <f t="shared" si="5"/>
        <v/>
      </c>
      <c r="C30" s="80" t="str">
        <f t="shared" si="6"/>
        <v/>
      </c>
      <c r="D30" s="80" t="str">
        <f t="shared" si="0"/>
        <v/>
      </c>
      <c r="E30" s="1">
        <f>IFERROR(VLOOKUP(K30&amp;L30,LIXIL対象製品リスト!R:W,4,FALSE),0)</f>
        <v>0</v>
      </c>
      <c r="F30" s="1">
        <f>IFERROR(VLOOKUP(K30&amp;L30,LIXIL対象製品リスト!R:W,5,FALSE),0)</f>
        <v>0</v>
      </c>
      <c r="H30" s="120"/>
      <c r="I30" s="81"/>
      <c r="J30" s="81"/>
      <c r="K30" s="83" t="str">
        <f>IF($H30="","",IFERROR(VLOOKUP($H30,LIXIL対象製品リスト!$A:$P,2,FALSE),"型番が存在しません"))</f>
        <v/>
      </c>
      <c r="L30" s="121" t="str">
        <f>IF($H30="","",IFERROR(VLOOKUP($H30,LIXIL対象製品リスト!$A:$P,6,FALSE),"型番が存在しません"))</f>
        <v/>
      </c>
      <c r="M30" s="83" t="str">
        <f>IF($H30="","",IFERROR(VLOOKUP($H30,LIXIL対象製品リスト!$A:$P,7,FALSE),"型番が存在しません"))</f>
        <v/>
      </c>
      <c r="N30" s="121" t="str">
        <f>IF($H30="","",IFERROR(VLOOKUP($H30,LIXIL対象製品リスト!$A:$P,10,FALSE),"型番が存在しません"))</f>
        <v/>
      </c>
      <c r="O30" s="83" t="str">
        <f>IF(OR(I30="",J30=""),"",IF(COUNTIF(M30,"*（D）*")&gt;0,IF((I30+E30)*(J30+F30)/10^6&gt;=サイズ!$D$17,"4",IF((I30+E30)*(J30+F30)/10^6&gt;=サイズ!$D$16,"3",IF((I30+E30)*(J30+F30)/10^6&gt;=サイズ!$D$15,"2",IF((I30+E30)*(J30+F30)/10^6&gt;=サイズ!$D$14,"1","対象外")))),IF(COUNTIF(M30,"*（E）*")&gt;0,IF((I30+E30)*(J30+F30)/10^6&gt;=サイズ!$D$21,"4",IF((I30+E30)*(J30+F30)/10^6&gt;=サイズ!$D$20,"3",IF((I30+E30)*(J30+F30)/10^6&gt;=サイズ!$D$19,"2",IF((I30+E30)*(J30+F30)/10^6&gt;=サイズ!$D$18,"1","対象外")))),"開閉形式を選択")))</f>
        <v/>
      </c>
      <c r="P30" s="83" t="str">
        <f t="shared" si="7"/>
        <v/>
      </c>
      <c r="Q30" s="83" t="str">
        <f t="shared" si="8"/>
        <v/>
      </c>
      <c r="R30" s="83" t="str">
        <f t="shared" si="1"/>
        <v/>
      </c>
      <c r="S30" s="83" t="str">
        <f t="shared" si="9"/>
        <v/>
      </c>
      <c r="T30" s="95"/>
      <c r="U30" s="86" t="str">
        <f>IF(R30&lt;&gt;"",IF(R30="P","SS",IF(OR(R30="S",R30="A"),R30,IF(AND(R30="B",IFERROR(VLOOKUP(H30,LIXIL対象製品リスト!L:AC,9,FALSE),"")="○"),IF(OR(依頼書!$Q$2="",依頼書!$Q$2="選択してください"),"建て方を選択してください",IF(依頼書!$Q$2="共同住宅（4階建以上）",R30,"対象外")),"対象外"))),"")</f>
        <v/>
      </c>
      <c r="V30" s="87" t="str">
        <f>"窓リノベ24"&amp;"ドア"&amp;IFERROR(LEFT(VLOOKUP(H30,LIXIL対象製品リスト!L:AC,2,FALSE),3),"はつり")&amp;U30&amp;P30</f>
        <v>窓リノベ24ドアはつり</v>
      </c>
      <c r="W30" s="88" t="str">
        <f>IF(S30&lt;&gt;"",IFERROR(IF(依頼書!$Q$2="共同住宅（4階建以上）",VLOOKUP(V30,補助額!A:H,8,FALSE),VLOOKUP(V30,補助額!A:H,7,FALSE)),"－"),"")</f>
        <v/>
      </c>
      <c r="X30" s="89" t="str">
        <f t="shared" si="10"/>
        <v/>
      </c>
      <c r="Y30" s="90" t="str">
        <f>IF(R30="","",IF(OR(依頼書!$O$2="選択してください",依頼書!$O$2=""),"地域を選択してください",IF(OR(依頼書!$Q$2="選択してください",依頼書!$Q$2=""),"建て方を選択してください",IFERROR(VLOOKUP(Z30,こどもエコグレード!A:E,5,FALSE),"対象外"))))</f>
        <v/>
      </c>
      <c r="Z30" s="90" t="str">
        <f>R30&amp;IF(依頼書!$Q$2="戸建住宅","戸建住宅","共同住宅")&amp;依頼書!$O$2</f>
        <v>共同住宅選択してください</v>
      </c>
      <c r="AA30" s="90" t="str">
        <f t="shared" si="11"/>
        <v>子育てエコドア</v>
      </c>
      <c r="AB30" s="91" t="str">
        <f>IF(R30&lt;&gt;"",IFERROR(IF(依頼書!$Q$2="共同住宅（4階建以上）",VLOOKUP(AA30,補助額!A:H,8,FALSE),VLOOKUP(AA30,補助額!A:H,7,FALSE)),"－"),"")</f>
        <v/>
      </c>
      <c r="AC30" s="96" t="str">
        <f t="shared" si="12"/>
        <v/>
      </c>
      <c r="AD30" s="90" t="str">
        <f t="shared" si="2"/>
        <v/>
      </c>
      <c r="AE30" s="90" t="str">
        <f t="shared" si="3"/>
        <v>子育てエコドア</v>
      </c>
      <c r="AF30" s="91" t="str">
        <f>IF(R30&lt;&gt;"",IFERROR(IF(依頼書!$Q$2="共同住宅（4階建以上）",VLOOKUP(AE30,補助額!A:H,8,FALSE),VLOOKUP(AE30,補助額!A:H,7,FALSE)),"－"),"")</f>
        <v/>
      </c>
      <c r="AG30" s="97" t="str">
        <f t="shared" si="13"/>
        <v/>
      </c>
      <c r="AH30" s="122" t="str">
        <f>IF(R30="","",IF(OR(依頼書!$O$2="選択してください",依頼書!$O$2=""),"地域を選択してください",IF(OR(依頼書!$Q$2="選択してください",依頼書!$Q$2=""),"建て方を選択してください",IFERROR(VLOOKUP(AI30,こどもエコグレード!A:F,6,FALSE),"対象外"))))</f>
        <v/>
      </c>
      <c r="AI30" s="122" t="str">
        <f>R30&amp;IF(依頼書!$Q$2="戸建住宅","戸建住宅","共同住宅")&amp;依頼書!$O$2</f>
        <v>共同住宅選択してください</v>
      </c>
      <c r="AJ30" s="98"/>
      <c r="AK30" s="98"/>
      <c r="AL30" s="98"/>
    </row>
    <row r="31" spans="1:38" ht="18" customHeight="1" x14ac:dyDescent="0.4">
      <c r="A31" s="1" t="str">
        <f t="shared" si="4"/>
        <v/>
      </c>
      <c r="B31" s="80" t="str">
        <f t="shared" si="5"/>
        <v/>
      </c>
      <c r="C31" s="80" t="str">
        <f t="shared" si="6"/>
        <v/>
      </c>
      <c r="D31" s="80" t="str">
        <f t="shared" si="0"/>
        <v/>
      </c>
      <c r="E31" s="1">
        <f>IFERROR(VLOOKUP(K31&amp;L31,LIXIL対象製品リスト!R:W,4,FALSE),0)</f>
        <v>0</v>
      </c>
      <c r="F31" s="1">
        <f>IFERROR(VLOOKUP(K31&amp;L31,LIXIL対象製品リスト!R:W,5,FALSE),0)</f>
        <v>0</v>
      </c>
      <c r="H31" s="120"/>
      <c r="I31" s="81"/>
      <c r="J31" s="81"/>
      <c r="K31" s="83" t="str">
        <f>IF($H31="","",IFERROR(VLOOKUP($H31,LIXIL対象製品リスト!$A:$P,2,FALSE),"型番が存在しません"))</f>
        <v/>
      </c>
      <c r="L31" s="121" t="str">
        <f>IF($H31="","",IFERROR(VLOOKUP($H31,LIXIL対象製品リスト!$A:$P,6,FALSE),"型番が存在しません"))</f>
        <v/>
      </c>
      <c r="M31" s="83" t="str">
        <f>IF($H31="","",IFERROR(VLOOKUP($H31,LIXIL対象製品リスト!$A:$P,7,FALSE),"型番が存在しません"))</f>
        <v/>
      </c>
      <c r="N31" s="121" t="str">
        <f>IF($H31="","",IFERROR(VLOOKUP($H31,LIXIL対象製品リスト!$A:$P,10,FALSE),"型番が存在しません"))</f>
        <v/>
      </c>
      <c r="O31" s="83" t="str">
        <f>IF(OR(I31="",J31=""),"",IF(COUNTIF(M31,"*（D）*")&gt;0,IF((I31+E31)*(J31+F31)/10^6&gt;=サイズ!$D$17,"4",IF((I31+E31)*(J31+F31)/10^6&gt;=サイズ!$D$16,"3",IF((I31+E31)*(J31+F31)/10^6&gt;=サイズ!$D$15,"2",IF((I31+E31)*(J31+F31)/10^6&gt;=サイズ!$D$14,"1","対象外")))),IF(COUNTIF(M31,"*（E）*")&gt;0,IF((I31+E31)*(J31+F31)/10^6&gt;=サイズ!$D$21,"4",IF((I31+E31)*(J31+F31)/10^6&gt;=サイズ!$D$20,"3",IF((I31+E31)*(J31+F31)/10^6&gt;=サイズ!$D$19,"2",IF((I31+E31)*(J31+F31)/10^6&gt;=サイズ!$D$18,"1","対象外")))),"開閉形式を選択")))</f>
        <v/>
      </c>
      <c r="P31" s="83" t="str">
        <f t="shared" si="7"/>
        <v/>
      </c>
      <c r="Q31" s="83" t="str">
        <f t="shared" si="8"/>
        <v/>
      </c>
      <c r="R31" s="83" t="str">
        <f t="shared" si="1"/>
        <v/>
      </c>
      <c r="S31" s="83" t="str">
        <f t="shared" si="9"/>
        <v/>
      </c>
      <c r="T31" s="95"/>
      <c r="U31" s="86" t="str">
        <f>IF(R31&lt;&gt;"",IF(R31="P","SS",IF(OR(R31="S",R31="A"),R31,IF(AND(R31="B",IFERROR(VLOOKUP(H31,LIXIL対象製品リスト!L:AC,9,FALSE),"")="○"),IF(OR(依頼書!$Q$2="",依頼書!$Q$2="選択してください"),"建て方を選択してください",IF(依頼書!$Q$2="共同住宅（4階建以上）",R31,"対象外")),"対象外"))),"")</f>
        <v/>
      </c>
      <c r="V31" s="87" t="str">
        <f>"窓リノベ24"&amp;"ドア"&amp;IFERROR(LEFT(VLOOKUP(H31,LIXIL対象製品リスト!L:AC,2,FALSE),3),"はつり")&amp;U31&amp;P31</f>
        <v>窓リノベ24ドアはつり</v>
      </c>
      <c r="W31" s="88" t="str">
        <f>IF(S31&lt;&gt;"",IFERROR(IF(依頼書!$Q$2="共同住宅（4階建以上）",VLOOKUP(V31,補助額!A:H,8,FALSE),VLOOKUP(V31,補助額!A:H,7,FALSE)),"－"),"")</f>
        <v/>
      </c>
      <c r="X31" s="89" t="str">
        <f t="shared" si="10"/>
        <v/>
      </c>
      <c r="Y31" s="90" t="str">
        <f>IF(R31="","",IF(OR(依頼書!$O$2="選択してください",依頼書!$O$2=""),"地域を選択してください",IF(OR(依頼書!$Q$2="選択してください",依頼書!$Q$2=""),"建て方を選択してください",IFERROR(VLOOKUP(Z31,こどもエコグレード!A:E,5,FALSE),"対象外"))))</f>
        <v/>
      </c>
      <c r="Z31" s="90" t="str">
        <f>R31&amp;IF(依頼書!$Q$2="戸建住宅","戸建住宅","共同住宅")&amp;依頼書!$O$2</f>
        <v>共同住宅選択してください</v>
      </c>
      <c r="AA31" s="90" t="str">
        <f t="shared" si="11"/>
        <v>子育てエコドア</v>
      </c>
      <c r="AB31" s="91" t="str">
        <f>IF(R31&lt;&gt;"",IFERROR(IF(依頼書!$Q$2="共同住宅（4階建以上）",VLOOKUP(AA31,補助額!A:H,8,FALSE),VLOOKUP(AA31,補助額!A:H,7,FALSE)),"－"),"")</f>
        <v/>
      </c>
      <c r="AC31" s="96" t="str">
        <f t="shared" si="12"/>
        <v/>
      </c>
      <c r="AD31" s="90" t="str">
        <f t="shared" si="2"/>
        <v/>
      </c>
      <c r="AE31" s="90" t="str">
        <f t="shared" si="3"/>
        <v>子育てエコドア</v>
      </c>
      <c r="AF31" s="91" t="str">
        <f>IF(R31&lt;&gt;"",IFERROR(IF(依頼書!$Q$2="共同住宅（4階建以上）",VLOOKUP(AE31,補助額!A:H,8,FALSE),VLOOKUP(AE31,補助額!A:H,7,FALSE)),"－"),"")</f>
        <v/>
      </c>
      <c r="AG31" s="97" t="str">
        <f t="shared" si="13"/>
        <v/>
      </c>
      <c r="AH31" s="122" t="str">
        <f>IF(R31="","",IF(OR(依頼書!$O$2="選択してください",依頼書!$O$2=""),"地域を選択してください",IF(OR(依頼書!$Q$2="選択してください",依頼書!$Q$2=""),"建て方を選択してください",IFERROR(VLOOKUP(AI31,こどもエコグレード!A:F,6,FALSE),"対象外"))))</f>
        <v/>
      </c>
      <c r="AI31" s="122" t="str">
        <f>R31&amp;IF(依頼書!$Q$2="戸建住宅","戸建住宅","共同住宅")&amp;依頼書!$O$2</f>
        <v>共同住宅選択してください</v>
      </c>
      <c r="AJ31" s="98"/>
      <c r="AK31" s="98"/>
      <c r="AL31" s="98"/>
    </row>
    <row r="32" spans="1:38" ht="18" customHeight="1" x14ac:dyDescent="0.4">
      <c r="A32" s="1" t="str">
        <f t="shared" si="4"/>
        <v/>
      </c>
      <c r="B32" s="80" t="str">
        <f t="shared" si="5"/>
        <v/>
      </c>
      <c r="C32" s="80" t="str">
        <f t="shared" si="6"/>
        <v/>
      </c>
      <c r="D32" s="80" t="str">
        <f t="shared" si="0"/>
        <v/>
      </c>
      <c r="E32" s="1">
        <f>IFERROR(VLOOKUP(K32&amp;L32,LIXIL対象製品リスト!R:W,4,FALSE),0)</f>
        <v>0</v>
      </c>
      <c r="F32" s="1">
        <f>IFERROR(VLOOKUP(K32&amp;L32,LIXIL対象製品リスト!R:W,5,FALSE),0)</f>
        <v>0</v>
      </c>
      <c r="H32" s="120"/>
      <c r="I32" s="81"/>
      <c r="J32" s="81"/>
      <c r="K32" s="83" t="str">
        <f>IF($H32="","",IFERROR(VLOOKUP($H32,LIXIL対象製品リスト!$A:$P,2,FALSE),"型番が存在しません"))</f>
        <v/>
      </c>
      <c r="L32" s="121" t="str">
        <f>IF($H32="","",IFERROR(VLOOKUP($H32,LIXIL対象製品リスト!$A:$P,6,FALSE),"型番が存在しません"))</f>
        <v/>
      </c>
      <c r="M32" s="83" t="str">
        <f>IF($H32="","",IFERROR(VLOOKUP($H32,LIXIL対象製品リスト!$A:$P,7,FALSE),"型番が存在しません"))</f>
        <v/>
      </c>
      <c r="N32" s="121" t="str">
        <f>IF($H32="","",IFERROR(VLOOKUP($H32,LIXIL対象製品リスト!$A:$P,10,FALSE),"型番が存在しません"))</f>
        <v/>
      </c>
      <c r="O32" s="83" t="str">
        <f>IF(OR(I32="",J32=""),"",IF(COUNTIF(M32,"*（D）*")&gt;0,IF((I32+E32)*(J32+F32)/10^6&gt;=サイズ!$D$17,"4",IF((I32+E32)*(J32+F32)/10^6&gt;=サイズ!$D$16,"3",IF((I32+E32)*(J32+F32)/10^6&gt;=サイズ!$D$15,"2",IF((I32+E32)*(J32+F32)/10^6&gt;=サイズ!$D$14,"1","対象外")))),IF(COUNTIF(M32,"*（E）*")&gt;0,IF((I32+E32)*(J32+F32)/10^6&gt;=サイズ!$D$21,"4",IF((I32+E32)*(J32+F32)/10^6&gt;=サイズ!$D$20,"3",IF((I32+E32)*(J32+F32)/10^6&gt;=サイズ!$D$19,"2",IF((I32+E32)*(J32+F32)/10^6&gt;=サイズ!$D$18,"1","対象外")))),"開閉形式を選択")))</f>
        <v/>
      </c>
      <c r="P32" s="83" t="str">
        <f t="shared" si="7"/>
        <v/>
      </c>
      <c r="Q32" s="83" t="str">
        <f t="shared" si="8"/>
        <v/>
      </c>
      <c r="R32" s="83" t="str">
        <f t="shared" si="1"/>
        <v/>
      </c>
      <c r="S32" s="83" t="str">
        <f t="shared" si="9"/>
        <v/>
      </c>
      <c r="T32" s="95"/>
      <c r="U32" s="86" t="str">
        <f>IF(R32&lt;&gt;"",IF(R32="P","SS",IF(OR(R32="S",R32="A"),R32,IF(AND(R32="B",IFERROR(VLOOKUP(H32,LIXIL対象製品リスト!L:AC,9,FALSE),"")="○"),IF(OR(依頼書!$Q$2="",依頼書!$Q$2="選択してください"),"建て方を選択してください",IF(依頼書!$Q$2="共同住宅（4階建以上）",R32,"対象外")),"対象外"))),"")</f>
        <v/>
      </c>
      <c r="V32" s="87" t="str">
        <f>"窓リノベ24"&amp;"ドア"&amp;IFERROR(LEFT(VLOOKUP(H32,LIXIL対象製品リスト!L:AC,2,FALSE),3),"はつり")&amp;U32&amp;P32</f>
        <v>窓リノベ24ドアはつり</v>
      </c>
      <c r="W32" s="88" t="str">
        <f>IF(S32&lt;&gt;"",IFERROR(IF(依頼書!$Q$2="共同住宅（4階建以上）",VLOOKUP(V32,補助額!A:H,8,FALSE),VLOOKUP(V32,補助額!A:H,7,FALSE)),"－"),"")</f>
        <v/>
      </c>
      <c r="X32" s="89" t="str">
        <f t="shared" si="10"/>
        <v/>
      </c>
      <c r="Y32" s="90" t="str">
        <f>IF(R32="","",IF(OR(依頼書!$O$2="選択してください",依頼書!$O$2=""),"地域を選択してください",IF(OR(依頼書!$Q$2="選択してください",依頼書!$Q$2=""),"建て方を選択してください",IFERROR(VLOOKUP(Z32,こどもエコグレード!A:E,5,FALSE),"対象外"))))</f>
        <v/>
      </c>
      <c r="Z32" s="90" t="str">
        <f>R32&amp;IF(依頼書!$Q$2="戸建住宅","戸建住宅","共同住宅")&amp;依頼書!$O$2</f>
        <v>共同住宅選択してください</v>
      </c>
      <c r="AA32" s="90" t="str">
        <f t="shared" si="11"/>
        <v>子育てエコドア</v>
      </c>
      <c r="AB32" s="91" t="str">
        <f>IF(R32&lt;&gt;"",IFERROR(IF(依頼書!$Q$2="共同住宅（4階建以上）",VLOOKUP(AA32,補助額!A:H,8,FALSE),VLOOKUP(AA32,補助額!A:H,7,FALSE)),"－"),"")</f>
        <v/>
      </c>
      <c r="AC32" s="96" t="str">
        <f t="shared" si="12"/>
        <v/>
      </c>
      <c r="AD32" s="90" t="str">
        <f t="shared" si="2"/>
        <v/>
      </c>
      <c r="AE32" s="90" t="str">
        <f t="shared" si="3"/>
        <v>子育てエコドア</v>
      </c>
      <c r="AF32" s="91" t="str">
        <f>IF(R32&lt;&gt;"",IFERROR(IF(依頼書!$Q$2="共同住宅（4階建以上）",VLOOKUP(AE32,補助額!A:H,8,FALSE),VLOOKUP(AE32,補助額!A:H,7,FALSE)),"－"),"")</f>
        <v/>
      </c>
      <c r="AG32" s="97" t="str">
        <f t="shared" si="13"/>
        <v/>
      </c>
      <c r="AH32" s="122" t="str">
        <f>IF(R32="","",IF(OR(依頼書!$O$2="選択してください",依頼書!$O$2=""),"地域を選択してください",IF(OR(依頼書!$Q$2="選択してください",依頼書!$Q$2=""),"建て方を選択してください",IFERROR(VLOOKUP(AI32,こどもエコグレード!A:F,6,FALSE),"対象外"))))</f>
        <v/>
      </c>
      <c r="AI32" s="122" t="str">
        <f>R32&amp;IF(依頼書!$Q$2="戸建住宅","戸建住宅","共同住宅")&amp;依頼書!$O$2</f>
        <v>共同住宅選択してください</v>
      </c>
      <c r="AJ32" s="98"/>
      <c r="AK32" s="98"/>
      <c r="AL32" s="98"/>
    </row>
    <row r="33" spans="1:38" ht="18" customHeight="1" x14ac:dyDescent="0.4">
      <c r="A33" s="1" t="str">
        <f t="shared" si="4"/>
        <v/>
      </c>
      <c r="B33" s="80" t="str">
        <f t="shared" si="5"/>
        <v/>
      </c>
      <c r="C33" s="80" t="str">
        <f t="shared" si="6"/>
        <v/>
      </c>
      <c r="D33" s="80" t="str">
        <f t="shared" si="0"/>
        <v/>
      </c>
      <c r="E33" s="1">
        <f>IFERROR(VLOOKUP(K33&amp;L33,LIXIL対象製品リスト!R:W,4,FALSE),0)</f>
        <v>0</v>
      </c>
      <c r="F33" s="1">
        <f>IFERROR(VLOOKUP(K33&amp;L33,LIXIL対象製品リスト!R:W,5,FALSE),0)</f>
        <v>0</v>
      </c>
      <c r="H33" s="120"/>
      <c r="I33" s="81"/>
      <c r="J33" s="81"/>
      <c r="K33" s="83" t="str">
        <f>IF($H33="","",IFERROR(VLOOKUP($H33,LIXIL対象製品リスト!$A:$P,2,FALSE),"型番が存在しません"))</f>
        <v/>
      </c>
      <c r="L33" s="121" t="str">
        <f>IF($H33="","",IFERROR(VLOOKUP($H33,LIXIL対象製品リスト!$A:$P,6,FALSE),"型番が存在しません"))</f>
        <v/>
      </c>
      <c r="M33" s="83" t="str">
        <f>IF($H33="","",IFERROR(VLOOKUP($H33,LIXIL対象製品リスト!$A:$P,7,FALSE),"型番が存在しません"))</f>
        <v/>
      </c>
      <c r="N33" s="121" t="str">
        <f>IF($H33="","",IFERROR(VLOOKUP($H33,LIXIL対象製品リスト!$A:$P,10,FALSE),"型番が存在しません"))</f>
        <v/>
      </c>
      <c r="O33" s="83" t="str">
        <f>IF(OR(I33="",J33=""),"",IF(COUNTIF(M33,"*（D）*")&gt;0,IF((I33+E33)*(J33+F33)/10^6&gt;=サイズ!$D$17,"4",IF((I33+E33)*(J33+F33)/10^6&gt;=サイズ!$D$16,"3",IF((I33+E33)*(J33+F33)/10^6&gt;=サイズ!$D$15,"2",IF((I33+E33)*(J33+F33)/10^6&gt;=サイズ!$D$14,"1","対象外")))),IF(COUNTIF(M33,"*（E）*")&gt;0,IF((I33+E33)*(J33+F33)/10^6&gt;=サイズ!$D$21,"4",IF((I33+E33)*(J33+F33)/10^6&gt;=サイズ!$D$20,"3",IF((I33+E33)*(J33+F33)/10^6&gt;=サイズ!$D$19,"2",IF((I33+E33)*(J33+F33)/10^6&gt;=サイズ!$D$18,"1","対象外")))),"開閉形式を選択")))</f>
        <v/>
      </c>
      <c r="P33" s="83" t="str">
        <f t="shared" si="7"/>
        <v/>
      </c>
      <c r="Q33" s="83" t="str">
        <f t="shared" si="8"/>
        <v/>
      </c>
      <c r="R33" s="83" t="str">
        <f t="shared" si="1"/>
        <v/>
      </c>
      <c r="S33" s="83" t="str">
        <f t="shared" si="9"/>
        <v/>
      </c>
      <c r="T33" s="95"/>
      <c r="U33" s="86" t="str">
        <f>IF(R33&lt;&gt;"",IF(R33="P","SS",IF(OR(R33="S",R33="A"),R33,IF(AND(R33="B",IFERROR(VLOOKUP(H33,LIXIL対象製品リスト!L:AC,9,FALSE),"")="○"),IF(OR(依頼書!$Q$2="",依頼書!$Q$2="選択してください"),"建て方を選択してください",IF(依頼書!$Q$2="共同住宅（4階建以上）",R33,"対象外")),"対象外"))),"")</f>
        <v/>
      </c>
      <c r="V33" s="87" t="str">
        <f>"窓リノベ24"&amp;"ドア"&amp;IFERROR(LEFT(VLOOKUP(H33,LIXIL対象製品リスト!L:AC,2,FALSE),3),"はつり")&amp;U33&amp;P33</f>
        <v>窓リノベ24ドアはつり</v>
      </c>
      <c r="W33" s="88" t="str">
        <f>IF(S33&lt;&gt;"",IFERROR(IF(依頼書!$Q$2="共同住宅（4階建以上）",VLOOKUP(V33,補助額!A:H,8,FALSE),VLOOKUP(V33,補助額!A:H,7,FALSE)),"－"),"")</f>
        <v/>
      </c>
      <c r="X33" s="89" t="str">
        <f t="shared" si="10"/>
        <v/>
      </c>
      <c r="Y33" s="90" t="str">
        <f>IF(R33="","",IF(OR(依頼書!$O$2="選択してください",依頼書!$O$2=""),"地域を選択してください",IF(OR(依頼書!$Q$2="選択してください",依頼書!$Q$2=""),"建て方を選択してください",IFERROR(VLOOKUP(Z33,こどもエコグレード!A:E,5,FALSE),"対象外"))))</f>
        <v/>
      </c>
      <c r="Z33" s="90" t="str">
        <f>R33&amp;IF(依頼書!$Q$2="戸建住宅","戸建住宅","共同住宅")&amp;依頼書!$O$2</f>
        <v>共同住宅選択してください</v>
      </c>
      <c r="AA33" s="90" t="str">
        <f t="shared" si="11"/>
        <v>子育てエコドア</v>
      </c>
      <c r="AB33" s="91" t="str">
        <f>IF(R33&lt;&gt;"",IFERROR(IF(依頼書!$Q$2="共同住宅（4階建以上）",VLOOKUP(AA33,補助額!A:H,8,FALSE),VLOOKUP(AA33,補助額!A:H,7,FALSE)),"－"),"")</f>
        <v/>
      </c>
      <c r="AC33" s="96" t="str">
        <f t="shared" si="12"/>
        <v/>
      </c>
      <c r="AD33" s="90" t="str">
        <f t="shared" si="2"/>
        <v/>
      </c>
      <c r="AE33" s="90" t="str">
        <f t="shared" si="3"/>
        <v>子育てエコドア</v>
      </c>
      <c r="AF33" s="91" t="str">
        <f>IF(R33&lt;&gt;"",IFERROR(IF(依頼書!$Q$2="共同住宅（4階建以上）",VLOOKUP(AE33,補助額!A:H,8,FALSE),VLOOKUP(AE33,補助額!A:H,7,FALSE)),"－"),"")</f>
        <v/>
      </c>
      <c r="AG33" s="97" t="str">
        <f t="shared" si="13"/>
        <v/>
      </c>
      <c r="AH33" s="122" t="str">
        <f>IF(R33="","",IF(OR(依頼書!$O$2="選択してください",依頼書!$O$2=""),"地域を選択してください",IF(OR(依頼書!$Q$2="選択してください",依頼書!$Q$2=""),"建て方を選択してください",IFERROR(VLOOKUP(AI33,こどもエコグレード!A:F,6,FALSE),"対象外"))))</f>
        <v/>
      </c>
      <c r="AI33" s="122" t="str">
        <f>R33&amp;IF(依頼書!$Q$2="戸建住宅","戸建住宅","共同住宅")&amp;依頼書!$O$2</f>
        <v>共同住宅選択してください</v>
      </c>
      <c r="AJ33" s="98"/>
      <c r="AK33" s="98"/>
      <c r="AL33" s="98"/>
    </row>
    <row r="34" spans="1:38" ht="18" customHeight="1" x14ac:dyDescent="0.4">
      <c r="A34" s="1" t="str">
        <f t="shared" si="4"/>
        <v/>
      </c>
      <c r="B34" s="80" t="str">
        <f t="shared" si="5"/>
        <v/>
      </c>
      <c r="C34" s="80" t="str">
        <f t="shared" si="6"/>
        <v/>
      </c>
      <c r="D34" s="80" t="str">
        <f t="shared" si="0"/>
        <v/>
      </c>
      <c r="E34" s="1">
        <f>IFERROR(VLOOKUP(K34&amp;L34,LIXIL対象製品リスト!R:W,4,FALSE),0)</f>
        <v>0</v>
      </c>
      <c r="F34" s="1">
        <f>IFERROR(VLOOKUP(K34&amp;L34,LIXIL対象製品リスト!R:W,5,FALSE),0)</f>
        <v>0</v>
      </c>
      <c r="H34" s="120"/>
      <c r="I34" s="81"/>
      <c r="J34" s="81"/>
      <c r="K34" s="83" t="str">
        <f>IF($H34="","",IFERROR(VLOOKUP($H34,LIXIL対象製品リスト!$A:$P,2,FALSE),"型番が存在しません"))</f>
        <v/>
      </c>
      <c r="L34" s="121" t="str">
        <f>IF($H34="","",IFERROR(VLOOKUP($H34,LIXIL対象製品リスト!$A:$P,6,FALSE),"型番が存在しません"))</f>
        <v/>
      </c>
      <c r="M34" s="83" t="str">
        <f>IF($H34="","",IFERROR(VLOOKUP($H34,LIXIL対象製品リスト!$A:$P,7,FALSE),"型番が存在しません"))</f>
        <v/>
      </c>
      <c r="N34" s="121" t="str">
        <f>IF($H34="","",IFERROR(VLOOKUP($H34,LIXIL対象製品リスト!$A:$P,10,FALSE),"型番が存在しません"))</f>
        <v/>
      </c>
      <c r="O34" s="83" t="str">
        <f>IF(OR(I34="",J34=""),"",IF(COUNTIF(M34,"*（D）*")&gt;0,IF((I34+E34)*(J34+F34)/10^6&gt;=サイズ!$D$17,"4",IF((I34+E34)*(J34+F34)/10^6&gt;=サイズ!$D$16,"3",IF((I34+E34)*(J34+F34)/10^6&gt;=サイズ!$D$15,"2",IF((I34+E34)*(J34+F34)/10^6&gt;=サイズ!$D$14,"1","対象外")))),IF(COUNTIF(M34,"*（E）*")&gt;0,IF((I34+E34)*(J34+F34)/10^6&gt;=サイズ!$D$21,"4",IF((I34+E34)*(J34+F34)/10^6&gt;=サイズ!$D$20,"3",IF((I34+E34)*(J34+F34)/10^6&gt;=サイズ!$D$19,"2",IF((I34+E34)*(J34+F34)/10^6&gt;=サイズ!$D$18,"1","対象外")))),"開閉形式を選択")))</f>
        <v/>
      </c>
      <c r="P34" s="83" t="str">
        <f t="shared" si="7"/>
        <v/>
      </c>
      <c r="Q34" s="83" t="str">
        <f t="shared" si="8"/>
        <v/>
      </c>
      <c r="R34" s="83" t="str">
        <f t="shared" si="1"/>
        <v/>
      </c>
      <c r="S34" s="83" t="str">
        <f t="shared" si="9"/>
        <v/>
      </c>
      <c r="T34" s="95"/>
      <c r="U34" s="86" t="str">
        <f>IF(R34&lt;&gt;"",IF(R34="P","SS",IF(OR(R34="S",R34="A"),R34,IF(AND(R34="B",IFERROR(VLOOKUP(H34,LIXIL対象製品リスト!L:AC,9,FALSE),"")="○"),IF(OR(依頼書!$Q$2="",依頼書!$Q$2="選択してください"),"建て方を選択してください",IF(依頼書!$Q$2="共同住宅（4階建以上）",R34,"対象外")),"対象外"))),"")</f>
        <v/>
      </c>
      <c r="V34" s="87" t="str">
        <f>"窓リノベ24"&amp;"ドア"&amp;IFERROR(LEFT(VLOOKUP(H34,LIXIL対象製品リスト!L:AC,2,FALSE),3),"はつり")&amp;U34&amp;P34</f>
        <v>窓リノベ24ドアはつり</v>
      </c>
      <c r="W34" s="88" t="str">
        <f>IF(S34&lt;&gt;"",IFERROR(IF(依頼書!$Q$2="共同住宅（4階建以上）",VLOOKUP(V34,補助額!A:H,8,FALSE),VLOOKUP(V34,補助額!A:H,7,FALSE)),"－"),"")</f>
        <v/>
      </c>
      <c r="X34" s="89" t="str">
        <f t="shared" si="10"/>
        <v/>
      </c>
      <c r="Y34" s="90" t="str">
        <f>IF(R34="","",IF(OR(依頼書!$O$2="選択してください",依頼書!$O$2=""),"地域を選択してください",IF(OR(依頼書!$Q$2="選択してください",依頼書!$Q$2=""),"建て方を選択してください",IFERROR(VLOOKUP(Z34,こどもエコグレード!A:E,5,FALSE),"対象外"))))</f>
        <v/>
      </c>
      <c r="Z34" s="90" t="str">
        <f>R34&amp;IF(依頼書!$Q$2="戸建住宅","戸建住宅","共同住宅")&amp;依頼書!$O$2</f>
        <v>共同住宅選択してください</v>
      </c>
      <c r="AA34" s="90" t="str">
        <f t="shared" si="11"/>
        <v>子育てエコドア</v>
      </c>
      <c r="AB34" s="91" t="str">
        <f>IF(R34&lt;&gt;"",IFERROR(IF(依頼書!$Q$2="共同住宅（4階建以上）",VLOOKUP(AA34,補助額!A:H,8,FALSE),VLOOKUP(AA34,補助額!A:H,7,FALSE)),"－"),"")</f>
        <v/>
      </c>
      <c r="AC34" s="96" t="str">
        <f t="shared" si="12"/>
        <v/>
      </c>
      <c r="AD34" s="90" t="str">
        <f t="shared" si="2"/>
        <v/>
      </c>
      <c r="AE34" s="90" t="str">
        <f t="shared" si="3"/>
        <v>子育てエコドア</v>
      </c>
      <c r="AF34" s="91" t="str">
        <f>IF(R34&lt;&gt;"",IFERROR(IF(依頼書!$Q$2="共同住宅（4階建以上）",VLOOKUP(AE34,補助額!A:H,8,FALSE),VLOOKUP(AE34,補助額!A:H,7,FALSE)),"－"),"")</f>
        <v/>
      </c>
      <c r="AG34" s="97" t="str">
        <f t="shared" si="13"/>
        <v/>
      </c>
      <c r="AH34" s="122" t="str">
        <f>IF(R34="","",IF(OR(依頼書!$O$2="選択してください",依頼書!$O$2=""),"地域を選択してください",IF(OR(依頼書!$Q$2="選択してください",依頼書!$Q$2=""),"建て方を選択してください",IFERROR(VLOOKUP(AI34,こどもエコグレード!A:F,6,FALSE),"対象外"))))</f>
        <v/>
      </c>
      <c r="AI34" s="122" t="str">
        <f>R34&amp;IF(依頼書!$Q$2="戸建住宅","戸建住宅","共同住宅")&amp;依頼書!$O$2</f>
        <v>共同住宅選択してください</v>
      </c>
      <c r="AJ34" s="98"/>
      <c r="AK34" s="98"/>
      <c r="AL34" s="98"/>
    </row>
    <row r="35" spans="1:38" ht="18" customHeight="1" x14ac:dyDescent="0.4">
      <c r="A35" s="1" t="str">
        <f t="shared" si="4"/>
        <v/>
      </c>
      <c r="B35" s="80" t="str">
        <f t="shared" si="5"/>
        <v/>
      </c>
      <c r="C35" s="80" t="str">
        <f t="shared" si="6"/>
        <v/>
      </c>
      <c r="D35" s="80" t="str">
        <f t="shared" si="0"/>
        <v/>
      </c>
      <c r="E35" s="1">
        <f>IFERROR(VLOOKUP(K35&amp;L35,LIXIL対象製品リスト!R:W,4,FALSE),0)</f>
        <v>0</v>
      </c>
      <c r="F35" s="1">
        <f>IFERROR(VLOOKUP(K35&amp;L35,LIXIL対象製品リスト!R:W,5,FALSE),0)</f>
        <v>0</v>
      </c>
      <c r="H35" s="120"/>
      <c r="I35" s="81"/>
      <c r="J35" s="81"/>
      <c r="K35" s="83" t="str">
        <f>IF($H35="","",IFERROR(VLOOKUP($H35,LIXIL対象製品リスト!$A:$P,2,FALSE),"型番が存在しません"))</f>
        <v/>
      </c>
      <c r="L35" s="121" t="str">
        <f>IF($H35="","",IFERROR(VLOOKUP($H35,LIXIL対象製品リスト!$A:$P,6,FALSE),"型番が存在しません"))</f>
        <v/>
      </c>
      <c r="M35" s="83" t="str">
        <f>IF($H35="","",IFERROR(VLOOKUP($H35,LIXIL対象製品リスト!$A:$P,7,FALSE),"型番が存在しません"))</f>
        <v/>
      </c>
      <c r="N35" s="121" t="str">
        <f>IF($H35="","",IFERROR(VLOOKUP($H35,LIXIL対象製品リスト!$A:$P,10,FALSE),"型番が存在しません"))</f>
        <v/>
      </c>
      <c r="O35" s="83" t="str">
        <f>IF(OR(I35="",J35=""),"",IF(COUNTIF(M35,"*（D）*")&gt;0,IF((I35+E35)*(J35+F35)/10^6&gt;=サイズ!$D$17,"4",IF((I35+E35)*(J35+F35)/10^6&gt;=サイズ!$D$16,"3",IF((I35+E35)*(J35+F35)/10^6&gt;=サイズ!$D$15,"2",IF((I35+E35)*(J35+F35)/10^6&gt;=サイズ!$D$14,"1","対象外")))),IF(COUNTIF(M35,"*（E）*")&gt;0,IF((I35+E35)*(J35+F35)/10^6&gt;=サイズ!$D$21,"4",IF((I35+E35)*(J35+F35)/10^6&gt;=サイズ!$D$20,"3",IF((I35+E35)*(J35+F35)/10^6&gt;=サイズ!$D$19,"2",IF((I35+E35)*(J35+F35)/10^6&gt;=サイズ!$D$18,"1","対象外")))),"開閉形式を選択")))</f>
        <v/>
      </c>
      <c r="P35" s="83" t="str">
        <f t="shared" si="7"/>
        <v/>
      </c>
      <c r="Q35" s="83" t="str">
        <f t="shared" si="8"/>
        <v/>
      </c>
      <c r="R35" s="83" t="str">
        <f t="shared" si="1"/>
        <v/>
      </c>
      <c r="S35" s="83" t="str">
        <f t="shared" si="9"/>
        <v/>
      </c>
      <c r="T35" s="95"/>
      <c r="U35" s="86" t="str">
        <f>IF(R35&lt;&gt;"",IF(R35="P","SS",IF(OR(R35="S",R35="A"),R35,IF(AND(R35="B",IFERROR(VLOOKUP(H35,LIXIL対象製品リスト!L:AC,9,FALSE),"")="○"),IF(OR(依頼書!$Q$2="",依頼書!$Q$2="選択してください"),"建て方を選択してください",IF(依頼書!$Q$2="共同住宅（4階建以上）",R35,"対象外")),"対象外"))),"")</f>
        <v/>
      </c>
      <c r="V35" s="87" t="str">
        <f>"窓リノベ24"&amp;"ドア"&amp;IFERROR(LEFT(VLOOKUP(H35,LIXIL対象製品リスト!L:AC,2,FALSE),3),"はつり")&amp;U35&amp;P35</f>
        <v>窓リノベ24ドアはつり</v>
      </c>
      <c r="W35" s="88" t="str">
        <f>IF(S35&lt;&gt;"",IFERROR(IF(依頼書!$Q$2="共同住宅（4階建以上）",VLOOKUP(V35,補助額!A:H,8,FALSE),VLOOKUP(V35,補助額!A:H,7,FALSE)),"－"),"")</f>
        <v/>
      </c>
      <c r="X35" s="89" t="str">
        <f t="shared" si="10"/>
        <v/>
      </c>
      <c r="Y35" s="90" t="str">
        <f>IF(R35="","",IF(OR(依頼書!$O$2="選択してください",依頼書!$O$2=""),"地域を選択してください",IF(OR(依頼書!$Q$2="選択してください",依頼書!$Q$2=""),"建て方を選択してください",IFERROR(VLOOKUP(Z35,こどもエコグレード!A:E,5,FALSE),"対象外"))))</f>
        <v/>
      </c>
      <c r="Z35" s="90" t="str">
        <f>R35&amp;IF(依頼書!$Q$2="戸建住宅","戸建住宅","共同住宅")&amp;依頼書!$O$2</f>
        <v>共同住宅選択してください</v>
      </c>
      <c r="AA35" s="90" t="str">
        <f t="shared" si="11"/>
        <v>子育てエコドア</v>
      </c>
      <c r="AB35" s="91" t="str">
        <f>IF(R35&lt;&gt;"",IFERROR(IF(依頼書!$Q$2="共同住宅（4階建以上）",VLOOKUP(AA35,補助額!A:H,8,FALSE),VLOOKUP(AA35,補助額!A:H,7,FALSE)),"－"),"")</f>
        <v/>
      </c>
      <c r="AC35" s="96" t="str">
        <f t="shared" si="12"/>
        <v/>
      </c>
      <c r="AD35" s="90" t="str">
        <f t="shared" si="2"/>
        <v/>
      </c>
      <c r="AE35" s="90" t="str">
        <f t="shared" si="3"/>
        <v>子育てエコドア</v>
      </c>
      <c r="AF35" s="91" t="str">
        <f>IF(R35&lt;&gt;"",IFERROR(IF(依頼書!$Q$2="共同住宅（4階建以上）",VLOOKUP(AE35,補助額!A:H,8,FALSE),VLOOKUP(AE35,補助額!A:H,7,FALSE)),"－"),"")</f>
        <v/>
      </c>
      <c r="AG35" s="97" t="str">
        <f t="shared" si="13"/>
        <v/>
      </c>
      <c r="AH35" s="122" t="str">
        <f>IF(R35="","",IF(OR(依頼書!$O$2="選択してください",依頼書!$O$2=""),"地域を選択してください",IF(OR(依頼書!$Q$2="選択してください",依頼書!$Q$2=""),"建て方を選択してください",IFERROR(VLOOKUP(AI35,こどもエコグレード!A:F,6,FALSE),"対象外"))))</f>
        <v/>
      </c>
      <c r="AI35" s="122" t="str">
        <f>R35&amp;IF(依頼書!$Q$2="戸建住宅","戸建住宅","共同住宅")&amp;依頼書!$O$2</f>
        <v>共同住宅選択してください</v>
      </c>
      <c r="AJ35" s="98"/>
      <c r="AK35" s="98"/>
      <c r="AL35" s="98"/>
    </row>
    <row r="36" spans="1:38" ht="18" customHeight="1" x14ac:dyDescent="0.4">
      <c r="A36" s="1" t="str">
        <f t="shared" si="4"/>
        <v/>
      </c>
      <c r="B36" s="80" t="str">
        <f t="shared" si="5"/>
        <v/>
      </c>
      <c r="C36" s="80" t="str">
        <f t="shared" si="6"/>
        <v/>
      </c>
      <c r="D36" s="80" t="str">
        <f t="shared" si="0"/>
        <v/>
      </c>
      <c r="E36" s="1">
        <f>IFERROR(VLOOKUP(K36&amp;L36,LIXIL対象製品リスト!R:W,4,FALSE),0)</f>
        <v>0</v>
      </c>
      <c r="F36" s="1">
        <f>IFERROR(VLOOKUP(K36&amp;L36,LIXIL対象製品リスト!R:W,5,FALSE),0)</f>
        <v>0</v>
      </c>
      <c r="H36" s="120"/>
      <c r="I36" s="81"/>
      <c r="J36" s="81"/>
      <c r="K36" s="83" t="str">
        <f>IF($H36="","",IFERROR(VLOOKUP($H36,LIXIL対象製品リスト!$A:$P,2,FALSE),"型番が存在しません"))</f>
        <v/>
      </c>
      <c r="L36" s="121" t="str">
        <f>IF($H36="","",IFERROR(VLOOKUP($H36,LIXIL対象製品リスト!$A:$P,6,FALSE),"型番が存在しません"))</f>
        <v/>
      </c>
      <c r="M36" s="83" t="str">
        <f>IF($H36="","",IFERROR(VLOOKUP($H36,LIXIL対象製品リスト!$A:$P,7,FALSE),"型番が存在しません"))</f>
        <v/>
      </c>
      <c r="N36" s="121" t="str">
        <f>IF($H36="","",IFERROR(VLOOKUP($H36,LIXIL対象製品リスト!$A:$P,10,FALSE),"型番が存在しません"))</f>
        <v/>
      </c>
      <c r="O36" s="83" t="str">
        <f>IF(OR(I36="",J36=""),"",IF(COUNTIF(M36,"*（D）*")&gt;0,IF((I36+E36)*(J36+F36)/10^6&gt;=サイズ!$D$17,"4",IF((I36+E36)*(J36+F36)/10^6&gt;=サイズ!$D$16,"3",IF((I36+E36)*(J36+F36)/10^6&gt;=サイズ!$D$15,"2",IF((I36+E36)*(J36+F36)/10^6&gt;=サイズ!$D$14,"1","対象外")))),IF(COUNTIF(M36,"*（E）*")&gt;0,IF((I36+E36)*(J36+F36)/10^6&gt;=サイズ!$D$21,"4",IF((I36+E36)*(J36+F36)/10^6&gt;=サイズ!$D$20,"3",IF((I36+E36)*(J36+F36)/10^6&gt;=サイズ!$D$19,"2",IF((I36+E36)*(J36+F36)/10^6&gt;=サイズ!$D$18,"1","対象外")))),"開閉形式を選択")))</f>
        <v/>
      </c>
      <c r="P36" s="83" t="str">
        <f t="shared" si="7"/>
        <v/>
      </c>
      <c r="Q36" s="83" t="str">
        <f t="shared" si="8"/>
        <v/>
      </c>
      <c r="R36" s="83" t="str">
        <f t="shared" si="1"/>
        <v/>
      </c>
      <c r="S36" s="83" t="str">
        <f t="shared" si="9"/>
        <v/>
      </c>
      <c r="T36" s="95"/>
      <c r="U36" s="86" t="str">
        <f>IF(R36&lt;&gt;"",IF(R36="P","SS",IF(OR(R36="S",R36="A"),R36,IF(AND(R36="B",IFERROR(VLOOKUP(H36,LIXIL対象製品リスト!L:AC,9,FALSE),"")="○"),IF(OR(依頼書!$Q$2="",依頼書!$Q$2="選択してください"),"建て方を選択してください",IF(依頼書!$Q$2="共同住宅（4階建以上）",R36,"対象外")),"対象外"))),"")</f>
        <v/>
      </c>
      <c r="V36" s="87" t="str">
        <f>"窓リノベ24"&amp;"ドア"&amp;IFERROR(LEFT(VLOOKUP(H36,LIXIL対象製品リスト!L:AC,2,FALSE),3),"はつり")&amp;U36&amp;P36</f>
        <v>窓リノベ24ドアはつり</v>
      </c>
      <c r="W36" s="88" t="str">
        <f>IF(S36&lt;&gt;"",IFERROR(IF(依頼書!$Q$2="共同住宅（4階建以上）",VLOOKUP(V36,補助額!A:H,8,FALSE),VLOOKUP(V36,補助額!A:H,7,FALSE)),"－"),"")</f>
        <v/>
      </c>
      <c r="X36" s="89" t="str">
        <f t="shared" si="10"/>
        <v/>
      </c>
      <c r="Y36" s="90" t="str">
        <f>IF(R36="","",IF(OR(依頼書!$O$2="選択してください",依頼書!$O$2=""),"地域を選択してください",IF(OR(依頼書!$Q$2="選択してください",依頼書!$Q$2=""),"建て方を選択してください",IFERROR(VLOOKUP(Z36,こどもエコグレード!A:E,5,FALSE),"対象外"))))</f>
        <v/>
      </c>
      <c r="Z36" s="90" t="str">
        <f>R36&amp;IF(依頼書!$Q$2="戸建住宅","戸建住宅","共同住宅")&amp;依頼書!$O$2</f>
        <v>共同住宅選択してください</v>
      </c>
      <c r="AA36" s="90" t="str">
        <f t="shared" si="11"/>
        <v>子育てエコドア</v>
      </c>
      <c r="AB36" s="91" t="str">
        <f>IF(R36&lt;&gt;"",IFERROR(IF(依頼書!$Q$2="共同住宅（4階建以上）",VLOOKUP(AA36,補助額!A:H,8,FALSE),VLOOKUP(AA36,補助額!A:H,7,FALSE)),"－"),"")</f>
        <v/>
      </c>
      <c r="AC36" s="96" t="str">
        <f t="shared" si="12"/>
        <v/>
      </c>
      <c r="AD36" s="90" t="str">
        <f t="shared" si="2"/>
        <v/>
      </c>
      <c r="AE36" s="90" t="str">
        <f t="shared" si="3"/>
        <v>子育てエコドア</v>
      </c>
      <c r="AF36" s="91" t="str">
        <f>IF(R36&lt;&gt;"",IFERROR(IF(依頼書!$Q$2="共同住宅（4階建以上）",VLOOKUP(AE36,補助額!A:H,8,FALSE),VLOOKUP(AE36,補助額!A:H,7,FALSE)),"－"),"")</f>
        <v/>
      </c>
      <c r="AG36" s="97" t="str">
        <f t="shared" si="13"/>
        <v/>
      </c>
      <c r="AH36" s="122" t="str">
        <f>IF(R36="","",IF(OR(依頼書!$O$2="選択してください",依頼書!$O$2=""),"地域を選択してください",IF(OR(依頼書!$Q$2="選択してください",依頼書!$Q$2=""),"建て方を選択してください",IFERROR(VLOOKUP(AI36,こどもエコグレード!A:F,6,FALSE),"対象外"))))</f>
        <v/>
      </c>
      <c r="AI36" s="122" t="str">
        <f>R36&amp;IF(依頼書!$Q$2="戸建住宅","戸建住宅","共同住宅")&amp;依頼書!$O$2</f>
        <v>共同住宅選択してください</v>
      </c>
      <c r="AJ36" s="98"/>
      <c r="AK36" s="98"/>
      <c r="AL36" s="98"/>
    </row>
    <row r="37" spans="1:38" ht="18" customHeight="1" x14ac:dyDescent="0.4">
      <c r="A37" s="1" t="str">
        <f t="shared" si="4"/>
        <v/>
      </c>
      <c r="B37" s="80" t="str">
        <f t="shared" si="5"/>
        <v/>
      </c>
      <c r="C37" s="80" t="str">
        <f t="shared" si="6"/>
        <v/>
      </c>
      <c r="D37" s="80" t="str">
        <f t="shared" si="0"/>
        <v/>
      </c>
      <c r="E37" s="1">
        <f>IFERROR(VLOOKUP(K37&amp;L37,LIXIL対象製品リスト!R:W,4,FALSE),0)</f>
        <v>0</v>
      </c>
      <c r="F37" s="1">
        <f>IFERROR(VLOOKUP(K37&amp;L37,LIXIL対象製品リスト!R:W,5,FALSE),0)</f>
        <v>0</v>
      </c>
      <c r="H37" s="120"/>
      <c r="I37" s="81"/>
      <c r="J37" s="81"/>
      <c r="K37" s="83" t="str">
        <f>IF($H37="","",IFERROR(VLOOKUP($H37,LIXIL対象製品リスト!$A:$P,2,FALSE),"型番が存在しません"))</f>
        <v/>
      </c>
      <c r="L37" s="121" t="str">
        <f>IF($H37="","",IFERROR(VLOOKUP($H37,LIXIL対象製品リスト!$A:$P,6,FALSE),"型番が存在しません"))</f>
        <v/>
      </c>
      <c r="M37" s="83" t="str">
        <f>IF($H37="","",IFERROR(VLOOKUP($H37,LIXIL対象製品リスト!$A:$P,7,FALSE),"型番が存在しません"))</f>
        <v/>
      </c>
      <c r="N37" s="121" t="str">
        <f>IF($H37="","",IFERROR(VLOOKUP($H37,LIXIL対象製品リスト!$A:$P,10,FALSE),"型番が存在しません"))</f>
        <v/>
      </c>
      <c r="O37" s="83" t="str">
        <f>IF(OR(I37="",J37=""),"",IF(COUNTIF(M37,"*（D）*")&gt;0,IF((I37+E37)*(J37+F37)/10^6&gt;=サイズ!$D$17,"4",IF((I37+E37)*(J37+F37)/10^6&gt;=サイズ!$D$16,"3",IF((I37+E37)*(J37+F37)/10^6&gt;=サイズ!$D$15,"2",IF((I37+E37)*(J37+F37)/10^6&gt;=サイズ!$D$14,"1","対象外")))),IF(COUNTIF(M37,"*（E）*")&gt;0,IF((I37+E37)*(J37+F37)/10^6&gt;=サイズ!$D$21,"4",IF((I37+E37)*(J37+F37)/10^6&gt;=サイズ!$D$20,"3",IF((I37+E37)*(J37+F37)/10^6&gt;=サイズ!$D$19,"2",IF((I37+E37)*(J37+F37)/10^6&gt;=サイズ!$D$18,"1","対象外")))),"開閉形式を選択")))</f>
        <v/>
      </c>
      <c r="P37" s="83" t="str">
        <f t="shared" si="7"/>
        <v/>
      </c>
      <c r="Q37" s="83" t="str">
        <f t="shared" si="8"/>
        <v/>
      </c>
      <c r="R37" s="83" t="str">
        <f t="shared" si="1"/>
        <v/>
      </c>
      <c r="S37" s="83" t="str">
        <f t="shared" si="9"/>
        <v/>
      </c>
      <c r="T37" s="95"/>
      <c r="U37" s="86" t="str">
        <f>IF(R37&lt;&gt;"",IF(R37="P","SS",IF(OR(R37="S",R37="A"),R37,IF(AND(R37="B",IFERROR(VLOOKUP(H37,LIXIL対象製品リスト!L:AC,9,FALSE),"")="○"),IF(OR(依頼書!$Q$2="",依頼書!$Q$2="選択してください"),"建て方を選択してください",IF(依頼書!$Q$2="共同住宅（4階建以上）",R37,"対象外")),"対象外"))),"")</f>
        <v/>
      </c>
      <c r="V37" s="87" t="str">
        <f>"窓リノベ24"&amp;"ドア"&amp;IFERROR(LEFT(VLOOKUP(H37,LIXIL対象製品リスト!L:AC,2,FALSE),3),"はつり")&amp;U37&amp;P37</f>
        <v>窓リノベ24ドアはつり</v>
      </c>
      <c r="W37" s="88" t="str">
        <f>IF(S37&lt;&gt;"",IFERROR(IF(依頼書!$Q$2="共同住宅（4階建以上）",VLOOKUP(V37,補助額!A:H,8,FALSE),VLOOKUP(V37,補助額!A:H,7,FALSE)),"－"),"")</f>
        <v/>
      </c>
      <c r="X37" s="89" t="str">
        <f t="shared" si="10"/>
        <v/>
      </c>
      <c r="Y37" s="90" t="str">
        <f>IF(R37="","",IF(OR(依頼書!$O$2="選択してください",依頼書!$O$2=""),"地域を選択してください",IF(OR(依頼書!$Q$2="選択してください",依頼書!$Q$2=""),"建て方を選択してください",IFERROR(VLOOKUP(Z37,こどもエコグレード!A:E,5,FALSE),"対象外"))))</f>
        <v/>
      </c>
      <c r="Z37" s="90" t="str">
        <f>R37&amp;IF(依頼書!$Q$2="戸建住宅","戸建住宅","共同住宅")&amp;依頼書!$O$2</f>
        <v>共同住宅選択してください</v>
      </c>
      <c r="AA37" s="90" t="str">
        <f t="shared" si="11"/>
        <v>子育てエコドア</v>
      </c>
      <c r="AB37" s="91" t="str">
        <f>IF(R37&lt;&gt;"",IFERROR(IF(依頼書!$Q$2="共同住宅（4階建以上）",VLOOKUP(AA37,補助額!A:H,8,FALSE),VLOOKUP(AA37,補助額!A:H,7,FALSE)),"－"),"")</f>
        <v/>
      </c>
      <c r="AC37" s="96" t="str">
        <f t="shared" si="12"/>
        <v/>
      </c>
      <c r="AD37" s="90" t="str">
        <f t="shared" si="2"/>
        <v/>
      </c>
      <c r="AE37" s="90" t="str">
        <f t="shared" si="3"/>
        <v>子育てエコドア</v>
      </c>
      <c r="AF37" s="91" t="str">
        <f>IF(R37&lt;&gt;"",IFERROR(IF(依頼書!$Q$2="共同住宅（4階建以上）",VLOOKUP(AE37,補助額!A:H,8,FALSE),VLOOKUP(AE37,補助額!A:H,7,FALSE)),"－"),"")</f>
        <v/>
      </c>
      <c r="AG37" s="97" t="str">
        <f t="shared" si="13"/>
        <v/>
      </c>
      <c r="AH37" s="122" t="str">
        <f>IF(R37="","",IF(OR(依頼書!$O$2="選択してください",依頼書!$O$2=""),"地域を選択してください",IF(OR(依頼書!$Q$2="選択してください",依頼書!$Q$2=""),"建て方を選択してください",IFERROR(VLOOKUP(AI37,こどもエコグレード!A:F,6,FALSE),"対象外"))))</f>
        <v/>
      </c>
      <c r="AI37" s="122" t="str">
        <f>R37&amp;IF(依頼書!$Q$2="戸建住宅","戸建住宅","共同住宅")&amp;依頼書!$O$2</f>
        <v>共同住宅選択してください</v>
      </c>
      <c r="AJ37" s="98"/>
      <c r="AK37" s="98"/>
      <c r="AL37" s="98"/>
    </row>
    <row r="38" spans="1:38" ht="18" customHeight="1" x14ac:dyDescent="0.4">
      <c r="A38" s="1" t="str">
        <f t="shared" si="4"/>
        <v/>
      </c>
      <c r="B38" s="80" t="str">
        <f t="shared" si="5"/>
        <v/>
      </c>
      <c r="C38" s="80" t="str">
        <f t="shared" si="6"/>
        <v/>
      </c>
      <c r="D38" s="80" t="str">
        <f t="shared" si="0"/>
        <v/>
      </c>
      <c r="E38" s="1">
        <f>IFERROR(VLOOKUP(K38&amp;L38,LIXIL対象製品リスト!R:W,4,FALSE),0)</f>
        <v>0</v>
      </c>
      <c r="F38" s="1">
        <f>IFERROR(VLOOKUP(K38&amp;L38,LIXIL対象製品リスト!R:W,5,FALSE),0)</f>
        <v>0</v>
      </c>
      <c r="H38" s="120"/>
      <c r="I38" s="81"/>
      <c r="J38" s="81"/>
      <c r="K38" s="83" t="str">
        <f>IF($H38="","",IFERROR(VLOOKUP($H38,LIXIL対象製品リスト!$A:$P,2,FALSE),"型番が存在しません"))</f>
        <v/>
      </c>
      <c r="L38" s="121" t="str">
        <f>IF($H38="","",IFERROR(VLOOKUP($H38,LIXIL対象製品リスト!$A:$P,6,FALSE),"型番が存在しません"))</f>
        <v/>
      </c>
      <c r="M38" s="83" t="str">
        <f>IF($H38="","",IFERROR(VLOOKUP($H38,LIXIL対象製品リスト!$A:$P,7,FALSE),"型番が存在しません"))</f>
        <v/>
      </c>
      <c r="N38" s="121" t="str">
        <f>IF($H38="","",IFERROR(VLOOKUP($H38,LIXIL対象製品リスト!$A:$P,10,FALSE),"型番が存在しません"))</f>
        <v/>
      </c>
      <c r="O38" s="83" t="str">
        <f>IF(OR(I38="",J38=""),"",IF(COUNTIF(M38,"*（D）*")&gt;0,IF((I38+E38)*(J38+F38)/10^6&gt;=サイズ!$D$17,"4",IF((I38+E38)*(J38+F38)/10^6&gt;=サイズ!$D$16,"3",IF((I38+E38)*(J38+F38)/10^6&gt;=サイズ!$D$15,"2",IF((I38+E38)*(J38+F38)/10^6&gt;=サイズ!$D$14,"1","対象外")))),IF(COUNTIF(M38,"*（E）*")&gt;0,IF((I38+E38)*(J38+F38)/10^6&gt;=サイズ!$D$21,"4",IF((I38+E38)*(J38+F38)/10^6&gt;=サイズ!$D$20,"3",IF((I38+E38)*(J38+F38)/10^6&gt;=サイズ!$D$19,"2",IF((I38+E38)*(J38+F38)/10^6&gt;=サイズ!$D$18,"1","対象外")))),"開閉形式を選択")))</f>
        <v/>
      </c>
      <c r="P38" s="83" t="str">
        <f t="shared" si="7"/>
        <v/>
      </c>
      <c r="Q38" s="83" t="str">
        <f t="shared" si="8"/>
        <v/>
      </c>
      <c r="R38" s="83" t="str">
        <f t="shared" si="1"/>
        <v/>
      </c>
      <c r="S38" s="83" t="str">
        <f t="shared" si="9"/>
        <v/>
      </c>
      <c r="T38" s="95"/>
      <c r="U38" s="86" t="str">
        <f>IF(R38&lt;&gt;"",IF(R38="P","SS",IF(OR(R38="S",R38="A"),R38,IF(AND(R38="B",IFERROR(VLOOKUP(H38,LIXIL対象製品リスト!L:AC,9,FALSE),"")="○"),IF(OR(依頼書!$Q$2="",依頼書!$Q$2="選択してください"),"建て方を選択してください",IF(依頼書!$Q$2="共同住宅（4階建以上）",R38,"対象外")),"対象外"))),"")</f>
        <v/>
      </c>
      <c r="V38" s="87" t="str">
        <f>"窓リノベ24"&amp;"ドア"&amp;IFERROR(LEFT(VLOOKUP(H38,LIXIL対象製品リスト!L:AC,2,FALSE),3),"はつり")&amp;U38&amp;P38</f>
        <v>窓リノベ24ドアはつり</v>
      </c>
      <c r="W38" s="88" t="str">
        <f>IF(S38&lt;&gt;"",IFERROR(IF(依頼書!$Q$2="共同住宅（4階建以上）",VLOOKUP(V38,補助額!A:H,8,FALSE),VLOOKUP(V38,補助額!A:H,7,FALSE)),"－"),"")</f>
        <v/>
      </c>
      <c r="X38" s="89" t="str">
        <f t="shared" si="10"/>
        <v/>
      </c>
      <c r="Y38" s="90" t="str">
        <f>IF(R38="","",IF(OR(依頼書!$O$2="選択してください",依頼書!$O$2=""),"地域を選択してください",IF(OR(依頼書!$Q$2="選択してください",依頼書!$Q$2=""),"建て方を選択してください",IFERROR(VLOOKUP(Z38,こどもエコグレード!A:E,5,FALSE),"対象外"))))</f>
        <v/>
      </c>
      <c r="Z38" s="90" t="str">
        <f>R38&amp;IF(依頼書!$Q$2="戸建住宅","戸建住宅","共同住宅")&amp;依頼書!$O$2</f>
        <v>共同住宅選択してください</v>
      </c>
      <c r="AA38" s="90" t="str">
        <f t="shared" si="11"/>
        <v>子育てエコドア</v>
      </c>
      <c r="AB38" s="91" t="str">
        <f>IF(R38&lt;&gt;"",IFERROR(IF(依頼書!$Q$2="共同住宅（4階建以上）",VLOOKUP(AA38,補助額!A:H,8,FALSE),VLOOKUP(AA38,補助額!A:H,7,FALSE)),"－"),"")</f>
        <v/>
      </c>
      <c r="AC38" s="96" t="str">
        <f t="shared" si="12"/>
        <v/>
      </c>
      <c r="AD38" s="90" t="str">
        <f t="shared" si="2"/>
        <v/>
      </c>
      <c r="AE38" s="90" t="str">
        <f t="shared" si="3"/>
        <v>子育てエコドア</v>
      </c>
      <c r="AF38" s="91" t="str">
        <f>IF(R38&lt;&gt;"",IFERROR(IF(依頼書!$Q$2="共同住宅（4階建以上）",VLOOKUP(AE38,補助額!A:H,8,FALSE),VLOOKUP(AE38,補助額!A:H,7,FALSE)),"－"),"")</f>
        <v/>
      </c>
      <c r="AG38" s="97" t="str">
        <f t="shared" si="13"/>
        <v/>
      </c>
      <c r="AH38" s="122" t="str">
        <f>IF(R38="","",IF(OR(依頼書!$O$2="選択してください",依頼書!$O$2=""),"地域を選択してください",IF(OR(依頼書!$Q$2="選択してください",依頼書!$Q$2=""),"建て方を選択してください",IFERROR(VLOOKUP(AI38,こどもエコグレード!A:F,6,FALSE),"対象外"))))</f>
        <v/>
      </c>
      <c r="AI38" s="122" t="str">
        <f>R38&amp;IF(依頼書!$Q$2="戸建住宅","戸建住宅","共同住宅")&amp;依頼書!$O$2</f>
        <v>共同住宅選択してください</v>
      </c>
      <c r="AJ38" s="98"/>
      <c r="AK38" s="98"/>
      <c r="AL38" s="98"/>
    </row>
    <row r="39" spans="1:38" ht="18" customHeight="1" x14ac:dyDescent="0.4">
      <c r="A39" s="1" t="str">
        <f t="shared" si="4"/>
        <v/>
      </c>
      <c r="B39" s="80" t="str">
        <f t="shared" si="5"/>
        <v/>
      </c>
      <c r="C39" s="80" t="str">
        <f t="shared" si="6"/>
        <v/>
      </c>
      <c r="D39" s="80" t="str">
        <f t="shared" si="0"/>
        <v/>
      </c>
      <c r="E39" s="1">
        <f>IFERROR(VLOOKUP(K39&amp;L39,LIXIL対象製品リスト!R:W,4,FALSE),0)</f>
        <v>0</v>
      </c>
      <c r="F39" s="1">
        <f>IFERROR(VLOOKUP(K39&amp;L39,LIXIL対象製品リスト!R:W,5,FALSE),0)</f>
        <v>0</v>
      </c>
      <c r="H39" s="120"/>
      <c r="I39" s="81"/>
      <c r="J39" s="81"/>
      <c r="K39" s="83" t="str">
        <f>IF($H39="","",IFERROR(VLOOKUP($H39,LIXIL対象製品リスト!$A:$P,2,FALSE),"型番が存在しません"))</f>
        <v/>
      </c>
      <c r="L39" s="121" t="str">
        <f>IF($H39="","",IFERROR(VLOOKUP($H39,LIXIL対象製品リスト!$A:$P,6,FALSE),"型番が存在しません"))</f>
        <v/>
      </c>
      <c r="M39" s="83" t="str">
        <f>IF($H39="","",IFERROR(VLOOKUP($H39,LIXIL対象製品リスト!$A:$P,7,FALSE),"型番が存在しません"))</f>
        <v/>
      </c>
      <c r="N39" s="121" t="str">
        <f>IF($H39="","",IFERROR(VLOOKUP($H39,LIXIL対象製品リスト!$A:$P,10,FALSE),"型番が存在しません"))</f>
        <v/>
      </c>
      <c r="O39" s="83" t="str">
        <f>IF(OR(I39="",J39=""),"",IF(COUNTIF(M39,"*（D）*")&gt;0,IF((I39+E39)*(J39+F39)/10^6&gt;=サイズ!$D$17,"4",IF((I39+E39)*(J39+F39)/10^6&gt;=サイズ!$D$16,"3",IF((I39+E39)*(J39+F39)/10^6&gt;=サイズ!$D$15,"2",IF((I39+E39)*(J39+F39)/10^6&gt;=サイズ!$D$14,"1","対象外")))),IF(COUNTIF(M39,"*（E）*")&gt;0,IF((I39+E39)*(J39+F39)/10^6&gt;=サイズ!$D$21,"4",IF((I39+E39)*(J39+F39)/10^6&gt;=サイズ!$D$20,"3",IF((I39+E39)*(J39+F39)/10^6&gt;=サイズ!$D$19,"2",IF((I39+E39)*(J39+F39)/10^6&gt;=サイズ!$D$18,"1","対象外")))),"開閉形式を選択")))</f>
        <v/>
      </c>
      <c r="P39" s="83" t="str">
        <f t="shared" si="7"/>
        <v/>
      </c>
      <c r="Q39" s="83" t="str">
        <f t="shared" si="8"/>
        <v/>
      </c>
      <c r="R39" s="83" t="str">
        <f t="shared" si="1"/>
        <v/>
      </c>
      <c r="S39" s="83" t="str">
        <f t="shared" si="9"/>
        <v/>
      </c>
      <c r="T39" s="95"/>
      <c r="U39" s="86" t="str">
        <f>IF(R39&lt;&gt;"",IF(R39="P","SS",IF(OR(R39="S",R39="A"),R39,IF(AND(R39="B",IFERROR(VLOOKUP(H39,LIXIL対象製品リスト!L:AC,9,FALSE),"")="○"),IF(OR(依頼書!$Q$2="",依頼書!$Q$2="選択してください"),"建て方を選択してください",IF(依頼書!$Q$2="共同住宅（4階建以上）",R39,"対象外")),"対象外"))),"")</f>
        <v/>
      </c>
      <c r="V39" s="87" t="str">
        <f>"窓リノベ24"&amp;"ドア"&amp;IFERROR(LEFT(VLOOKUP(H39,LIXIL対象製品リスト!L:AC,2,FALSE),3),"はつり")&amp;U39&amp;P39</f>
        <v>窓リノベ24ドアはつり</v>
      </c>
      <c r="W39" s="88" t="str">
        <f>IF(S39&lt;&gt;"",IFERROR(IF(依頼書!$Q$2="共同住宅（4階建以上）",VLOOKUP(V39,補助額!A:H,8,FALSE),VLOOKUP(V39,補助額!A:H,7,FALSE)),"－"),"")</f>
        <v/>
      </c>
      <c r="X39" s="89" t="str">
        <f t="shared" si="10"/>
        <v/>
      </c>
      <c r="Y39" s="90" t="str">
        <f>IF(R39="","",IF(OR(依頼書!$O$2="選択してください",依頼書!$O$2=""),"地域を選択してください",IF(OR(依頼書!$Q$2="選択してください",依頼書!$Q$2=""),"建て方を選択してください",IFERROR(VLOOKUP(Z39,こどもエコグレード!A:E,5,FALSE),"対象外"))))</f>
        <v/>
      </c>
      <c r="Z39" s="90" t="str">
        <f>R39&amp;IF(依頼書!$Q$2="戸建住宅","戸建住宅","共同住宅")&amp;依頼書!$O$2</f>
        <v>共同住宅選択してください</v>
      </c>
      <c r="AA39" s="90" t="str">
        <f t="shared" si="11"/>
        <v>子育てエコドア</v>
      </c>
      <c r="AB39" s="91" t="str">
        <f>IF(R39&lt;&gt;"",IFERROR(IF(依頼書!$Q$2="共同住宅（4階建以上）",VLOOKUP(AA39,補助額!A:H,8,FALSE),VLOOKUP(AA39,補助額!A:H,7,FALSE)),"－"),"")</f>
        <v/>
      </c>
      <c r="AC39" s="96" t="str">
        <f t="shared" si="12"/>
        <v/>
      </c>
      <c r="AD39" s="90" t="str">
        <f t="shared" si="2"/>
        <v/>
      </c>
      <c r="AE39" s="90" t="str">
        <f t="shared" si="3"/>
        <v>子育てエコドア</v>
      </c>
      <c r="AF39" s="91" t="str">
        <f>IF(R39&lt;&gt;"",IFERROR(IF(依頼書!$Q$2="共同住宅（4階建以上）",VLOOKUP(AE39,補助額!A:H,8,FALSE),VLOOKUP(AE39,補助額!A:H,7,FALSE)),"－"),"")</f>
        <v/>
      </c>
      <c r="AG39" s="97" t="str">
        <f t="shared" si="13"/>
        <v/>
      </c>
      <c r="AH39" s="122" t="str">
        <f>IF(R39="","",IF(OR(依頼書!$O$2="選択してください",依頼書!$O$2=""),"地域を選択してください",IF(OR(依頼書!$Q$2="選択してください",依頼書!$Q$2=""),"建て方を選択してください",IFERROR(VLOOKUP(AI39,こどもエコグレード!A:F,6,FALSE),"対象外"))))</f>
        <v/>
      </c>
      <c r="AI39" s="122" t="str">
        <f>R39&amp;IF(依頼書!$Q$2="戸建住宅","戸建住宅","共同住宅")&amp;依頼書!$O$2</f>
        <v>共同住宅選択してください</v>
      </c>
      <c r="AJ39" s="98"/>
      <c r="AK39" s="98"/>
      <c r="AL39" s="98"/>
    </row>
    <row r="40" spans="1:38" ht="18" customHeight="1" x14ac:dyDescent="0.4">
      <c r="A40" s="1" t="str">
        <f t="shared" si="4"/>
        <v/>
      </c>
      <c r="B40" s="80" t="str">
        <f t="shared" si="5"/>
        <v/>
      </c>
      <c r="C40" s="80" t="str">
        <f t="shared" si="6"/>
        <v/>
      </c>
      <c r="D40" s="80" t="str">
        <f t="shared" si="0"/>
        <v/>
      </c>
      <c r="E40" s="1">
        <f>IFERROR(VLOOKUP(K40&amp;L40,LIXIL対象製品リスト!R:W,4,FALSE),0)</f>
        <v>0</v>
      </c>
      <c r="F40" s="1">
        <f>IFERROR(VLOOKUP(K40&amp;L40,LIXIL対象製品リスト!R:W,5,FALSE),0)</f>
        <v>0</v>
      </c>
      <c r="H40" s="120"/>
      <c r="I40" s="81"/>
      <c r="J40" s="81"/>
      <c r="K40" s="83" t="str">
        <f>IF($H40="","",IFERROR(VLOOKUP($H40,LIXIL対象製品リスト!$A:$P,2,FALSE),"型番が存在しません"))</f>
        <v/>
      </c>
      <c r="L40" s="121" t="str">
        <f>IF($H40="","",IFERROR(VLOOKUP($H40,LIXIL対象製品リスト!$A:$P,6,FALSE),"型番が存在しません"))</f>
        <v/>
      </c>
      <c r="M40" s="83" t="str">
        <f>IF($H40="","",IFERROR(VLOOKUP($H40,LIXIL対象製品リスト!$A:$P,7,FALSE),"型番が存在しません"))</f>
        <v/>
      </c>
      <c r="N40" s="121" t="str">
        <f>IF($H40="","",IFERROR(VLOOKUP($H40,LIXIL対象製品リスト!$A:$P,10,FALSE),"型番が存在しません"))</f>
        <v/>
      </c>
      <c r="O40" s="83" t="str">
        <f>IF(OR(I40="",J40=""),"",IF(COUNTIF(M40,"*（D）*")&gt;0,IF((I40+E40)*(J40+F40)/10^6&gt;=サイズ!$D$17,"4",IF((I40+E40)*(J40+F40)/10^6&gt;=サイズ!$D$16,"3",IF((I40+E40)*(J40+F40)/10^6&gt;=サイズ!$D$15,"2",IF((I40+E40)*(J40+F40)/10^6&gt;=サイズ!$D$14,"1","対象外")))),IF(COUNTIF(M40,"*（E）*")&gt;0,IF((I40+E40)*(J40+F40)/10^6&gt;=サイズ!$D$21,"4",IF((I40+E40)*(J40+F40)/10^6&gt;=サイズ!$D$20,"3",IF((I40+E40)*(J40+F40)/10^6&gt;=サイズ!$D$19,"2",IF((I40+E40)*(J40+F40)/10^6&gt;=サイズ!$D$18,"1","対象外")))),"開閉形式を選択")))</f>
        <v/>
      </c>
      <c r="P40" s="83" t="str">
        <f t="shared" si="7"/>
        <v/>
      </c>
      <c r="Q40" s="83" t="str">
        <f t="shared" si="8"/>
        <v/>
      </c>
      <c r="R40" s="83" t="str">
        <f t="shared" si="1"/>
        <v/>
      </c>
      <c r="S40" s="83" t="str">
        <f t="shared" si="9"/>
        <v/>
      </c>
      <c r="T40" s="95"/>
      <c r="U40" s="86" t="str">
        <f>IF(R40&lt;&gt;"",IF(R40="P","SS",IF(OR(R40="S",R40="A"),R40,IF(AND(R40="B",IFERROR(VLOOKUP(H40,LIXIL対象製品リスト!L:AC,9,FALSE),"")="○"),IF(OR(依頼書!$Q$2="",依頼書!$Q$2="選択してください"),"建て方を選択してください",IF(依頼書!$Q$2="共同住宅（4階建以上）",R40,"対象外")),"対象外"))),"")</f>
        <v/>
      </c>
      <c r="V40" s="87" t="str">
        <f>"窓リノベ24"&amp;"ドア"&amp;IFERROR(LEFT(VLOOKUP(H40,LIXIL対象製品リスト!L:AC,2,FALSE),3),"はつり")&amp;U40&amp;P40</f>
        <v>窓リノベ24ドアはつり</v>
      </c>
      <c r="W40" s="88" t="str">
        <f>IF(S40&lt;&gt;"",IFERROR(IF(依頼書!$Q$2="共同住宅（4階建以上）",VLOOKUP(V40,補助額!A:H,8,FALSE),VLOOKUP(V40,補助額!A:H,7,FALSE)),"－"),"")</f>
        <v/>
      </c>
      <c r="X40" s="89" t="str">
        <f t="shared" si="10"/>
        <v/>
      </c>
      <c r="Y40" s="90" t="str">
        <f>IF(R40="","",IF(OR(依頼書!$O$2="選択してください",依頼書!$O$2=""),"地域を選択してください",IF(OR(依頼書!$Q$2="選択してください",依頼書!$Q$2=""),"建て方を選択してください",IFERROR(VLOOKUP(Z40,こどもエコグレード!A:E,5,FALSE),"対象外"))))</f>
        <v/>
      </c>
      <c r="Z40" s="90" t="str">
        <f>R40&amp;IF(依頼書!$Q$2="戸建住宅","戸建住宅","共同住宅")&amp;依頼書!$O$2</f>
        <v>共同住宅選択してください</v>
      </c>
      <c r="AA40" s="90" t="str">
        <f t="shared" si="11"/>
        <v>子育てエコドア</v>
      </c>
      <c r="AB40" s="91" t="str">
        <f>IF(R40&lt;&gt;"",IFERROR(IF(依頼書!$Q$2="共同住宅（4階建以上）",VLOOKUP(AA40,補助額!A:H,8,FALSE),VLOOKUP(AA40,補助額!A:H,7,FALSE)),"－"),"")</f>
        <v/>
      </c>
      <c r="AC40" s="96" t="str">
        <f t="shared" si="12"/>
        <v/>
      </c>
      <c r="AD40" s="90" t="str">
        <f t="shared" si="2"/>
        <v/>
      </c>
      <c r="AE40" s="90" t="str">
        <f t="shared" si="3"/>
        <v>子育てエコドア</v>
      </c>
      <c r="AF40" s="91" t="str">
        <f>IF(R40&lt;&gt;"",IFERROR(IF(依頼書!$Q$2="共同住宅（4階建以上）",VLOOKUP(AE40,補助額!A:H,8,FALSE),VLOOKUP(AE40,補助額!A:H,7,FALSE)),"－"),"")</f>
        <v/>
      </c>
      <c r="AG40" s="97" t="str">
        <f t="shared" si="13"/>
        <v/>
      </c>
      <c r="AH40" s="122" t="str">
        <f>IF(R40="","",IF(OR(依頼書!$O$2="選択してください",依頼書!$O$2=""),"地域を選択してください",IF(OR(依頼書!$Q$2="選択してください",依頼書!$Q$2=""),"建て方を選択してください",IFERROR(VLOOKUP(AI40,こどもエコグレード!A:F,6,FALSE),"対象外"))))</f>
        <v/>
      </c>
      <c r="AI40" s="122" t="str">
        <f>R40&amp;IF(依頼書!$Q$2="戸建住宅","戸建住宅","共同住宅")&amp;依頼書!$O$2</f>
        <v>共同住宅選択してください</v>
      </c>
      <c r="AJ40" s="98"/>
      <c r="AK40" s="98"/>
      <c r="AL40" s="98"/>
    </row>
    <row r="41" spans="1:38" ht="18" customHeight="1" x14ac:dyDescent="0.4">
      <c r="A41" s="1" t="str">
        <f t="shared" si="4"/>
        <v/>
      </c>
      <c r="B41" s="80" t="str">
        <f t="shared" si="5"/>
        <v/>
      </c>
      <c r="C41" s="80" t="str">
        <f t="shared" si="6"/>
        <v/>
      </c>
      <c r="D41" s="80" t="str">
        <f t="shared" si="0"/>
        <v/>
      </c>
      <c r="E41" s="1">
        <f>IFERROR(VLOOKUP(K41&amp;L41,LIXIL対象製品リスト!R:W,4,FALSE),0)</f>
        <v>0</v>
      </c>
      <c r="F41" s="1">
        <f>IFERROR(VLOOKUP(K41&amp;L41,LIXIL対象製品リスト!R:W,5,FALSE),0)</f>
        <v>0</v>
      </c>
      <c r="H41" s="120"/>
      <c r="I41" s="81"/>
      <c r="J41" s="81"/>
      <c r="K41" s="83" t="str">
        <f>IF($H41="","",IFERROR(VLOOKUP($H41,LIXIL対象製品リスト!$A:$P,2,FALSE),"型番が存在しません"))</f>
        <v/>
      </c>
      <c r="L41" s="121" t="str">
        <f>IF($H41="","",IFERROR(VLOOKUP($H41,LIXIL対象製品リスト!$A:$P,6,FALSE),"型番が存在しません"))</f>
        <v/>
      </c>
      <c r="M41" s="83" t="str">
        <f>IF($H41="","",IFERROR(VLOOKUP($H41,LIXIL対象製品リスト!$A:$P,7,FALSE),"型番が存在しません"))</f>
        <v/>
      </c>
      <c r="N41" s="121" t="str">
        <f>IF($H41="","",IFERROR(VLOOKUP($H41,LIXIL対象製品リスト!$A:$P,10,FALSE),"型番が存在しません"))</f>
        <v/>
      </c>
      <c r="O41" s="83" t="str">
        <f>IF(OR(I41="",J41=""),"",IF(COUNTIF(M41,"*（D）*")&gt;0,IF((I41+E41)*(J41+F41)/10^6&gt;=サイズ!$D$17,"4",IF((I41+E41)*(J41+F41)/10^6&gt;=サイズ!$D$16,"3",IF((I41+E41)*(J41+F41)/10^6&gt;=サイズ!$D$15,"2",IF((I41+E41)*(J41+F41)/10^6&gt;=サイズ!$D$14,"1","対象外")))),IF(COUNTIF(M41,"*（E）*")&gt;0,IF((I41+E41)*(J41+F41)/10^6&gt;=サイズ!$D$21,"4",IF((I41+E41)*(J41+F41)/10^6&gt;=サイズ!$D$20,"3",IF((I41+E41)*(J41+F41)/10^6&gt;=サイズ!$D$19,"2",IF((I41+E41)*(J41+F41)/10^6&gt;=サイズ!$D$18,"1","対象外")))),"開閉形式を選択")))</f>
        <v/>
      </c>
      <c r="P41" s="83" t="str">
        <f t="shared" si="7"/>
        <v/>
      </c>
      <c r="Q41" s="83" t="str">
        <f t="shared" si="8"/>
        <v/>
      </c>
      <c r="R41" s="83" t="str">
        <f t="shared" si="1"/>
        <v/>
      </c>
      <c r="S41" s="83" t="str">
        <f t="shared" si="9"/>
        <v/>
      </c>
      <c r="T41" s="95"/>
      <c r="U41" s="86" t="str">
        <f>IF(R41&lt;&gt;"",IF(R41="P","SS",IF(OR(R41="S",R41="A"),R41,IF(AND(R41="B",IFERROR(VLOOKUP(H41,LIXIL対象製品リスト!L:AC,9,FALSE),"")="○"),IF(OR(依頼書!$Q$2="",依頼書!$Q$2="選択してください"),"建て方を選択してください",IF(依頼書!$Q$2="共同住宅（4階建以上）",R41,"対象外")),"対象外"))),"")</f>
        <v/>
      </c>
      <c r="V41" s="87" t="str">
        <f>"窓リノベ24"&amp;"ドア"&amp;IFERROR(LEFT(VLOOKUP(H41,LIXIL対象製品リスト!L:AC,2,FALSE),3),"はつり")&amp;U41&amp;P41</f>
        <v>窓リノベ24ドアはつり</v>
      </c>
      <c r="W41" s="88" t="str">
        <f>IF(S41&lt;&gt;"",IFERROR(IF(依頼書!$Q$2="共同住宅（4階建以上）",VLOOKUP(V41,補助額!A:H,8,FALSE),VLOOKUP(V41,補助額!A:H,7,FALSE)),"－"),"")</f>
        <v/>
      </c>
      <c r="X41" s="89" t="str">
        <f t="shared" si="10"/>
        <v/>
      </c>
      <c r="Y41" s="90" t="str">
        <f>IF(R41="","",IF(OR(依頼書!$O$2="選択してください",依頼書!$O$2=""),"地域を選択してください",IF(OR(依頼書!$Q$2="選択してください",依頼書!$Q$2=""),"建て方を選択してください",IFERROR(VLOOKUP(Z41,こどもエコグレード!A:E,5,FALSE),"対象外"))))</f>
        <v/>
      </c>
      <c r="Z41" s="90" t="str">
        <f>R41&amp;IF(依頼書!$Q$2="戸建住宅","戸建住宅","共同住宅")&amp;依頼書!$O$2</f>
        <v>共同住宅選択してください</v>
      </c>
      <c r="AA41" s="90" t="str">
        <f t="shared" si="11"/>
        <v>子育てエコドア</v>
      </c>
      <c r="AB41" s="91" t="str">
        <f>IF(R41&lt;&gt;"",IFERROR(IF(依頼書!$Q$2="共同住宅（4階建以上）",VLOOKUP(AA41,補助額!A:H,8,FALSE),VLOOKUP(AA41,補助額!A:H,7,FALSE)),"－"),"")</f>
        <v/>
      </c>
      <c r="AC41" s="96" t="str">
        <f t="shared" si="12"/>
        <v/>
      </c>
      <c r="AD41" s="90" t="str">
        <f t="shared" si="2"/>
        <v/>
      </c>
      <c r="AE41" s="90" t="str">
        <f t="shared" si="3"/>
        <v>子育てエコドア</v>
      </c>
      <c r="AF41" s="91" t="str">
        <f>IF(R41&lt;&gt;"",IFERROR(IF(依頼書!$Q$2="共同住宅（4階建以上）",VLOOKUP(AE41,補助額!A:H,8,FALSE),VLOOKUP(AE41,補助額!A:H,7,FALSE)),"－"),"")</f>
        <v/>
      </c>
      <c r="AG41" s="97" t="str">
        <f t="shared" si="13"/>
        <v/>
      </c>
      <c r="AH41" s="122" t="str">
        <f>IF(R41="","",IF(OR(依頼書!$O$2="選択してください",依頼書!$O$2=""),"地域を選択してください",IF(OR(依頼書!$Q$2="選択してください",依頼書!$Q$2=""),"建て方を選択してください",IFERROR(VLOOKUP(AI41,こどもエコグレード!A:F,6,FALSE),"対象外"))))</f>
        <v/>
      </c>
      <c r="AI41" s="122" t="str">
        <f>R41&amp;IF(依頼書!$Q$2="戸建住宅","戸建住宅","共同住宅")&amp;依頼書!$O$2</f>
        <v>共同住宅選択してください</v>
      </c>
      <c r="AJ41" s="98"/>
      <c r="AK41" s="98"/>
      <c r="AL41" s="98"/>
    </row>
    <row r="42" spans="1:38" ht="18" customHeight="1" x14ac:dyDescent="0.4">
      <c r="A42" s="1" t="str">
        <f t="shared" si="4"/>
        <v/>
      </c>
      <c r="B42" s="80" t="str">
        <f t="shared" si="5"/>
        <v/>
      </c>
      <c r="C42" s="80" t="str">
        <f t="shared" si="6"/>
        <v/>
      </c>
      <c r="D42" s="80" t="str">
        <f t="shared" si="0"/>
        <v/>
      </c>
      <c r="E42" s="1">
        <f>IFERROR(VLOOKUP(K42&amp;L42,LIXIL対象製品リスト!R:W,4,FALSE),0)</f>
        <v>0</v>
      </c>
      <c r="F42" s="1">
        <f>IFERROR(VLOOKUP(K42&amp;L42,LIXIL対象製品リスト!R:W,5,FALSE),0)</f>
        <v>0</v>
      </c>
      <c r="H42" s="120"/>
      <c r="I42" s="81"/>
      <c r="J42" s="81"/>
      <c r="K42" s="83" t="str">
        <f>IF($H42="","",IFERROR(VLOOKUP($H42,LIXIL対象製品リスト!$A:$P,2,FALSE),"型番が存在しません"))</f>
        <v/>
      </c>
      <c r="L42" s="121" t="str">
        <f>IF($H42="","",IFERROR(VLOOKUP($H42,LIXIL対象製品リスト!$A:$P,6,FALSE),"型番が存在しません"))</f>
        <v/>
      </c>
      <c r="M42" s="83" t="str">
        <f>IF($H42="","",IFERROR(VLOOKUP($H42,LIXIL対象製品リスト!$A:$P,7,FALSE),"型番が存在しません"))</f>
        <v/>
      </c>
      <c r="N42" s="121" t="str">
        <f>IF($H42="","",IFERROR(VLOOKUP($H42,LIXIL対象製品リスト!$A:$P,10,FALSE),"型番が存在しません"))</f>
        <v/>
      </c>
      <c r="O42" s="83" t="str">
        <f>IF(OR(I42="",J42=""),"",IF(COUNTIF(M42,"*（D）*")&gt;0,IF((I42+E42)*(J42+F42)/10^6&gt;=サイズ!$D$17,"4",IF((I42+E42)*(J42+F42)/10^6&gt;=サイズ!$D$16,"3",IF((I42+E42)*(J42+F42)/10^6&gt;=サイズ!$D$15,"2",IF((I42+E42)*(J42+F42)/10^6&gt;=サイズ!$D$14,"1","対象外")))),IF(COUNTIF(M42,"*（E）*")&gt;0,IF((I42+E42)*(J42+F42)/10^6&gt;=サイズ!$D$21,"4",IF((I42+E42)*(J42+F42)/10^6&gt;=サイズ!$D$20,"3",IF((I42+E42)*(J42+F42)/10^6&gt;=サイズ!$D$19,"2",IF((I42+E42)*(J42+F42)/10^6&gt;=サイズ!$D$18,"1","対象外")))),"開閉形式を選択")))</f>
        <v/>
      </c>
      <c r="P42" s="83" t="str">
        <f t="shared" si="7"/>
        <v/>
      </c>
      <c r="Q42" s="83" t="str">
        <f t="shared" si="8"/>
        <v/>
      </c>
      <c r="R42" s="83" t="str">
        <f t="shared" si="1"/>
        <v/>
      </c>
      <c r="S42" s="83" t="str">
        <f t="shared" si="9"/>
        <v/>
      </c>
      <c r="T42" s="95"/>
      <c r="U42" s="86" t="str">
        <f>IF(R42&lt;&gt;"",IF(R42="P","SS",IF(OR(R42="S",R42="A"),R42,IF(AND(R42="B",IFERROR(VLOOKUP(H42,LIXIL対象製品リスト!L:AC,9,FALSE),"")="○"),IF(OR(依頼書!$Q$2="",依頼書!$Q$2="選択してください"),"建て方を選択してください",IF(依頼書!$Q$2="共同住宅（4階建以上）",R42,"対象外")),"対象外"))),"")</f>
        <v/>
      </c>
      <c r="V42" s="87" t="str">
        <f>"窓リノベ24"&amp;"ドア"&amp;IFERROR(LEFT(VLOOKUP(H42,LIXIL対象製品リスト!L:AC,2,FALSE),3),"はつり")&amp;U42&amp;P42</f>
        <v>窓リノベ24ドアはつり</v>
      </c>
      <c r="W42" s="88" t="str">
        <f>IF(S42&lt;&gt;"",IFERROR(IF(依頼書!$Q$2="共同住宅（4階建以上）",VLOOKUP(V42,補助額!A:H,8,FALSE),VLOOKUP(V42,補助額!A:H,7,FALSE)),"－"),"")</f>
        <v/>
      </c>
      <c r="X42" s="89" t="str">
        <f t="shared" si="10"/>
        <v/>
      </c>
      <c r="Y42" s="90" t="str">
        <f>IF(R42="","",IF(OR(依頼書!$O$2="選択してください",依頼書!$O$2=""),"地域を選択してください",IF(OR(依頼書!$Q$2="選択してください",依頼書!$Q$2=""),"建て方を選択してください",IFERROR(VLOOKUP(Z42,こどもエコグレード!A:E,5,FALSE),"対象外"))))</f>
        <v/>
      </c>
      <c r="Z42" s="90" t="str">
        <f>R42&amp;IF(依頼書!$Q$2="戸建住宅","戸建住宅","共同住宅")&amp;依頼書!$O$2</f>
        <v>共同住宅選択してください</v>
      </c>
      <c r="AA42" s="90" t="str">
        <f t="shared" si="11"/>
        <v>子育てエコドア</v>
      </c>
      <c r="AB42" s="91" t="str">
        <f>IF(R42&lt;&gt;"",IFERROR(IF(依頼書!$Q$2="共同住宅（4階建以上）",VLOOKUP(AA42,補助額!A:H,8,FALSE),VLOOKUP(AA42,補助額!A:H,7,FALSE)),"－"),"")</f>
        <v/>
      </c>
      <c r="AC42" s="96" t="str">
        <f t="shared" si="12"/>
        <v/>
      </c>
      <c r="AD42" s="90" t="str">
        <f t="shared" si="2"/>
        <v/>
      </c>
      <c r="AE42" s="90" t="str">
        <f t="shared" si="3"/>
        <v>子育てエコドア</v>
      </c>
      <c r="AF42" s="91" t="str">
        <f>IF(R42&lt;&gt;"",IFERROR(IF(依頼書!$Q$2="共同住宅（4階建以上）",VLOOKUP(AE42,補助額!A:H,8,FALSE),VLOOKUP(AE42,補助額!A:H,7,FALSE)),"－"),"")</f>
        <v/>
      </c>
      <c r="AG42" s="97" t="str">
        <f t="shared" si="13"/>
        <v/>
      </c>
      <c r="AH42" s="122" t="str">
        <f>IF(R42="","",IF(OR(依頼書!$O$2="選択してください",依頼書!$O$2=""),"地域を選択してください",IF(OR(依頼書!$Q$2="選択してください",依頼書!$Q$2=""),"建て方を選択してください",IFERROR(VLOOKUP(AI42,こどもエコグレード!A:F,6,FALSE),"対象外"))))</f>
        <v/>
      </c>
      <c r="AI42" s="122" t="str">
        <f>R42&amp;IF(依頼書!$Q$2="戸建住宅","戸建住宅","共同住宅")&amp;依頼書!$O$2</f>
        <v>共同住宅選択してください</v>
      </c>
      <c r="AJ42" s="98"/>
      <c r="AK42" s="98"/>
      <c r="AL42" s="98"/>
    </row>
    <row r="43" spans="1:38" ht="18" customHeight="1" x14ac:dyDescent="0.4">
      <c r="A43" s="1" t="str">
        <f t="shared" si="4"/>
        <v/>
      </c>
      <c r="B43" s="80" t="str">
        <f t="shared" si="5"/>
        <v/>
      </c>
      <c r="C43" s="80" t="str">
        <f t="shared" si="6"/>
        <v/>
      </c>
      <c r="D43" s="80" t="str">
        <f t="shared" si="0"/>
        <v/>
      </c>
      <c r="E43" s="1">
        <f>IFERROR(VLOOKUP(K43&amp;L43,LIXIL対象製品リスト!R:W,4,FALSE),0)</f>
        <v>0</v>
      </c>
      <c r="F43" s="1">
        <f>IFERROR(VLOOKUP(K43&amp;L43,LIXIL対象製品リスト!R:W,5,FALSE),0)</f>
        <v>0</v>
      </c>
      <c r="H43" s="120"/>
      <c r="I43" s="81"/>
      <c r="J43" s="81"/>
      <c r="K43" s="83" t="str">
        <f>IF($H43="","",IFERROR(VLOOKUP($H43,LIXIL対象製品リスト!$A:$P,2,FALSE),"型番が存在しません"))</f>
        <v/>
      </c>
      <c r="L43" s="121" t="str">
        <f>IF($H43="","",IFERROR(VLOOKUP($H43,LIXIL対象製品リスト!$A:$P,6,FALSE),"型番が存在しません"))</f>
        <v/>
      </c>
      <c r="M43" s="83" t="str">
        <f>IF($H43="","",IFERROR(VLOOKUP($H43,LIXIL対象製品リスト!$A:$P,7,FALSE),"型番が存在しません"))</f>
        <v/>
      </c>
      <c r="N43" s="121" t="str">
        <f>IF($H43="","",IFERROR(VLOOKUP($H43,LIXIL対象製品リスト!$A:$P,10,FALSE),"型番が存在しません"))</f>
        <v/>
      </c>
      <c r="O43" s="83" t="str">
        <f>IF(OR(I43="",J43=""),"",IF(COUNTIF(M43,"*（D）*")&gt;0,IF((I43+E43)*(J43+F43)/10^6&gt;=サイズ!$D$17,"4",IF((I43+E43)*(J43+F43)/10^6&gt;=サイズ!$D$16,"3",IF((I43+E43)*(J43+F43)/10^6&gt;=サイズ!$D$15,"2",IF((I43+E43)*(J43+F43)/10^6&gt;=サイズ!$D$14,"1","対象外")))),IF(COUNTIF(M43,"*（E）*")&gt;0,IF((I43+E43)*(J43+F43)/10^6&gt;=サイズ!$D$21,"4",IF((I43+E43)*(J43+F43)/10^6&gt;=サイズ!$D$20,"3",IF((I43+E43)*(J43+F43)/10^6&gt;=サイズ!$D$19,"2",IF((I43+E43)*(J43+F43)/10^6&gt;=サイズ!$D$18,"1","対象外")))),"開閉形式を選択")))</f>
        <v/>
      </c>
      <c r="P43" s="83" t="str">
        <f t="shared" si="7"/>
        <v/>
      </c>
      <c r="Q43" s="83" t="str">
        <f t="shared" si="8"/>
        <v/>
      </c>
      <c r="R43" s="83" t="str">
        <f t="shared" si="1"/>
        <v/>
      </c>
      <c r="S43" s="83" t="str">
        <f t="shared" si="9"/>
        <v/>
      </c>
      <c r="T43" s="95"/>
      <c r="U43" s="86" t="str">
        <f>IF(R43&lt;&gt;"",IF(R43="P","SS",IF(OR(R43="S",R43="A"),R43,IF(AND(R43="B",IFERROR(VLOOKUP(H43,LIXIL対象製品リスト!L:AC,9,FALSE),"")="○"),IF(OR(依頼書!$Q$2="",依頼書!$Q$2="選択してください"),"建て方を選択してください",IF(依頼書!$Q$2="共同住宅（4階建以上）",R43,"対象外")),"対象外"))),"")</f>
        <v/>
      </c>
      <c r="V43" s="87" t="str">
        <f>"窓リノベ24"&amp;"ドア"&amp;IFERROR(LEFT(VLOOKUP(H43,LIXIL対象製品リスト!L:AC,2,FALSE),3),"はつり")&amp;U43&amp;P43</f>
        <v>窓リノベ24ドアはつり</v>
      </c>
      <c r="W43" s="88" t="str">
        <f>IF(S43&lt;&gt;"",IFERROR(IF(依頼書!$Q$2="共同住宅（4階建以上）",VLOOKUP(V43,補助額!A:H,8,FALSE),VLOOKUP(V43,補助額!A:H,7,FALSE)),"－"),"")</f>
        <v/>
      </c>
      <c r="X43" s="89" t="str">
        <f t="shared" si="10"/>
        <v/>
      </c>
      <c r="Y43" s="90" t="str">
        <f>IF(R43="","",IF(OR(依頼書!$O$2="選択してください",依頼書!$O$2=""),"地域を選択してください",IF(OR(依頼書!$Q$2="選択してください",依頼書!$Q$2=""),"建て方を選択してください",IFERROR(VLOOKUP(Z43,こどもエコグレード!A:E,5,FALSE),"対象外"))))</f>
        <v/>
      </c>
      <c r="Z43" s="90" t="str">
        <f>R43&amp;IF(依頼書!$Q$2="戸建住宅","戸建住宅","共同住宅")&amp;依頼書!$O$2</f>
        <v>共同住宅選択してください</v>
      </c>
      <c r="AA43" s="90" t="str">
        <f t="shared" si="11"/>
        <v>子育てエコドア</v>
      </c>
      <c r="AB43" s="91" t="str">
        <f>IF(R43&lt;&gt;"",IFERROR(IF(依頼書!$Q$2="共同住宅（4階建以上）",VLOOKUP(AA43,補助額!A:H,8,FALSE),VLOOKUP(AA43,補助額!A:H,7,FALSE)),"－"),"")</f>
        <v/>
      </c>
      <c r="AC43" s="96" t="str">
        <f t="shared" si="12"/>
        <v/>
      </c>
      <c r="AD43" s="90" t="str">
        <f t="shared" si="2"/>
        <v/>
      </c>
      <c r="AE43" s="90" t="str">
        <f t="shared" si="3"/>
        <v>子育てエコドア</v>
      </c>
      <c r="AF43" s="91" t="str">
        <f>IF(R43&lt;&gt;"",IFERROR(IF(依頼書!$Q$2="共同住宅（4階建以上）",VLOOKUP(AE43,補助額!A:H,8,FALSE),VLOOKUP(AE43,補助額!A:H,7,FALSE)),"－"),"")</f>
        <v/>
      </c>
      <c r="AG43" s="97" t="str">
        <f t="shared" si="13"/>
        <v/>
      </c>
      <c r="AH43" s="122" t="str">
        <f>IF(R43="","",IF(OR(依頼書!$O$2="選択してください",依頼書!$O$2=""),"地域を選択してください",IF(OR(依頼書!$Q$2="選択してください",依頼書!$Q$2=""),"建て方を選択してください",IFERROR(VLOOKUP(AI43,こどもエコグレード!A:F,6,FALSE),"対象外"))))</f>
        <v/>
      </c>
      <c r="AI43" s="122" t="str">
        <f>R43&amp;IF(依頼書!$Q$2="戸建住宅","戸建住宅","共同住宅")&amp;依頼書!$O$2</f>
        <v>共同住宅選択してください</v>
      </c>
      <c r="AJ43" s="98"/>
      <c r="AK43" s="98"/>
      <c r="AL43" s="98"/>
    </row>
    <row r="44" spans="1:38" ht="18" customHeight="1" x14ac:dyDescent="0.4">
      <c r="A44" s="1" t="str">
        <f t="shared" si="4"/>
        <v/>
      </c>
      <c r="B44" s="80" t="str">
        <f t="shared" si="5"/>
        <v/>
      </c>
      <c r="C44" s="80" t="str">
        <f t="shared" si="6"/>
        <v/>
      </c>
      <c r="D44" s="80" t="str">
        <f t="shared" si="0"/>
        <v/>
      </c>
      <c r="E44" s="1">
        <f>IFERROR(VLOOKUP(K44&amp;L44,LIXIL対象製品リスト!R:W,4,FALSE),0)</f>
        <v>0</v>
      </c>
      <c r="F44" s="1">
        <f>IFERROR(VLOOKUP(K44&amp;L44,LIXIL対象製品リスト!R:W,5,FALSE),0)</f>
        <v>0</v>
      </c>
      <c r="H44" s="120"/>
      <c r="I44" s="81"/>
      <c r="J44" s="81"/>
      <c r="K44" s="83" t="str">
        <f>IF($H44="","",IFERROR(VLOOKUP($H44,LIXIL対象製品リスト!$A:$P,2,FALSE),"型番が存在しません"))</f>
        <v/>
      </c>
      <c r="L44" s="121" t="str">
        <f>IF($H44="","",IFERROR(VLOOKUP($H44,LIXIL対象製品リスト!$A:$P,6,FALSE),"型番が存在しません"))</f>
        <v/>
      </c>
      <c r="M44" s="83" t="str">
        <f>IF($H44="","",IFERROR(VLOOKUP($H44,LIXIL対象製品リスト!$A:$P,7,FALSE),"型番が存在しません"))</f>
        <v/>
      </c>
      <c r="N44" s="121" t="str">
        <f>IF($H44="","",IFERROR(VLOOKUP($H44,LIXIL対象製品リスト!$A:$P,10,FALSE),"型番が存在しません"))</f>
        <v/>
      </c>
      <c r="O44" s="83" t="str">
        <f>IF(OR(I44="",J44=""),"",IF(COUNTIF(M44,"*（D）*")&gt;0,IF((I44+E44)*(J44+F44)/10^6&gt;=サイズ!$D$17,"4",IF((I44+E44)*(J44+F44)/10^6&gt;=サイズ!$D$16,"3",IF((I44+E44)*(J44+F44)/10^6&gt;=サイズ!$D$15,"2",IF((I44+E44)*(J44+F44)/10^6&gt;=サイズ!$D$14,"1","対象外")))),IF(COUNTIF(M44,"*（E）*")&gt;0,IF((I44+E44)*(J44+F44)/10^6&gt;=サイズ!$D$21,"4",IF((I44+E44)*(J44+F44)/10^6&gt;=サイズ!$D$20,"3",IF((I44+E44)*(J44+F44)/10^6&gt;=サイズ!$D$19,"2",IF((I44+E44)*(J44+F44)/10^6&gt;=サイズ!$D$18,"1","対象外")))),"開閉形式を選択")))</f>
        <v/>
      </c>
      <c r="P44" s="83" t="str">
        <f t="shared" si="7"/>
        <v/>
      </c>
      <c r="Q44" s="83" t="str">
        <f t="shared" si="8"/>
        <v/>
      </c>
      <c r="R44" s="83" t="str">
        <f t="shared" si="1"/>
        <v/>
      </c>
      <c r="S44" s="83" t="str">
        <f t="shared" si="9"/>
        <v/>
      </c>
      <c r="T44" s="95"/>
      <c r="U44" s="86" t="str">
        <f>IF(R44&lt;&gt;"",IF(R44="P","SS",IF(OR(R44="S",R44="A"),R44,IF(AND(R44="B",IFERROR(VLOOKUP(H44,LIXIL対象製品リスト!L:AC,9,FALSE),"")="○"),IF(OR(依頼書!$Q$2="",依頼書!$Q$2="選択してください"),"建て方を選択してください",IF(依頼書!$Q$2="共同住宅（4階建以上）",R44,"対象外")),"対象外"))),"")</f>
        <v/>
      </c>
      <c r="V44" s="87" t="str">
        <f>"窓リノベ24"&amp;"ドア"&amp;IFERROR(LEFT(VLOOKUP(H44,LIXIL対象製品リスト!L:AC,2,FALSE),3),"はつり")&amp;U44&amp;P44</f>
        <v>窓リノベ24ドアはつり</v>
      </c>
      <c r="W44" s="88" t="str">
        <f>IF(S44&lt;&gt;"",IFERROR(IF(依頼書!$Q$2="共同住宅（4階建以上）",VLOOKUP(V44,補助額!A:H,8,FALSE),VLOOKUP(V44,補助額!A:H,7,FALSE)),"－"),"")</f>
        <v/>
      </c>
      <c r="X44" s="89" t="str">
        <f t="shared" si="10"/>
        <v/>
      </c>
      <c r="Y44" s="90" t="str">
        <f>IF(R44="","",IF(OR(依頼書!$O$2="選択してください",依頼書!$O$2=""),"地域を選択してください",IF(OR(依頼書!$Q$2="選択してください",依頼書!$Q$2=""),"建て方を選択してください",IFERROR(VLOOKUP(Z44,こどもエコグレード!A:E,5,FALSE),"対象外"))))</f>
        <v/>
      </c>
      <c r="Z44" s="90" t="str">
        <f>R44&amp;IF(依頼書!$Q$2="戸建住宅","戸建住宅","共同住宅")&amp;依頼書!$O$2</f>
        <v>共同住宅選択してください</v>
      </c>
      <c r="AA44" s="90" t="str">
        <f t="shared" si="11"/>
        <v>子育てエコドア</v>
      </c>
      <c r="AB44" s="91" t="str">
        <f>IF(R44&lt;&gt;"",IFERROR(IF(依頼書!$Q$2="共同住宅（4階建以上）",VLOOKUP(AA44,補助額!A:H,8,FALSE),VLOOKUP(AA44,補助額!A:H,7,FALSE)),"－"),"")</f>
        <v/>
      </c>
      <c r="AC44" s="96" t="str">
        <f t="shared" si="12"/>
        <v/>
      </c>
      <c r="AD44" s="90" t="str">
        <f t="shared" si="2"/>
        <v/>
      </c>
      <c r="AE44" s="90" t="str">
        <f t="shared" si="3"/>
        <v>子育てエコドア</v>
      </c>
      <c r="AF44" s="91" t="str">
        <f>IF(R44&lt;&gt;"",IFERROR(IF(依頼書!$Q$2="共同住宅（4階建以上）",VLOOKUP(AE44,補助額!A:H,8,FALSE),VLOOKUP(AE44,補助額!A:H,7,FALSE)),"－"),"")</f>
        <v/>
      </c>
      <c r="AG44" s="97" t="str">
        <f t="shared" si="13"/>
        <v/>
      </c>
      <c r="AH44" s="122" t="str">
        <f>IF(R44="","",IF(OR(依頼書!$O$2="選択してください",依頼書!$O$2=""),"地域を選択してください",IF(OR(依頼書!$Q$2="選択してください",依頼書!$Q$2=""),"建て方を選択してください",IFERROR(VLOOKUP(AI44,こどもエコグレード!A:F,6,FALSE),"対象外"))))</f>
        <v/>
      </c>
      <c r="AI44" s="122" t="str">
        <f>R44&amp;IF(依頼書!$Q$2="戸建住宅","戸建住宅","共同住宅")&amp;依頼書!$O$2</f>
        <v>共同住宅選択してください</v>
      </c>
      <c r="AJ44" s="98"/>
      <c r="AK44" s="98"/>
      <c r="AL44" s="98"/>
    </row>
    <row r="45" spans="1:38" ht="18" customHeight="1" x14ac:dyDescent="0.4">
      <c r="A45" s="1" t="str">
        <f t="shared" si="4"/>
        <v/>
      </c>
      <c r="B45" s="80" t="str">
        <f t="shared" si="5"/>
        <v/>
      </c>
      <c r="C45" s="80" t="str">
        <f t="shared" si="6"/>
        <v/>
      </c>
      <c r="D45" s="80" t="str">
        <f t="shared" si="0"/>
        <v/>
      </c>
      <c r="E45" s="1">
        <f>IFERROR(VLOOKUP(K45&amp;L45,LIXIL対象製品リスト!R:W,4,FALSE),0)</f>
        <v>0</v>
      </c>
      <c r="F45" s="1">
        <f>IFERROR(VLOOKUP(K45&amp;L45,LIXIL対象製品リスト!R:W,5,FALSE),0)</f>
        <v>0</v>
      </c>
      <c r="H45" s="120"/>
      <c r="I45" s="81"/>
      <c r="J45" s="81"/>
      <c r="K45" s="83" t="str">
        <f>IF($H45="","",IFERROR(VLOOKUP($H45,LIXIL対象製品リスト!$A:$P,2,FALSE),"型番が存在しません"))</f>
        <v/>
      </c>
      <c r="L45" s="121" t="str">
        <f>IF($H45="","",IFERROR(VLOOKUP($H45,LIXIL対象製品リスト!$A:$P,6,FALSE),"型番が存在しません"))</f>
        <v/>
      </c>
      <c r="M45" s="83" t="str">
        <f>IF($H45="","",IFERROR(VLOOKUP($H45,LIXIL対象製品リスト!$A:$P,7,FALSE),"型番が存在しません"))</f>
        <v/>
      </c>
      <c r="N45" s="121" t="str">
        <f>IF($H45="","",IFERROR(VLOOKUP($H45,LIXIL対象製品リスト!$A:$P,10,FALSE),"型番が存在しません"))</f>
        <v/>
      </c>
      <c r="O45" s="83" t="str">
        <f>IF(OR(I45="",J45=""),"",IF(COUNTIF(M45,"*（D）*")&gt;0,IF((I45+E45)*(J45+F45)/10^6&gt;=サイズ!$D$17,"4",IF((I45+E45)*(J45+F45)/10^6&gt;=サイズ!$D$16,"3",IF((I45+E45)*(J45+F45)/10^6&gt;=サイズ!$D$15,"2",IF((I45+E45)*(J45+F45)/10^6&gt;=サイズ!$D$14,"1","対象外")))),IF(COUNTIF(M45,"*（E）*")&gt;0,IF((I45+E45)*(J45+F45)/10^6&gt;=サイズ!$D$21,"4",IF((I45+E45)*(J45+F45)/10^6&gt;=サイズ!$D$20,"3",IF((I45+E45)*(J45+F45)/10^6&gt;=サイズ!$D$19,"2",IF((I45+E45)*(J45+F45)/10^6&gt;=サイズ!$D$18,"1","対象外")))),"開閉形式を選択")))</f>
        <v/>
      </c>
      <c r="P45" s="83" t="str">
        <f t="shared" si="7"/>
        <v/>
      </c>
      <c r="Q45" s="83" t="str">
        <f t="shared" si="8"/>
        <v/>
      </c>
      <c r="R45" s="83" t="str">
        <f t="shared" si="1"/>
        <v/>
      </c>
      <c r="S45" s="83" t="str">
        <f t="shared" si="9"/>
        <v/>
      </c>
      <c r="T45" s="95"/>
      <c r="U45" s="86" t="str">
        <f>IF(R45&lt;&gt;"",IF(R45="P","SS",IF(OR(R45="S",R45="A"),R45,IF(AND(R45="B",IFERROR(VLOOKUP(H45,LIXIL対象製品リスト!L:AC,9,FALSE),"")="○"),IF(OR(依頼書!$Q$2="",依頼書!$Q$2="選択してください"),"建て方を選択してください",IF(依頼書!$Q$2="共同住宅（4階建以上）",R45,"対象外")),"対象外"))),"")</f>
        <v/>
      </c>
      <c r="V45" s="87" t="str">
        <f>"窓リノベ24"&amp;"ドア"&amp;IFERROR(LEFT(VLOOKUP(H45,LIXIL対象製品リスト!L:AC,2,FALSE),3),"はつり")&amp;U45&amp;P45</f>
        <v>窓リノベ24ドアはつり</v>
      </c>
      <c r="W45" s="88" t="str">
        <f>IF(S45&lt;&gt;"",IFERROR(IF(依頼書!$Q$2="共同住宅（4階建以上）",VLOOKUP(V45,補助額!A:H,8,FALSE),VLOOKUP(V45,補助額!A:H,7,FALSE)),"－"),"")</f>
        <v/>
      </c>
      <c r="X45" s="89" t="str">
        <f t="shared" si="10"/>
        <v/>
      </c>
      <c r="Y45" s="90" t="str">
        <f>IF(R45="","",IF(OR(依頼書!$O$2="選択してください",依頼書!$O$2=""),"地域を選択してください",IF(OR(依頼書!$Q$2="選択してください",依頼書!$Q$2=""),"建て方を選択してください",IFERROR(VLOOKUP(Z45,こどもエコグレード!A:E,5,FALSE),"対象外"))))</f>
        <v/>
      </c>
      <c r="Z45" s="90" t="str">
        <f>R45&amp;IF(依頼書!$Q$2="戸建住宅","戸建住宅","共同住宅")&amp;依頼書!$O$2</f>
        <v>共同住宅選択してください</v>
      </c>
      <c r="AA45" s="90" t="str">
        <f t="shared" si="11"/>
        <v>子育てエコドア</v>
      </c>
      <c r="AB45" s="91" t="str">
        <f>IF(R45&lt;&gt;"",IFERROR(IF(依頼書!$Q$2="共同住宅（4階建以上）",VLOOKUP(AA45,補助額!A:H,8,FALSE),VLOOKUP(AA45,補助額!A:H,7,FALSE)),"－"),"")</f>
        <v/>
      </c>
      <c r="AC45" s="96" t="str">
        <f t="shared" si="12"/>
        <v/>
      </c>
      <c r="AD45" s="90" t="str">
        <f t="shared" si="2"/>
        <v/>
      </c>
      <c r="AE45" s="90" t="str">
        <f t="shared" si="3"/>
        <v>子育てエコドア</v>
      </c>
      <c r="AF45" s="91" t="str">
        <f>IF(R45&lt;&gt;"",IFERROR(IF(依頼書!$Q$2="共同住宅（4階建以上）",VLOOKUP(AE45,補助額!A:H,8,FALSE),VLOOKUP(AE45,補助額!A:H,7,FALSE)),"－"),"")</f>
        <v/>
      </c>
      <c r="AG45" s="97" t="str">
        <f t="shared" si="13"/>
        <v/>
      </c>
      <c r="AH45" s="122" t="str">
        <f>IF(R45="","",IF(OR(依頼書!$O$2="選択してください",依頼書!$O$2=""),"地域を選択してください",IF(OR(依頼書!$Q$2="選択してください",依頼書!$Q$2=""),"建て方を選択してください",IFERROR(VLOOKUP(AI45,こどもエコグレード!A:F,6,FALSE),"対象外"))))</f>
        <v/>
      </c>
      <c r="AI45" s="122" t="str">
        <f>R45&amp;IF(依頼書!$Q$2="戸建住宅","戸建住宅","共同住宅")&amp;依頼書!$O$2</f>
        <v>共同住宅選択してください</v>
      </c>
      <c r="AJ45" s="98"/>
      <c r="AK45" s="98"/>
      <c r="AL45" s="98"/>
    </row>
    <row r="46" spans="1:38" ht="18" customHeight="1" x14ac:dyDescent="0.4">
      <c r="A46" s="1" t="str">
        <f t="shared" si="4"/>
        <v/>
      </c>
      <c r="B46" s="80" t="str">
        <f t="shared" si="5"/>
        <v/>
      </c>
      <c r="C46" s="80" t="str">
        <f t="shared" si="6"/>
        <v/>
      </c>
      <c r="D46" s="80" t="str">
        <f t="shared" si="0"/>
        <v/>
      </c>
      <c r="E46" s="1">
        <f>IFERROR(VLOOKUP(K46&amp;L46,LIXIL対象製品リスト!R:W,4,FALSE),0)</f>
        <v>0</v>
      </c>
      <c r="F46" s="1">
        <f>IFERROR(VLOOKUP(K46&amp;L46,LIXIL対象製品リスト!R:W,5,FALSE),0)</f>
        <v>0</v>
      </c>
      <c r="H46" s="120"/>
      <c r="I46" s="81"/>
      <c r="J46" s="81"/>
      <c r="K46" s="83" t="str">
        <f>IF($H46="","",IFERROR(VLOOKUP($H46,LIXIL対象製品リスト!$A:$P,2,FALSE),"型番が存在しません"))</f>
        <v/>
      </c>
      <c r="L46" s="121" t="str">
        <f>IF($H46="","",IFERROR(VLOOKUP($H46,LIXIL対象製品リスト!$A:$P,6,FALSE),"型番が存在しません"))</f>
        <v/>
      </c>
      <c r="M46" s="83" t="str">
        <f>IF($H46="","",IFERROR(VLOOKUP($H46,LIXIL対象製品リスト!$A:$P,7,FALSE),"型番が存在しません"))</f>
        <v/>
      </c>
      <c r="N46" s="121" t="str">
        <f>IF($H46="","",IFERROR(VLOOKUP($H46,LIXIL対象製品リスト!$A:$P,10,FALSE),"型番が存在しません"))</f>
        <v/>
      </c>
      <c r="O46" s="83" t="str">
        <f>IF(OR(I46="",J46=""),"",IF(COUNTIF(M46,"*（D）*")&gt;0,IF((I46+E46)*(J46+F46)/10^6&gt;=サイズ!$D$17,"4",IF((I46+E46)*(J46+F46)/10^6&gt;=サイズ!$D$16,"3",IF((I46+E46)*(J46+F46)/10^6&gt;=サイズ!$D$15,"2",IF((I46+E46)*(J46+F46)/10^6&gt;=サイズ!$D$14,"1","対象外")))),IF(COUNTIF(M46,"*（E）*")&gt;0,IF((I46+E46)*(J46+F46)/10^6&gt;=サイズ!$D$21,"4",IF((I46+E46)*(J46+F46)/10^6&gt;=サイズ!$D$20,"3",IF((I46+E46)*(J46+F46)/10^6&gt;=サイズ!$D$19,"2",IF((I46+E46)*(J46+F46)/10^6&gt;=サイズ!$D$18,"1","対象外")))),"開閉形式を選択")))</f>
        <v/>
      </c>
      <c r="P46" s="83" t="str">
        <f t="shared" si="7"/>
        <v/>
      </c>
      <c r="Q46" s="83" t="str">
        <f t="shared" si="8"/>
        <v/>
      </c>
      <c r="R46" s="83" t="str">
        <f t="shared" si="1"/>
        <v/>
      </c>
      <c r="S46" s="83" t="str">
        <f t="shared" si="9"/>
        <v/>
      </c>
      <c r="T46" s="95"/>
      <c r="U46" s="86" t="str">
        <f>IF(R46&lt;&gt;"",IF(R46="P","SS",IF(OR(R46="S",R46="A"),R46,IF(AND(R46="B",IFERROR(VLOOKUP(H46,LIXIL対象製品リスト!L:AC,9,FALSE),"")="○"),IF(OR(依頼書!$Q$2="",依頼書!$Q$2="選択してください"),"建て方を選択してください",IF(依頼書!$Q$2="共同住宅（4階建以上）",R46,"対象外")),"対象外"))),"")</f>
        <v/>
      </c>
      <c r="V46" s="87" t="str">
        <f>"窓リノベ24"&amp;"ドア"&amp;IFERROR(LEFT(VLOOKUP(H46,LIXIL対象製品リスト!L:AC,2,FALSE),3),"はつり")&amp;U46&amp;P46</f>
        <v>窓リノベ24ドアはつり</v>
      </c>
      <c r="W46" s="88" t="str">
        <f>IF(S46&lt;&gt;"",IFERROR(IF(依頼書!$Q$2="共同住宅（4階建以上）",VLOOKUP(V46,補助額!A:H,8,FALSE),VLOOKUP(V46,補助額!A:H,7,FALSE)),"－"),"")</f>
        <v/>
      </c>
      <c r="X46" s="89" t="str">
        <f t="shared" si="10"/>
        <v/>
      </c>
      <c r="Y46" s="90" t="str">
        <f>IF(R46="","",IF(OR(依頼書!$O$2="選択してください",依頼書!$O$2=""),"地域を選択してください",IF(OR(依頼書!$Q$2="選択してください",依頼書!$Q$2=""),"建て方を選択してください",IFERROR(VLOOKUP(Z46,こどもエコグレード!A:E,5,FALSE),"対象外"))))</f>
        <v/>
      </c>
      <c r="Z46" s="90" t="str">
        <f>R46&amp;IF(依頼書!$Q$2="戸建住宅","戸建住宅","共同住宅")&amp;依頼書!$O$2</f>
        <v>共同住宅選択してください</v>
      </c>
      <c r="AA46" s="90" t="str">
        <f t="shared" si="11"/>
        <v>子育てエコドア</v>
      </c>
      <c r="AB46" s="91" t="str">
        <f>IF(R46&lt;&gt;"",IFERROR(IF(依頼書!$Q$2="共同住宅（4階建以上）",VLOOKUP(AA46,補助額!A:H,8,FALSE),VLOOKUP(AA46,補助額!A:H,7,FALSE)),"－"),"")</f>
        <v/>
      </c>
      <c r="AC46" s="96" t="str">
        <f t="shared" si="12"/>
        <v/>
      </c>
      <c r="AD46" s="90" t="str">
        <f t="shared" si="2"/>
        <v/>
      </c>
      <c r="AE46" s="90" t="str">
        <f t="shared" si="3"/>
        <v>子育てエコドア</v>
      </c>
      <c r="AF46" s="91" t="str">
        <f>IF(R46&lt;&gt;"",IFERROR(IF(依頼書!$Q$2="共同住宅（4階建以上）",VLOOKUP(AE46,補助額!A:H,8,FALSE),VLOOKUP(AE46,補助額!A:H,7,FALSE)),"－"),"")</f>
        <v/>
      </c>
      <c r="AG46" s="97" t="str">
        <f t="shared" si="13"/>
        <v/>
      </c>
      <c r="AH46" s="122" t="str">
        <f>IF(R46="","",IF(OR(依頼書!$O$2="選択してください",依頼書!$O$2=""),"地域を選択してください",IF(OR(依頼書!$Q$2="選択してください",依頼書!$Q$2=""),"建て方を選択してください",IFERROR(VLOOKUP(AI46,こどもエコグレード!A:F,6,FALSE),"対象外"))))</f>
        <v/>
      </c>
      <c r="AI46" s="122" t="str">
        <f>R46&amp;IF(依頼書!$Q$2="戸建住宅","戸建住宅","共同住宅")&amp;依頼書!$O$2</f>
        <v>共同住宅選択してください</v>
      </c>
      <c r="AJ46" s="98"/>
      <c r="AK46" s="98"/>
      <c r="AL46" s="98"/>
    </row>
    <row r="47" spans="1:38" ht="18" customHeight="1" x14ac:dyDescent="0.4">
      <c r="A47" s="1" t="str">
        <f t="shared" si="4"/>
        <v/>
      </c>
      <c r="B47" s="80" t="str">
        <f t="shared" si="5"/>
        <v/>
      </c>
      <c r="C47" s="80" t="str">
        <f t="shared" si="6"/>
        <v/>
      </c>
      <c r="D47" s="80" t="str">
        <f t="shared" si="0"/>
        <v/>
      </c>
      <c r="E47" s="1">
        <f>IFERROR(VLOOKUP(K47&amp;L47,LIXIL対象製品リスト!R:W,4,FALSE),0)</f>
        <v>0</v>
      </c>
      <c r="F47" s="1">
        <f>IFERROR(VLOOKUP(K47&amp;L47,LIXIL対象製品リスト!R:W,5,FALSE),0)</f>
        <v>0</v>
      </c>
      <c r="H47" s="120"/>
      <c r="I47" s="81"/>
      <c r="J47" s="81"/>
      <c r="K47" s="83" t="str">
        <f>IF($H47="","",IFERROR(VLOOKUP($H47,LIXIL対象製品リスト!$A:$P,2,FALSE),"型番が存在しません"))</f>
        <v/>
      </c>
      <c r="L47" s="121" t="str">
        <f>IF($H47="","",IFERROR(VLOOKUP($H47,LIXIL対象製品リスト!$A:$P,6,FALSE),"型番が存在しません"))</f>
        <v/>
      </c>
      <c r="M47" s="83" t="str">
        <f>IF($H47="","",IFERROR(VLOOKUP($H47,LIXIL対象製品リスト!$A:$P,7,FALSE),"型番が存在しません"))</f>
        <v/>
      </c>
      <c r="N47" s="121" t="str">
        <f>IF($H47="","",IFERROR(VLOOKUP($H47,LIXIL対象製品リスト!$A:$P,10,FALSE),"型番が存在しません"))</f>
        <v/>
      </c>
      <c r="O47" s="83" t="str">
        <f>IF(OR(I47="",J47=""),"",IF(COUNTIF(M47,"*（D）*")&gt;0,IF((I47+E47)*(J47+F47)/10^6&gt;=サイズ!$D$17,"4",IF((I47+E47)*(J47+F47)/10^6&gt;=サイズ!$D$16,"3",IF((I47+E47)*(J47+F47)/10^6&gt;=サイズ!$D$15,"2",IF((I47+E47)*(J47+F47)/10^6&gt;=サイズ!$D$14,"1","対象外")))),IF(COUNTIF(M47,"*（E）*")&gt;0,IF((I47+E47)*(J47+F47)/10^6&gt;=サイズ!$D$21,"4",IF((I47+E47)*(J47+F47)/10^6&gt;=サイズ!$D$20,"3",IF((I47+E47)*(J47+F47)/10^6&gt;=サイズ!$D$19,"2",IF((I47+E47)*(J47+F47)/10^6&gt;=サイズ!$D$18,"1","対象外")))),"開閉形式を選択")))</f>
        <v/>
      </c>
      <c r="P47" s="83" t="str">
        <f t="shared" si="7"/>
        <v/>
      </c>
      <c r="Q47" s="83" t="str">
        <f t="shared" si="8"/>
        <v/>
      </c>
      <c r="R47" s="83" t="str">
        <f t="shared" si="1"/>
        <v/>
      </c>
      <c r="S47" s="83" t="str">
        <f t="shared" si="9"/>
        <v/>
      </c>
      <c r="T47" s="95"/>
      <c r="U47" s="86" t="str">
        <f>IF(R47&lt;&gt;"",IF(R47="P","SS",IF(OR(R47="S",R47="A"),R47,IF(AND(R47="B",IFERROR(VLOOKUP(H47,LIXIL対象製品リスト!L:AC,9,FALSE),"")="○"),IF(OR(依頼書!$Q$2="",依頼書!$Q$2="選択してください"),"建て方を選択してください",IF(依頼書!$Q$2="共同住宅（4階建以上）",R47,"対象外")),"対象外"))),"")</f>
        <v/>
      </c>
      <c r="V47" s="87" t="str">
        <f>"窓リノベ24"&amp;"ドア"&amp;IFERROR(LEFT(VLOOKUP(H47,LIXIL対象製品リスト!L:AC,2,FALSE),3),"はつり")&amp;U47&amp;P47</f>
        <v>窓リノベ24ドアはつり</v>
      </c>
      <c r="W47" s="88" t="str">
        <f>IF(S47&lt;&gt;"",IFERROR(IF(依頼書!$Q$2="共同住宅（4階建以上）",VLOOKUP(V47,補助額!A:H,8,FALSE),VLOOKUP(V47,補助額!A:H,7,FALSE)),"－"),"")</f>
        <v/>
      </c>
      <c r="X47" s="89" t="str">
        <f t="shared" si="10"/>
        <v/>
      </c>
      <c r="Y47" s="90" t="str">
        <f>IF(R47="","",IF(OR(依頼書!$O$2="選択してください",依頼書!$O$2=""),"地域を選択してください",IF(OR(依頼書!$Q$2="選択してください",依頼書!$Q$2=""),"建て方を選択してください",IFERROR(VLOOKUP(Z47,こどもエコグレード!A:E,5,FALSE),"対象外"))))</f>
        <v/>
      </c>
      <c r="Z47" s="90" t="str">
        <f>R47&amp;IF(依頼書!$Q$2="戸建住宅","戸建住宅","共同住宅")&amp;依頼書!$O$2</f>
        <v>共同住宅選択してください</v>
      </c>
      <c r="AA47" s="90" t="str">
        <f t="shared" si="11"/>
        <v>子育てエコドア</v>
      </c>
      <c r="AB47" s="91" t="str">
        <f>IF(R47&lt;&gt;"",IFERROR(IF(依頼書!$Q$2="共同住宅（4階建以上）",VLOOKUP(AA47,補助額!A:H,8,FALSE),VLOOKUP(AA47,補助額!A:H,7,FALSE)),"－"),"")</f>
        <v/>
      </c>
      <c r="AC47" s="96" t="str">
        <f t="shared" si="12"/>
        <v/>
      </c>
      <c r="AD47" s="90" t="str">
        <f t="shared" si="2"/>
        <v/>
      </c>
      <c r="AE47" s="90" t="str">
        <f t="shared" si="3"/>
        <v>子育てエコドア</v>
      </c>
      <c r="AF47" s="91" t="str">
        <f>IF(R47&lt;&gt;"",IFERROR(IF(依頼書!$Q$2="共同住宅（4階建以上）",VLOOKUP(AE47,補助額!A:H,8,FALSE),VLOOKUP(AE47,補助額!A:H,7,FALSE)),"－"),"")</f>
        <v/>
      </c>
      <c r="AG47" s="97" t="str">
        <f t="shared" si="13"/>
        <v/>
      </c>
      <c r="AH47" s="122" t="str">
        <f>IF(R47="","",IF(OR(依頼書!$O$2="選択してください",依頼書!$O$2=""),"地域を選択してください",IF(OR(依頼書!$Q$2="選択してください",依頼書!$Q$2=""),"建て方を選択してください",IFERROR(VLOOKUP(AI47,こどもエコグレード!A:F,6,FALSE),"対象外"))))</f>
        <v/>
      </c>
      <c r="AI47" s="122" t="str">
        <f>R47&amp;IF(依頼書!$Q$2="戸建住宅","戸建住宅","共同住宅")&amp;依頼書!$O$2</f>
        <v>共同住宅選択してください</v>
      </c>
      <c r="AJ47" s="98"/>
      <c r="AK47" s="98"/>
      <c r="AL47" s="98"/>
    </row>
    <row r="48" spans="1:38" ht="18" customHeight="1" x14ac:dyDescent="0.4">
      <c r="A48" s="1" t="str">
        <f t="shared" si="4"/>
        <v/>
      </c>
      <c r="B48" s="80" t="str">
        <f t="shared" si="5"/>
        <v/>
      </c>
      <c r="C48" s="80" t="str">
        <f t="shared" si="6"/>
        <v/>
      </c>
      <c r="D48" s="80" t="str">
        <f t="shared" si="0"/>
        <v/>
      </c>
      <c r="E48" s="1">
        <f>IFERROR(VLOOKUP(K48&amp;L48,LIXIL対象製品リスト!R:W,4,FALSE),0)</f>
        <v>0</v>
      </c>
      <c r="F48" s="1">
        <f>IFERROR(VLOOKUP(K48&amp;L48,LIXIL対象製品リスト!R:W,5,FALSE),0)</f>
        <v>0</v>
      </c>
      <c r="H48" s="120"/>
      <c r="I48" s="81"/>
      <c r="J48" s="81"/>
      <c r="K48" s="83" t="str">
        <f>IF($H48="","",IFERROR(VLOOKUP($H48,LIXIL対象製品リスト!$A:$P,2,FALSE),"型番が存在しません"))</f>
        <v/>
      </c>
      <c r="L48" s="121" t="str">
        <f>IF($H48="","",IFERROR(VLOOKUP($H48,LIXIL対象製品リスト!$A:$P,6,FALSE),"型番が存在しません"))</f>
        <v/>
      </c>
      <c r="M48" s="83" t="str">
        <f>IF($H48="","",IFERROR(VLOOKUP($H48,LIXIL対象製品リスト!$A:$P,7,FALSE),"型番が存在しません"))</f>
        <v/>
      </c>
      <c r="N48" s="121" t="str">
        <f>IF($H48="","",IFERROR(VLOOKUP($H48,LIXIL対象製品リスト!$A:$P,10,FALSE),"型番が存在しません"))</f>
        <v/>
      </c>
      <c r="O48" s="83" t="str">
        <f>IF(OR(I48="",J48=""),"",IF(COUNTIF(M48,"*（D）*")&gt;0,IF((I48+E48)*(J48+F48)/10^6&gt;=サイズ!$D$17,"4",IF((I48+E48)*(J48+F48)/10^6&gt;=サイズ!$D$16,"3",IF((I48+E48)*(J48+F48)/10^6&gt;=サイズ!$D$15,"2",IF((I48+E48)*(J48+F48)/10^6&gt;=サイズ!$D$14,"1","対象外")))),IF(COUNTIF(M48,"*（E）*")&gt;0,IF((I48+E48)*(J48+F48)/10^6&gt;=サイズ!$D$21,"4",IF((I48+E48)*(J48+F48)/10^6&gt;=サイズ!$D$20,"3",IF((I48+E48)*(J48+F48)/10^6&gt;=サイズ!$D$19,"2",IF((I48+E48)*(J48+F48)/10^6&gt;=サイズ!$D$18,"1","対象外")))),"開閉形式を選択")))</f>
        <v/>
      </c>
      <c r="P48" s="83" t="str">
        <f t="shared" si="7"/>
        <v/>
      </c>
      <c r="Q48" s="83" t="str">
        <f t="shared" si="8"/>
        <v/>
      </c>
      <c r="R48" s="83" t="str">
        <f t="shared" si="1"/>
        <v/>
      </c>
      <c r="S48" s="83" t="str">
        <f t="shared" si="9"/>
        <v/>
      </c>
      <c r="T48" s="95"/>
      <c r="U48" s="86" t="str">
        <f>IF(R48&lt;&gt;"",IF(R48="P","SS",IF(OR(R48="S",R48="A"),R48,IF(AND(R48="B",IFERROR(VLOOKUP(H48,LIXIL対象製品リスト!L:AC,9,FALSE),"")="○"),IF(OR(依頼書!$Q$2="",依頼書!$Q$2="選択してください"),"建て方を選択してください",IF(依頼書!$Q$2="共同住宅（4階建以上）",R48,"対象外")),"対象外"))),"")</f>
        <v/>
      </c>
      <c r="V48" s="87" t="str">
        <f>"窓リノベ24"&amp;"ドア"&amp;IFERROR(LEFT(VLOOKUP(H48,LIXIL対象製品リスト!L:AC,2,FALSE),3),"はつり")&amp;U48&amp;P48</f>
        <v>窓リノベ24ドアはつり</v>
      </c>
      <c r="W48" s="88" t="str">
        <f>IF(S48&lt;&gt;"",IFERROR(IF(依頼書!$Q$2="共同住宅（4階建以上）",VLOOKUP(V48,補助額!A:H,8,FALSE),VLOOKUP(V48,補助額!A:H,7,FALSE)),"－"),"")</f>
        <v/>
      </c>
      <c r="X48" s="89" t="str">
        <f t="shared" si="10"/>
        <v/>
      </c>
      <c r="Y48" s="90" t="str">
        <f>IF(R48="","",IF(OR(依頼書!$O$2="選択してください",依頼書!$O$2=""),"地域を選択してください",IF(OR(依頼書!$Q$2="選択してください",依頼書!$Q$2=""),"建て方を選択してください",IFERROR(VLOOKUP(Z48,こどもエコグレード!A:E,5,FALSE),"対象外"))))</f>
        <v/>
      </c>
      <c r="Z48" s="90" t="str">
        <f>R48&amp;IF(依頼書!$Q$2="戸建住宅","戸建住宅","共同住宅")&amp;依頼書!$O$2</f>
        <v>共同住宅選択してください</v>
      </c>
      <c r="AA48" s="90" t="str">
        <f t="shared" si="11"/>
        <v>子育てエコドア</v>
      </c>
      <c r="AB48" s="91" t="str">
        <f>IF(R48&lt;&gt;"",IFERROR(IF(依頼書!$Q$2="共同住宅（4階建以上）",VLOOKUP(AA48,補助額!A:H,8,FALSE),VLOOKUP(AA48,補助額!A:H,7,FALSE)),"－"),"")</f>
        <v/>
      </c>
      <c r="AC48" s="96" t="str">
        <f t="shared" si="12"/>
        <v/>
      </c>
      <c r="AD48" s="90" t="str">
        <f t="shared" si="2"/>
        <v/>
      </c>
      <c r="AE48" s="90" t="str">
        <f t="shared" si="3"/>
        <v>子育てエコドア</v>
      </c>
      <c r="AF48" s="91" t="str">
        <f>IF(R48&lt;&gt;"",IFERROR(IF(依頼書!$Q$2="共同住宅（4階建以上）",VLOOKUP(AE48,補助額!A:H,8,FALSE),VLOOKUP(AE48,補助額!A:H,7,FALSE)),"－"),"")</f>
        <v/>
      </c>
      <c r="AG48" s="97" t="str">
        <f t="shared" si="13"/>
        <v/>
      </c>
      <c r="AH48" s="122" t="str">
        <f>IF(R48="","",IF(OR(依頼書!$O$2="選択してください",依頼書!$O$2=""),"地域を選択してください",IF(OR(依頼書!$Q$2="選択してください",依頼書!$Q$2=""),"建て方を選択してください",IFERROR(VLOOKUP(AI48,こどもエコグレード!A:F,6,FALSE),"対象外"))))</f>
        <v/>
      </c>
      <c r="AI48" s="122" t="str">
        <f>R48&amp;IF(依頼書!$Q$2="戸建住宅","戸建住宅","共同住宅")&amp;依頼書!$O$2</f>
        <v>共同住宅選択してください</v>
      </c>
      <c r="AJ48" s="98"/>
      <c r="AK48" s="98"/>
      <c r="AL48" s="98"/>
    </row>
    <row r="49" spans="1:38" ht="18" customHeight="1" x14ac:dyDescent="0.4">
      <c r="A49" s="1" t="str">
        <f t="shared" si="4"/>
        <v/>
      </c>
      <c r="B49" s="80" t="str">
        <f t="shared" si="5"/>
        <v/>
      </c>
      <c r="C49" s="80" t="str">
        <f t="shared" si="6"/>
        <v/>
      </c>
      <c r="D49" s="80" t="str">
        <f t="shared" si="0"/>
        <v/>
      </c>
      <c r="E49" s="1">
        <f>IFERROR(VLOOKUP(K49&amp;L49,LIXIL対象製品リスト!R:W,4,FALSE),0)</f>
        <v>0</v>
      </c>
      <c r="F49" s="1">
        <f>IFERROR(VLOOKUP(K49&amp;L49,LIXIL対象製品リスト!R:W,5,FALSE),0)</f>
        <v>0</v>
      </c>
      <c r="H49" s="120"/>
      <c r="I49" s="81"/>
      <c r="J49" s="81"/>
      <c r="K49" s="83" t="str">
        <f>IF($H49="","",IFERROR(VLOOKUP($H49,LIXIL対象製品リスト!$A:$P,2,FALSE),"型番が存在しません"))</f>
        <v/>
      </c>
      <c r="L49" s="121" t="str">
        <f>IF($H49="","",IFERROR(VLOOKUP($H49,LIXIL対象製品リスト!$A:$P,6,FALSE),"型番が存在しません"))</f>
        <v/>
      </c>
      <c r="M49" s="83" t="str">
        <f>IF($H49="","",IFERROR(VLOOKUP($H49,LIXIL対象製品リスト!$A:$P,7,FALSE),"型番が存在しません"))</f>
        <v/>
      </c>
      <c r="N49" s="121" t="str">
        <f>IF($H49="","",IFERROR(VLOOKUP($H49,LIXIL対象製品リスト!$A:$P,10,FALSE),"型番が存在しません"))</f>
        <v/>
      </c>
      <c r="O49" s="83" t="str">
        <f>IF(OR(I49="",J49=""),"",IF(COUNTIF(M49,"*（D）*")&gt;0,IF((I49+E49)*(J49+F49)/10^6&gt;=サイズ!$D$17,"4",IF((I49+E49)*(J49+F49)/10^6&gt;=サイズ!$D$16,"3",IF((I49+E49)*(J49+F49)/10^6&gt;=サイズ!$D$15,"2",IF((I49+E49)*(J49+F49)/10^6&gt;=サイズ!$D$14,"1","対象外")))),IF(COUNTIF(M49,"*（E）*")&gt;0,IF((I49+E49)*(J49+F49)/10^6&gt;=サイズ!$D$21,"4",IF((I49+E49)*(J49+F49)/10^6&gt;=サイズ!$D$20,"3",IF((I49+E49)*(J49+F49)/10^6&gt;=サイズ!$D$19,"2",IF((I49+E49)*(J49+F49)/10^6&gt;=サイズ!$D$18,"1","対象外")))),"開閉形式を選択")))</f>
        <v/>
      </c>
      <c r="P49" s="83" t="str">
        <f t="shared" si="7"/>
        <v/>
      </c>
      <c r="Q49" s="83" t="str">
        <f t="shared" si="8"/>
        <v/>
      </c>
      <c r="R49" s="83" t="str">
        <f t="shared" si="1"/>
        <v/>
      </c>
      <c r="S49" s="83" t="str">
        <f t="shared" si="9"/>
        <v/>
      </c>
      <c r="T49" s="95"/>
      <c r="U49" s="86" t="str">
        <f>IF(R49&lt;&gt;"",IF(R49="P","SS",IF(OR(R49="S",R49="A"),R49,IF(AND(R49="B",IFERROR(VLOOKUP(H49,LIXIL対象製品リスト!L:AC,9,FALSE),"")="○"),IF(OR(依頼書!$Q$2="",依頼書!$Q$2="選択してください"),"建て方を選択してください",IF(依頼書!$Q$2="共同住宅（4階建以上）",R49,"対象外")),"対象外"))),"")</f>
        <v/>
      </c>
      <c r="V49" s="87" t="str">
        <f>"窓リノベ24"&amp;"ドア"&amp;IFERROR(LEFT(VLOOKUP(H49,LIXIL対象製品リスト!L:AC,2,FALSE),3),"はつり")&amp;U49&amp;P49</f>
        <v>窓リノベ24ドアはつり</v>
      </c>
      <c r="W49" s="88" t="str">
        <f>IF(S49&lt;&gt;"",IFERROR(IF(依頼書!$Q$2="共同住宅（4階建以上）",VLOOKUP(V49,補助額!A:H,8,FALSE),VLOOKUP(V49,補助額!A:H,7,FALSE)),"－"),"")</f>
        <v/>
      </c>
      <c r="X49" s="89" t="str">
        <f t="shared" si="10"/>
        <v/>
      </c>
      <c r="Y49" s="90" t="str">
        <f>IF(R49="","",IF(OR(依頼書!$O$2="選択してください",依頼書!$O$2=""),"地域を選択してください",IF(OR(依頼書!$Q$2="選択してください",依頼書!$Q$2=""),"建て方を選択してください",IFERROR(VLOOKUP(Z49,こどもエコグレード!A:E,5,FALSE),"対象外"))))</f>
        <v/>
      </c>
      <c r="Z49" s="90" t="str">
        <f>R49&amp;IF(依頼書!$Q$2="戸建住宅","戸建住宅","共同住宅")&amp;依頼書!$O$2</f>
        <v>共同住宅選択してください</v>
      </c>
      <c r="AA49" s="90" t="str">
        <f t="shared" si="11"/>
        <v>子育てエコドア</v>
      </c>
      <c r="AB49" s="91" t="str">
        <f>IF(R49&lt;&gt;"",IFERROR(IF(依頼書!$Q$2="共同住宅（4階建以上）",VLOOKUP(AA49,補助額!A:H,8,FALSE),VLOOKUP(AA49,補助額!A:H,7,FALSE)),"－"),"")</f>
        <v/>
      </c>
      <c r="AC49" s="96" t="str">
        <f t="shared" si="12"/>
        <v/>
      </c>
      <c r="AD49" s="90" t="str">
        <f t="shared" si="2"/>
        <v/>
      </c>
      <c r="AE49" s="90" t="str">
        <f t="shared" si="3"/>
        <v>子育てエコドア</v>
      </c>
      <c r="AF49" s="91" t="str">
        <f>IF(R49&lt;&gt;"",IFERROR(IF(依頼書!$Q$2="共同住宅（4階建以上）",VLOOKUP(AE49,補助額!A:H,8,FALSE),VLOOKUP(AE49,補助額!A:H,7,FALSE)),"－"),"")</f>
        <v/>
      </c>
      <c r="AG49" s="97" t="str">
        <f t="shared" si="13"/>
        <v/>
      </c>
      <c r="AH49" s="122" t="str">
        <f>IF(R49="","",IF(OR(依頼書!$O$2="選択してください",依頼書!$O$2=""),"地域を選択してください",IF(OR(依頼書!$Q$2="選択してください",依頼書!$Q$2=""),"建て方を選択してください",IFERROR(VLOOKUP(AI49,こどもエコグレード!A:F,6,FALSE),"対象外"))))</f>
        <v/>
      </c>
      <c r="AI49" s="122" t="str">
        <f>R49&amp;IF(依頼書!$Q$2="戸建住宅","戸建住宅","共同住宅")&amp;依頼書!$O$2</f>
        <v>共同住宅選択してください</v>
      </c>
      <c r="AJ49" s="98"/>
      <c r="AK49" s="98"/>
      <c r="AL49" s="98"/>
    </row>
    <row r="50" spans="1:38" ht="18" customHeight="1" x14ac:dyDescent="0.4">
      <c r="A50" s="1" t="str">
        <f t="shared" si="4"/>
        <v/>
      </c>
      <c r="B50" s="80" t="str">
        <f t="shared" si="5"/>
        <v/>
      </c>
      <c r="C50" s="80" t="str">
        <f t="shared" si="6"/>
        <v/>
      </c>
      <c r="D50" s="80" t="str">
        <f t="shared" si="0"/>
        <v/>
      </c>
      <c r="E50" s="1">
        <f>IFERROR(VLOOKUP(K50&amp;L50,LIXIL対象製品リスト!R:W,4,FALSE),0)</f>
        <v>0</v>
      </c>
      <c r="F50" s="1">
        <f>IFERROR(VLOOKUP(K50&amp;L50,LIXIL対象製品リスト!R:W,5,FALSE),0)</f>
        <v>0</v>
      </c>
      <c r="H50" s="120"/>
      <c r="I50" s="81"/>
      <c r="J50" s="81"/>
      <c r="K50" s="83" t="str">
        <f>IF($H50="","",IFERROR(VLOOKUP($H50,LIXIL対象製品リスト!$A:$P,2,FALSE),"型番が存在しません"))</f>
        <v/>
      </c>
      <c r="L50" s="121" t="str">
        <f>IF($H50="","",IFERROR(VLOOKUP($H50,LIXIL対象製品リスト!$A:$P,6,FALSE),"型番が存在しません"))</f>
        <v/>
      </c>
      <c r="M50" s="83" t="str">
        <f>IF($H50="","",IFERROR(VLOOKUP($H50,LIXIL対象製品リスト!$A:$P,7,FALSE),"型番が存在しません"))</f>
        <v/>
      </c>
      <c r="N50" s="121" t="str">
        <f>IF($H50="","",IFERROR(VLOOKUP($H50,LIXIL対象製品リスト!$A:$P,10,FALSE),"型番が存在しません"))</f>
        <v/>
      </c>
      <c r="O50" s="83" t="str">
        <f>IF(OR(I50="",J50=""),"",IF(COUNTIF(M50,"*（D）*")&gt;0,IF((I50+E50)*(J50+F50)/10^6&gt;=サイズ!$D$17,"4",IF((I50+E50)*(J50+F50)/10^6&gt;=サイズ!$D$16,"3",IF((I50+E50)*(J50+F50)/10^6&gt;=サイズ!$D$15,"2",IF((I50+E50)*(J50+F50)/10^6&gt;=サイズ!$D$14,"1","対象外")))),IF(COUNTIF(M50,"*（E）*")&gt;0,IF((I50+E50)*(J50+F50)/10^6&gt;=サイズ!$D$21,"4",IF((I50+E50)*(J50+F50)/10^6&gt;=サイズ!$D$20,"3",IF((I50+E50)*(J50+F50)/10^6&gt;=サイズ!$D$19,"2",IF((I50+E50)*(J50+F50)/10^6&gt;=サイズ!$D$18,"1","対象外")))),"開閉形式を選択")))</f>
        <v/>
      </c>
      <c r="P50" s="83" t="str">
        <f t="shared" si="7"/>
        <v/>
      </c>
      <c r="Q50" s="83" t="str">
        <f t="shared" si="8"/>
        <v/>
      </c>
      <c r="R50" s="83" t="str">
        <f t="shared" si="1"/>
        <v/>
      </c>
      <c r="S50" s="83" t="str">
        <f t="shared" si="9"/>
        <v/>
      </c>
      <c r="T50" s="95"/>
      <c r="U50" s="86" t="str">
        <f>IF(R50&lt;&gt;"",IF(R50="P","SS",IF(OR(R50="S",R50="A"),R50,IF(AND(R50="B",IFERROR(VLOOKUP(H50,LIXIL対象製品リスト!L:AC,9,FALSE),"")="○"),IF(OR(依頼書!$Q$2="",依頼書!$Q$2="選択してください"),"建て方を選択してください",IF(依頼書!$Q$2="共同住宅（4階建以上）",R50,"対象外")),"対象外"))),"")</f>
        <v/>
      </c>
      <c r="V50" s="87" t="str">
        <f>"窓リノベ24"&amp;"ドア"&amp;IFERROR(LEFT(VLOOKUP(H50,LIXIL対象製品リスト!L:AC,2,FALSE),3),"はつり")&amp;U50&amp;P50</f>
        <v>窓リノベ24ドアはつり</v>
      </c>
      <c r="W50" s="88" t="str">
        <f>IF(S50&lt;&gt;"",IFERROR(IF(依頼書!$Q$2="共同住宅（4階建以上）",VLOOKUP(V50,補助額!A:H,8,FALSE),VLOOKUP(V50,補助額!A:H,7,FALSE)),"－"),"")</f>
        <v/>
      </c>
      <c r="X50" s="89" t="str">
        <f t="shared" si="10"/>
        <v/>
      </c>
      <c r="Y50" s="90" t="str">
        <f>IF(R50="","",IF(OR(依頼書!$O$2="選択してください",依頼書!$O$2=""),"地域を選択してください",IF(OR(依頼書!$Q$2="選択してください",依頼書!$Q$2=""),"建て方を選択してください",IFERROR(VLOOKUP(Z50,こどもエコグレード!A:E,5,FALSE),"対象外"))))</f>
        <v/>
      </c>
      <c r="Z50" s="90" t="str">
        <f>R50&amp;IF(依頼書!$Q$2="戸建住宅","戸建住宅","共同住宅")&amp;依頼書!$O$2</f>
        <v>共同住宅選択してください</v>
      </c>
      <c r="AA50" s="90" t="str">
        <f t="shared" si="11"/>
        <v>子育てエコドア</v>
      </c>
      <c r="AB50" s="91" t="str">
        <f>IF(R50&lt;&gt;"",IFERROR(IF(依頼書!$Q$2="共同住宅（4階建以上）",VLOOKUP(AA50,補助額!A:H,8,FALSE),VLOOKUP(AA50,補助額!A:H,7,FALSE)),"－"),"")</f>
        <v/>
      </c>
      <c r="AC50" s="96" t="str">
        <f t="shared" si="12"/>
        <v/>
      </c>
      <c r="AD50" s="90" t="str">
        <f t="shared" si="2"/>
        <v/>
      </c>
      <c r="AE50" s="90" t="str">
        <f t="shared" si="3"/>
        <v>子育てエコドア</v>
      </c>
      <c r="AF50" s="91" t="str">
        <f>IF(R50&lt;&gt;"",IFERROR(IF(依頼書!$Q$2="共同住宅（4階建以上）",VLOOKUP(AE50,補助額!A:H,8,FALSE),VLOOKUP(AE50,補助額!A:H,7,FALSE)),"－"),"")</f>
        <v/>
      </c>
      <c r="AG50" s="97" t="str">
        <f t="shared" si="13"/>
        <v/>
      </c>
      <c r="AH50" s="122" t="str">
        <f>IF(R50="","",IF(OR(依頼書!$O$2="選択してください",依頼書!$O$2=""),"地域を選択してください",IF(OR(依頼書!$Q$2="選択してください",依頼書!$Q$2=""),"建て方を選択してください",IFERROR(VLOOKUP(AI50,こどもエコグレード!A:F,6,FALSE),"対象外"))))</f>
        <v/>
      </c>
      <c r="AI50" s="122" t="str">
        <f>R50&amp;IF(依頼書!$Q$2="戸建住宅","戸建住宅","共同住宅")&amp;依頼書!$O$2</f>
        <v>共同住宅選択してください</v>
      </c>
      <c r="AJ50" s="98"/>
      <c r="AK50" s="98"/>
      <c r="AL50" s="98"/>
    </row>
    <row r="51" spans="1:38" ht="18" customHeight="1" x14ac:dyDescent="0.4">
      <c r="A51" s="1" t="str">
        <f t="shared" si="4"/>
        <v/>
      </c>
      <c r="B51" s="80" t="str">
        <f t="shared" si="5"/>
        <v/>
      </c>
      <c r="C51" s="80" t="str">
        <f t="shared" si="6"/>
        <v/>
      </c>
      <c r="D51" s="80" t="str">
        <f t="shared" si="0"/>
        <v/>
      </c>
      <c r="E51" s="1">
        <f>IFERROR(VLOOKUP(K51&amp;L51,LIXIL対象製品リスト!R:W,4,FALSE),0)</f>
        <v>0</v>
      </c>
      <c r="F51" s="1">
        <f>IFERROR(VLOOKUP(K51&amp;L51,LIXIL対象製品リスト!R:W,5,FALSE),0)</f>
        <v>0</v>
      </c>
      <c r="H51" s="120"/>
      <c r="I51" s="81"/>
      <c r="J51" s="81"/>
      <c r="K51" s="83" t="str">
        <f>IF($H51="","",IFERROR(VLOOKUP($H51,LIXIL対象製品リスト!$A:$P,2,FALSE),"型番が存在しません"))</f>
        <v/>
      </c>
      <c r="L51" s="121" t="str">
        <f>IF($H51="","",IFERROR(VLOOKUP($H51,LIXIL対象製品リスト!$A:$P,6,FALSE),"型番が存在しません"))</f>
        <v/>
      </c>
      <c r="M51" s="83" t="str">
        <f>IF($H51="","",IFERROR(VLOOKUP($H51,LIXIL対象製品リスト!$A:$P,7,FALSE),"型番が存在しません"))</f>
        <v/>
      </c>
      <c r="N51" s="121" t="str">
        <f>IF($H51="","",IFERROR(VLOOKUP($H51,LIXIL対象製品リスト!$A:$P,10,FALSE),"型番が存在しません"))</f>
        <v/>
      </c>
      <c r="O51" s="83" t="str">
        <f>IF(OR(I51="",J51=""),"",IF(COUNTIF(M51,"*（D）*")&gt;0,IF((I51+E51)*(J51+F51)/10^6&gt;=サイズ!$D$17,"4",IF((I51+E51)*(J51+F51)/10^6&gt;=サイズ!$D$16,"3",IF((I51+E51)*(J51+F51)/10^6&gt;=サイズ!$D$15,"2",IF((I51+E51)*(J51+F51)/10^6&gt;=サイズ!$D$14,"1","対象外")))),IF(COUNTIF(M51,"*（E）*")&gt;0,IF((I51+E51)*(J51+F51)/10^6&gt;=サイズ!$D$21,"4",IF((I51+E51)*(J51+F51)/10^6&gt;=サイズ!$D$20,"3",IF((I51+E51)*(J51+F51)/10^6&gt;=サイズ!$D$19,"2",IF((I51+E51)*(J51+F51)/10^6&gt;=サイズ!$D$18,"1","対象外")))),"開閉形式を選択")))</f>
        <v/>
      </c>
      <c r="P51" s="83" t="str">
        <f t="shared" si="7"/>
        <v/>
      </c>
      <c r="Q51" s="83" t="str">
        <f t="shared" si="8"/>
        <v/>
      </c>
      <c r="R51" s="83" t="str">
        <f t="shared" si="1"/>
        <v/>
      </c>
      <c r="S51" s="83" t="str">
        <f t="shared" si="9"/>
        <v/>
      </c>
      <c r="T51" s="95"/>
      <c r="U51" s="86" t="str">
        <f>IF(R51&lt;&gt;"",IF(R51="P","SS",IF(OR(R51="S",R51="A"),R51,IF(AND(R51="B",IFERROR(VLOOKUP(H51,LIXIL対象製品リスト!L:AC,9,FALSE),"")="○"),IF(OR(依頼書!$Q$2="",依頼書!$Q$2="選択してください"),"建て方を選択してください",IF(依頼書!$Q$2="共同住宅（4階建以上）",R51,"対象外")),"対象外"))),"")</f>
        <v/>
      </c>
      <c r="V51" s="87" t="str">
        <f>"窓リノベ24"&amp;"ドア"&amp;IFERROR(LEFT(VLOOKUP(H51,LIXIL対象製品リスト!L:AC,2,FALSE),3),"はつり")&amp;U51&amp;P51</f>
        <v>窓リノベ24ドアはつり</v>
      </c>
      <c r="W51" s="88" t="str">
        <f>IF(S51&lt;&gt;"",IFERROR(IF(依頼書!$Q$2="共同住宅（4階建以上）",VLOOKUP(V51,補助額!A:H,8,FALSE),VLOOKUP(V51,補助額!A:H,7,FALSE)),"－"),"")</f>
        <v/>
      </c>
      <c r="X51" s="89" t="str">
        <f t="shared" si="10"/>
        <v/>
      </c>
      <c r="Y51" s="90" t="str">
        <f>IF(R51="","",IF(OR(依頼書!$O$2="選択してください",依頼書!$O$2=""),"地域を選択してください",IF(OR(依頼書!$Q$2="選択してください",依頼書!$Q$2=""),"建て方を選択してください",IFERROR(VLOOKUP(Z51,こどもエコグレード!A:E,5,FALSE),"対象外"))))</f>
        <v/>
      </c>
      <c r="Z51" s="90" t="str">
        <f>R51&amp;IF(依頼書!$Q$2="戸建住宅","戸建住宅","共同住宅")&amp;依頼書!$O$2</f>
        <v>共同住宅選択してください</v>
      </c>
      <c r="AA51" s="90" t="str">
        <f t="shared" si="11"/>
        <v>子育てエコドア</v>
      </c>
      <c r="AB51" s="91" t="str">
        <f>IF(R51&lt;&gt;"",IFERROR(IF(依頼書!$Q$2="共同住宅（4階建以上）",VLOOKUP(AA51,補助額!A:H,8,FALSE),VLOOKUP(AA51,補助額!A:H,7,FALSE)),"－"),"")</f>
        <v/>
      </c>
      <c r="AC51" s="96" t="str">
        <f t="shared" si="12"/>
        <v/>
      </c>
      <c r="AD51" s="90" t="str">
        <f t="shared" si="2"/>
        <v/>
      </c>
      <c r="AE51" s="90" t="str">
        <f t="shared" si="3"/>
        <v>子育てエコドア</v>
      </c>
      <c r="AF51" s="91" t="str">
        <f>IF(R51&lt;&gt;"",IFERROR(IF(依頼書!$Q$2="共同住宅（4階建以上）",VLOOKUP(AE51,補助額!A:H,8,FALSE),VLOOKUP(AE51,補助額!A:H,7,FALSE)),"－"),"")</f>
        <v/>
      </c>
      <c r="AG51" s="97" t="str">
        <f t="shared" si="13"/>
        <v/>
      </c>
      <c r="AH51" s="122" t="str">
        <f>IF(R51="","",IF(OR(依頼書!$O$2="選択してください",依頼書!$O$2=""),"地域を選択してください",IF(OR(依頼書!$Q$2="選択してください",依頼書!$Q$2=""),"建て方を選択してください",IFERROR(VLOOKUP(AI51,こどもエコグレード!A:F,6,FALSE),"対象外"))))</f>
        <v/>
      </c>
      <c r="AI51" s="122" t="str">
        <f>R51&amp;IF(依頼書!$Q$2="戸建住宅","戸建住宅","共同住宅")&amp;依頼書!$O$2</f>
        <v>共同住宅選択してください</v>
      </c>
      <c r="AJ51" s="98"/>
      <c r="AK51" s="98"/>
      <c r="AL51" s="98"/>
    </row>
    <row r="52" spans="1:38" ht="18" customHeight="1" x14ac:dyDescent="0.4">
      <c r="A52" s="1" t="str">
        <f t="shared" si="4"/>
        <v/>
      </c>
      <c r="B52" s="80" t="str">
        <f t="shared" si="5"/>
        <v/>
      </c>
      <c r="C52" s="80" t="str">
        <f t="shared" si="6"/>
        <v/>
      </c>
      <c r="D52" s="80" t="str">
        <f t="shared" si="0"/>
        <v/>
      </c>
      <c r="E52" s="1">
        <f>IFERROR(VLOOKUP(K52&amp;L52,LIXIL対象製品リスト!R:W,4,FALSE),0)</f>
        <v>0</v>
      </c>
      <c r="F52" s="1">
        <f>IFERROR(VLOOKUP(K52&amp;L52,LIXIL対象製品リスト!R:W,5,FALSE),0)</f>
        <v>0</v>
      </c>
      <c r="H52" s="120"/>
      <c r="I52" s="81"/>
      <c r="J52" s="81"/>
      <c r="K52" s="83" t="str">
        <f>IF($H52="","",IFERROR(VLOOKUP($H52,LIXIL対象製品リスト!$A:$P,2,FALSE),"型番が存在しません"))</f>
        <v/>
      </c>
      <c r="L52" s="121" t="str">
        <f>IF($H52="","",IFERROR(VLOOKUP($H52,LIXIL対象製品リスト!$A:$P,6,FALSE),"型番が存在しません"))</f>
        <v/>
      </c>
      <c r="M52" s="83" t="str">
        <f>IF($H52="","",IFERROR(VLOOKUP($H52,LIXIL対象製品リスト!$A:$P,7,FALSE),"型番が存在しません"))</f>
        <v/>
      </c>
      <c r="N52" s="121" t="str">
        <f>IF($H52="","",IFERROR(VLOOKUP($H52,LIXIL対象製品リスト!$A:$P,10,FALSE),"型番が存在しません"))</f>
        <v/>
      </c>
      <c r="O52" s="83" t="str">
        <f>IF(OR(I52="",J52=""),"",IF(COUNTIF(M52,"*（D）*")&gt;0,IF((I52+E52)*(J52+F52)/10^6&gt;=サイズ!$D$17,"4",IF((I52+E52)*(J52+F52)/10^6&gt;=サイズ!$D$16,"3",IF((I52+E52)*(J52+F52)/10^6&gt;=サイズ!$D$15,"2",IF((I52+E52)*(J52+F52)/10^6&gt;=サイズ!$D$14,"1","対象外")))),IF(COUNTIF(M52,"*（E）*")&gt;0,IF((I52+E52)*(J52+F52)/10^6&gt;=サイズ!$D$21,"4",IF((I52+E52)*(J52+F52)/10^6&gt;=サイズ!$D$20,"3",IF((I52+E52)*(J52+F52)/10^6&gt;=サイズ!$D$19,"2",IF((I52+E52)*(J52+F52)/10^6&gt;=サイズ!$D$18,"1","対象外")))),"開閉形式を選択")))</f>
        <v/>
      </c>
      <c r="P52" s="83" t="str">
        <f t="shared" si="7"/>
        <v/>
      </c>
      <c r="Q52" s="83" t="str">
        <f t="shared" si="8"/>
        <v/>
      </c>
      <c r="R52" s="83" t="str">
        <f t="shared" si="1"/>
        <v/>
      </c>
      <c r="S52" s="83" t="str">
        <f t="shared" si="9"/>
        <v/>
      </c>
      <c r="T52" s="95"/>
      <c r="U52" s="86" t="str">
        <f>IF(R52&lt;&gt;"",IF(R52="P","SS",IF(OR(R52="S",R52="A"),R52,IF(AND(R52="B",IFERROR(VLOOKUP(H52,LIXIL対象製品リスト!L:AC,9,FALSE),"")="○"),IF(OR(依頼書!$Q$2="",依頼書!$Q$2="選択してください"),"建て方を選択してください",IF(依頼書!$Q$2="共同住宅（4階建以上）",R52,"対象外")),"対象外"))),"")</f>
        <v/>
      </c>
      <c r="V52" s="87" t="str">
        <f>"窓リノベ24"&amp;"ドア"&amp;IFERROR(LEFT(VLOOKUP(H52,LIXIL対象製品リスト!L:AC,2,FALSE),3),"はつり")&amp;U52&amp;P52</f>
        <v>窓リノベ24ドアはつり</v>
      </c>
      <c r="W52" s="88" t="str">
        <f>IF(S52&lt;&gt;"",IFERROR(IF(依頼書!$Q$2="共同住宅（4階建以上）",VLOOKUP(V52,補助額!A:H,8,FALSE),VLOOKUP(V52,補助額!A:H,7,FALSE)),"－"),"")</f>
        <v/>
      </c>
      <c r="X52" s="89" t="str">
        <f t="shared" si="10"/>
        <v/>
      </c>
      <c r="Y52" s="90" t="str">
        <f>IF(R52="","",IF(OR(依頼書!$O$2="選択してください",依頼書!$O$2=""),"地域を選択してください",IF(OR(依頼書!$Q$2="選択してください",依頼書!$Q$2=""),"建て方を選択してください",IFERROR(VLOOKUP(Z52,こどもエコグレード!A:E,5,FALSE),"対象外"))))</f>
        <v/>
      </c>
      <c r="Z52" s="90" t="str">
        <f>R52&amp;IF(依頼書!$Q$2="戸建住宅","戸建住宅","共同住宅")&amp;依頼書!$O$2</f>
        <v>共同住宅選択してください</v>
      </c>
      <c r="AA52" s="90" t="str">
        <f t="shared" si="11"/>
        <v>子育てエコドア</v>
      </c>
      <c r="AB52" s="91" t="str">
        <f>IF(R52&lt;&gt;"",IFERROR(IF(依頼書!$Q$2="共同住宅（4階建以上）",VLOOKUP(AA52,補助額!A:H,8,FALSE),VLOOKUP(AA52,補助額!A:H,7,FALSE)),"－"),"")</f>
        <v/>
      </c>
      <c r="AC52" s="96" t="str">
        <f t="shared" si="12"/>
        <v/>
      </c>
      <c r="AD52" s="90" t="str">
        <f t="shared" si="2"/>
        <v/>
      </c>
      <c r="AE52" s="90" t="str">
        <f t="shared" si="3"/>
        <v>子育てエコドア</v>
      </c>
      <c r="AF52" s="91" t="str">
        <f>IF(R52&lt;&gt;"",IFERROR(IF(依頼書!$Q$2="共同住宅（4階建以上）",VLOOKUP(AE52,補助額!A:H,8,FALSE),VLOOKUP(AE52,補助額!A:H,7,FALSE)),"－"),"")</f>
        <v/>
      </c>
      <c r="AG52" s="97" t="str">
        <f t="shared" si="13"/>
        <v/>
      </c>
      <c r="AH52" s="122" t="str">
        <f>IF(R52="","",IF(OR(依頼書!$O$2="選択してください",依頼書!$O$2=""),"地域を選択してください",IF(OR(依頼書!$Q$2="選択してください",依頼書!$Q$2=""),"建て方を選択してください",IFERROR(VLOOKUP(AI52,こどもエコグレード!A:F,6,FALSE),"対象外"))))</f>
        <v/>
      </c>
      <c r="AI52" s="122" t="str">
        <f>R52&amp;IF(依頼書!$Q$2="戸建住宅","戸建住宅","共同住宅")&amp;依頼書!$O$2</f>
        <v>共同住宅選択してください</v>
      </c>
      <c r="AJ52" s="98"/>
      <c r="AK52" s="98"/>
      <c r="AL52" s="98"/>
    </row>
    <row r="53" spans="1:38" ht="18" customHeight="1" x14ac:dyDescent="0.4">
      <c r="A53" s="1" t="str">
        <f t="shared" si="4"/>
        <v/>
      </c>
      <c r="B53" s="80" t="str">
        <f t="shared" si="5"/>
        <v/>
      </c>
      <c r="C53" s="80" t="str">
        <f t="shared" si="6"/>
        <v/>
      </c>
      <c r="D53" s="80" t="str">
        <f t="shared" si="0"/>
        <v/>
      </c>
      <c r="E53" s="1">
        <f>IFERROR(VLOOKUP(K53&amp;L53,LIXIL対象製品リスト!R:W,4,FALSE),0)</f>
        <v>0</v>
      </c>
      <c r="F53" s="1">
        <f>IFERROR(VLOOKUP(K53&amp;L53,LIXIL対象製品リスト!R:W,5,FALSE),0)</f>
        <v>0</v>
      </c>
      <c r="H53" s="120"/>
      <c r="I53" s="81"/>
      <c r="J53" s="81"/>
      <c r="K53" s="83" t="str">
        <f>IF($H53="","",IFERROR(VLOOKUP($H53,LIXIL対象製品リスト!$A:$P,2,FALSE),"型番が存在しません"))</f>
        <v/>
      </c>
      <c r="L53" s="121" t="str">
        <f>IF($H53="","",IFERROR(VLOOKUP($H53,LIXIL対象製品リスト!$A:$P,6,FALSE),"型番が存在しません"))</f>
        <v/>
      </c>
      <c r="M53" s="83" t="str">
        <f>IF($H53="","",IFERROR(VLOOKUP($H53,LIXIL対象製品リスト!$A:$P,7,FALSE),"型番が存在しません"))</f>
        <v/>
      </c>
      <c r="N53" s="121" t="str">
        <f>IF($H53="","",IFERROR(VLOOKUP($H53,LIXIL対象製品リスト!$A:$P,10,FALSE),"型番が存在しません"))</f>
        <v/>
      </c>
      <c r="O53" s="83" t="str">
        <f>IF(OR(I53="",J53=""),"",IF(COUNTIF(M53,"*（D）*")&gt;0,IF((I53+E53)*(J53+F53)/10^6&gt;=サイズ!$D$17,"4",IF((I53+E53)*(J53+F53)/10^6&gt;=サイズ!$D$16,"3",IF((I53+E53)*(J53+F53)/10^6&gt;=サイズ!$D$15,"2",IF((I53+E53)*(J53+F53)/10^6&gt;=サイズ!$D$14,"1","対象外")))),IF(COUNTIF(M53,"*（E）*")&gt;0,IF((I53+E53)*(J53+F53)/10^6&gt;=サイズ!$D$21,"4",IF((I53+E53)*(J53+F53)/10^6&gt;=サイズ!$D$20,"3",IF((I53+E53)*(J53+F53)/10^6&gt;=サイズ!$D$19,"2",IF((I53+E53)*(J53+F53)/10^6&gt;=サイズ!$D$18,"1","対象外")))),"開閉形式を選択")))</f>
        <v/>
      </c>
      <c r="P53" s="83" t="str">
        <f t="shared" si="7"/>
        <v/>
      </c>
      <c r="Q53" s="83" t="str">
        <f t="shared" si="8"/>
        <v/>
      </c>
      <c r="R53" s="83" t="str">
        <f t="shared" si="1"/>
        <v/>
      </c>
      <c r="S53" s="83" t="str">
        <f t="shared" si="9"/>
        <v/>
      </c>
      <c r="T53" s="95"/>
      <c r="U53" s="86" t="str">
        <f>IF(R53&lt;&gt;"",IF(R53="P","SS",IF(OR(R53="S",R53="A"),R53,IF(AND(R53="B",IFERROR(VLOOKUP(H53,LIXIL対象製品リスト!L:AC,9,FALSE),"")="○"),IF(OR(依頼書!$Q$2="",依頼書!$Q$2="選択してください"),"建て方を選択してください",IF(依頼書!$Q$2="共同住宅（4階建以上）",R53,"対象外")),"対象外"))),"")</f>
        <v/>
      </c>
      <c r="V53" s="87" t="str">
        <f>"窓リノベ24"&amp;"ドア"&amp;IFERROR(LEFT(VLOOKUP(H53,LIXIL対象製品リスト!L:AC,2,FALSE),3),"はつり")&amp;U53&amp;P53</f>
        <v>窓リノベ24ドアはつり</v>
      </c>
      <c r="W53" s="88" t="str">
        <f>IF(S53&lt;&gt;"",IFERROR(IF(依頼書!$Q$2="共同住宅（4階建以上）",VLOOKUP(V53,補助額!A:H,8,FALSE),VLOOKUP(V53,補助額!A:H,7,FALSE)),"－"),"")</f>
        <v/>
      </c>
      <c r="X53" s="89" t="str">
        <f t="shared" si="10"/>
        <v/>
      </c>
      <c r="Y53" s="90" t="str">
        <f>IF(R53="","",IF(OR(依頼書!$O$2="選択してください",依頼書!$O$2=""),"地域を選択してください",IF(OR(依頼書!$Q$2="選択してください",依頼書!$Q$2=""),"建て方を選択してください",IFERROR(VLOOKUP(Z53,こどもエコグレード!A:E,5,FALSE),"対象外"))))</f>
        <v/>
      </c>
      <c r="Z53" s="90" t="str">
        <f>R53&amp;IF(依頼書!$Q$2="戸建住宅","戸建住宅","共同住宅")&amp;依頼書!$O$2</f>
        <v>共同住宅選択してください</v>
      </c>
      <c r="AA53" s="90" t="str">
        <f t="shared" si="11"/>
        <v>子育てエコドア</v>
      </c>
      <c r="AB53" s="91" t="str">
        <f>IF(R53&lt;&gt;"",IFERROR(IF(依頼書!$Q$2="共同住宅（4階建以上）",VLOOKUP(AA53,補助額!A:H,8,FALSE),VLOOKUP(AA53,補助額!A:H,7,FALSE)),"－"),"")</f>
        <v/>
      </c>
      <c r="AC53" s="96" t="str">
        <f t="shared" si="12"/>
        <v/>
      </c>
      <c r="AD53" s="90" t="str">
        <f t="shared" si="2"/>
        <v/>
      </c>
      <c r="AE53" s="90" t="str">
        <f t="shared" si="3"/>
        <v>子育てエコドア</v>
      </c>
      <c r="AF53" s="91" t="str">
        <f>IF(R53&lt;&gt;"",IFERROR(IF(依頼書!$Q$2="共同住宅（4階建以上）",VLOOKUP(AE53,補助額!A:H,8,FALSE),VLOOKUP(AE53,補助額!A:H,7,FALSE)),"－"),"")</f>
        <v/>
      </c>
      <c r="AG53" s="97" t="str">
        <f t="shared" si="13"/>
        <v/>
      </c>
      <c r="AH53" s="122" t="str">
        <f>IF(R53="","",IF(OR(依頼書!$O$2="選択してください",依頼書!$O$2=""),"地域を選択してください",IF(OR(依頼書!$Q$2="選択してください",依頼書!$Q$2=""),"建て方を選択してください",IFERROR(VLOOKUP(AI53,こどもエコグレード!A:F,6,FALSE),"対象外"))))</f>
        <v/>
      </c>
      <c r="AI53" s="122" t="str">
        <f>R53&amp;IF(依頼書!$Q$2="戸建住宅","戸建住宅","共同住宅")&amp;依頼書!$O$2</f>
        <v>共同住宅選択してください</v>
      </c>
      <c r="AJ53" s="98"/>
      <c r="AK53" s="98"/>
      <c r="AL53" s="98"/>
    </row>
    <row r="54" spans="1:38" ht="18" customHeight="1" x14ac:dyDescent="0.4">
      <c r="A54" s="1" t="str">
        <f t="shared" si="4"/>
        <v/>
      </c>
      <c r="B54" s="80" t="str">
        <f t="shared" si="5"/>
        <v/>
      </c>
      <c r="C54" s="80" t="str">
        <f t="shared" si="6"/>
        <v/>
      </c>
      <c r="D54" s="80" t="str">
        <f t="shared" si="0"/>
        <v/>
      </c>
      <c r="E54" s="1">
        <f>IFERROR(VLOOKUP(K54&amp;L54,LIXIL対象製品リスト!R:W,4,FALSE),0)</f>
        <v>0</v>
      </c>
      <c r="F54" s="1">
        <f>IFERROR(VLOOKUP(K54&amp;L54,LIXIL対象製品リスト!R:W,5,FALSE),0)</f>
        <v>0</v>
      </c>
      <c r="H54" s="120"/>
      <c r="I54" s="81"/>
      <c r="J54" s="81"/>
      <c r="K54" s="83" t="str">
        <f>IF($H54="","",IFERROR(VLOOKUP($H54,LIXIL対象製品リスト!$A:$P,2,FALSE),"型番が存在しません"))</f>
        <v/>
      </c>
      <c r="L54" s="121" t="str">
        <f>IF($H54="","",IFERROR(VLOOKUP($H54,LIXIL対象製品リスト!$A:$P,6,FALSE),"型番が存在しません"))</f>
        <v/>
      </c>
      <c r="M54" s="83" t="str">
        <f>IF($H54="","",IFERROR(VLOOKUP($H54,LIXIL対象製品リスト!$A:$P,7,FALSE),"型番が存在しません"))</f>
        <v/>
      </c>
      <c r="N54" s="121" t="str">
        <f>IF($H54="","",IFERROR(VLOOKUP($H54,LIXIL対象製品リスト!$A:$P,10,FALSE),"型番が存在しません"))</f>
        <v/>
      </c>
      <c r="O54" s="83" t="str">
        <f>IF(OR(I54="",J54=""),"",IF(COUNTIF(M54,"*（D）*")&gt;0,IF((I54+E54)*(J54+F54)/10^6&gt;=サイズ!$D$17,"4",IF((I54+E54)*(J54+F54)/10^6&gt;=サイズ!$D$16,"3",IF((I54+E54)*(J54+F54)/10^6&gt;=サイズ!$D$15,"2",IF((I54+E54)*(J54+F54)/10^6&gt;=サイズ!$D$14,"1","対象外")))),IF(COUNTIF(M54,"*（E）*")&gt;0,IF((I54+E54)*(J54+F54)/10^6&gt;=サイズ!$D$21,"4",IF((I54+E54)*(J54+F54)/10^6&gt;=サイズ!$D$20,"3",IF((I54+E54)*(J54+F54)/10^6&gt;=サイズ!$D$19,"2",IF((I54+E54)*(J54+F54)/10^6&gt;=サイズ!$D$18,"1","対象外")))),"開閉形式を選択")))</f>
        <v/>
      </c>
      <c r="P54" s="83" t="str">
        <f t="shared" si="7"/>
        <v/>
      </c>
      <c r="Q54" s="83" t="str">
        <f t="shared" si="8"/>
        <v/>
      </c>
      <c r="R54" s="83" t="str">
        <f t="shared" si="1"/>
        <v/>
      </c>
      <c r="S54" s="83" t="str">
        <f t="shared" si="9"/>
        <v/>
      </c>
      <c r="T54" s="95"/>
      <c r="U54" s="86" t="str">
        <f>IF(R54&lt;&gt;"",IF(R54="P","SS",IF(OR(R54="S",R54="A"),R54,IF(AND(R54="B",IFERROR(VLOOKUP(H54,LIXIL対象製品リスト!L:AC,9,FALSE),"")="○"),IF(OR(依頼書!$Q$2="",依頼書!$Q$2="選択してください"),"建て方を選択してください",IF(依頼書!$Q$2="共同住宅（4階建以上）",R54,"対象外")),"対象外"))),"")</f>
        <v/>
      </c>
      <c r="V54" s="87" t="str">
        <f>"窓リノベ24"&amp;"ドア"&amp;IFERROR(LEFT(VLOOKUP(H54,LIXIL対象製品リスト!L:AC,2,FALSE),3),"はつり")&amp;U54&amp;P54</f>
        <v>窓リノベ24ドアはつり</v>
      </c>
      <c r="W54" s="88" t="str">
        <f>IF(S54&lt;&gt;"",IFERROR(IF(依頼書!$Q$2="共同住宅（4階建以上）",VLOOKUP(V54,補助額!A:H,8,FALSE),VLOOKUP(V54,補助額!A:H,7,FALSE)),"－"),"")</f>
        <v/>
      </c>
      <c r="X54" s="89" t="str">
        <f t="shared" si="10"/>
        <v/>
      </c>
      <c r="Y54" s="90" t="str">
        <f>IF(R54="","",IF(OR(依頼書!$O$2="選択してください",依頼書!$O$2=""),"地域を選択してください",IF(OR(依頼書!$Q$2="選択してください",依頼書!$Q$2=""),"建て方を選択してください",IFERROR(VLOOKUP(Z54,こどもエコグレード!A:E,5,FALSE),"対象外"))))</f>
        <v/>
      </c>
      <c r="Z54" s="90" t="str">
        <f>R54&amp;IF(依頼書!$Q$2="戸建住宅","戸建住宅","共同住宅")&amp;依頼書!$O$2</f>
        <v>共同住宅選択してください</v>
      </c>
      <c r="AA54" s="90" t="str">
        <f t="shared" si="11"/>
        <v>子育てエコドア</v>
      </c>
      <c r="AB54" s="91" t="str">
        <f>IF(R54&lt;&gt;"",IFERROR(IF(依頼書!$Q$2="共同住宅（4階建以上）",VLOOKUP(AA54,補助額!A:H,8,FALSE),VLOOKUP(AA54,補助額!A:H,7,FALSE)),"－"),"")</f>
        <v/>
      </c>
      <c r="AC54" s="96" t="str">
        <f t="shared" si="12"/>
        <v/>
      </c>
      <c r="AD54" s="90" t="str">
        <f t="shared" si="2"/>
        <v/>
      </c>
      <c r="AE54" s="90" t="str">
        <f t="shared" si="3"/>
        <v>子育てエコドア</v>
      </c>
      <c r="AF54" s="91" t="str">
        <f>IF(R54&lt;&gt;"",IFERROR(IF(依頼書!$Q$2="共同住宅（4階建以上）",VLOOKUP(AE54,補助額!A:H,8,FALSE),VLOOKUP(AE54,補助額!A:H,7,FALSE)),"－"),"")</f>
        <v/>
      </c>
      <c r="AG54" s="97" t="str">
        <f t="shared" si="13"/>
        <v/>
      </c>
      <c r="AH54" s="122" t="str">
        <f>IF(R54="","",IF(OR(依頼書!$O$2="選択してください",依頼書!$O$2=""),"地域を選択してください",IF(OR(依頼書!$Q$2="選択してください",依頼書!$Q$2=""),"建て方を選択してください",IFERROR(VLOOKUP(AI54,こどもエコグレード!A:F,6,FALSE),"対象外"))))</f>
        <v/>
      </c>
      <c r="AI54" s="122" t="str">
        <f>R54&amp;IF(依頼書!$Q$2="戸建住宅","戸建住宅","共同住宅")&amp;依頼書!$O$2</f>
        <v>共同住宅選択してください</v>
      </c>
      <c r="AJ54" s="98"/>
      <c r="AK54" s="98"/>
      <c r="AL54" s="98"/>
    </row>
    <row r="55" spans="1:38" ht="18" customHeight="1" x14ac:dyDescent="0.4">
      <c r="A55" s="1" t="str">
        <f t="shared" si="4"/>
        <v/>
      </c>
      <c r="B55" s="80" t="str">
        <f t="shared" si="5"/>
        <v/>
      </c>
      <c r="C55" s="80" t="str">
        <f t="shared" si="6"/>
        <v/>
      </c>
      <c r="D55" s="80" t="str">
        <f t="shared" si="0"/>
        <v/>
      </c>
      <c r="E55" s="1">
        <f>IFERROR(VLOOKUP(K55&amp;L55,LIXIL対象製品リスト!R:W,4,FALSE),0)</f>
        <v>0</v>
      </c>
      <c r="F55" s="1">
        <f>IFERROR(VLOOKUP(K55&amp;L55,LIXIL対象製品リスト!R:W,5,FALSE),0)</f>
        <v>0</v>
      </c>
      <c r="H55" s="120"/>
      <c r="I55" s="81"/>
      <c r="J55" s="81"/>
      <c r="K55" s="83" t="str">
        <f>IF($H55="","",IFERROR(VLOOKUP($H55,LIXIL対象製品リスト!$A:$P,2,FALSE),"型番が存在しません"))</f>
        <v/>
      </c>
      <c r="L55" s="121" t="str">
        <f>IF($H55="","",IFERROR(VLOOKUP($H55,LIXIL対象製品リスト!$A:$P,6,FALSE),"型番が存在しません"))</f>
        <v/>
      </c>
      <c r="M55" s="83" t="str">
        <f>IF($H55="","",IFERROR(VLOOKUP($H55,LIXIL対象製品リスト!$A:$P,7,FALSE),"型番が存在しません"))</f>
        <v/>
      </c>
      <c r="N55" s="121" t="str">
        <f>IF($H55="","",IFERROR(VLOOKUP($H55,LIXIL対象製品リスト!$A:$P,10,FALSE),"型番が存在しません"))</f>
        <v/>
      </c>
      <c r="O55" s="83" t="str">
        <f>IF(OR(I55="",J55=""),"",IF(COUNTIF(M55,"*（D）*")&gt;0,IF((I55+E55)*(J55+F55)/10^6&gt;=サイズ!$D$17,"4",IF((I55+E55)*(J55+F55)/10^6&gt;=サイズ!$D$16,"3",IF((I55+E55)*(J55+F55)/10^6&gt;=サイズ!$D$15,"2",IF((I55+E55)*(J55+F55)/10^6&gt;=サイズ!$D$14,"1","対象外")))),IF(COUNTIF(M55,"*（E）*")&gt;0,IF((I55+E55)*(J55+F55)/10^6&gt;=サイズ!$D$21,"4",IF((I55+E55)*(J55+F55)/10^6&gt;=サイズ!$D$20,"3",IF((I55+E55)*(J55+F55)/10^6&gt;=サイズ!$D$19,"2",IF((I55+E55)*(J55+F55)/10^6&gt;=サイズ!$D$18,"1","対象外")))),"開閉形式を選択")))</f>
        <v/>
      </c>
      <c r="P55" s="83" t="str">
        <f t="shared" si="7"/>
        <v/>
      </c>
      <c r="Q55" s="83" t="str">
        <f t="shared" si="8"/>
        <v/>
      </c>
      <c r="R55" s="83" t="str">
        <f t="shared" si="1"/>
        <v/>
      </c>
      <c r="S55" s="83" t="str">
        <f t="shared" si="9"/>
        <v/>
      </c>
      <c r="T55" s="95"/>
      <c r="U55" s="86" t="str">
        <f>IF(R55&lt;&gt;"",IF(R55="P","SS",IF(OR(R55="S",R55="A"),R55,IF(AND(R55="B",IFERROR(VLOOKUP(H55,LIXIL対象製品リスト!L:AC,9,FALSE),"")="○"),IF(OR(依頼書!$Q$2="",依頼書!$Q$2="選択してください"),"建て方を選択してください",IF(依頼書!$Q$2="共同住宅（4階建以上）",R55,"対象外")),"対象外"))),"")</f>
        <v/>
      </c>
      <c r="V55" s="87" t="str">
        <f>"窓リノベ24"&amp;"ドア"&amp;IFERROR(LEFT(VLOOKUP(H55,LIXIL対象製品リスト!L:AC,2,FALSE),3),"はつり")&amp;U55&amp;P55</f>
        <v>窓リノベ24ドアはつり</v>
      </c>
      <c r="W55" s="88" t="str">
        <f>IF(S55&lt;&gt;"",IFERROR(IF(依頼書!$Q$2="共同住宅（4階建以上）",VLOOKUP(V55,補助額!A:H,8,FALSE),VLOOKUP(V55,補助額!A:H,7,FALSE)),"－"),"")</f>
        <v/>
      </c>
      <c r="X55" s="89" t="str">
        <f t="shared" si="10"/>
        <v/>
      </c>
      <c r="Y55" s="90" t="str">
        <f>IF(R55="","",IF(OR(依頼書!$O$2="選択してください",依頼書!$O$2=""),"地域を選択してください",IF(OR(依頼書!$Q$2="選択してください",依頼書!$Q$2=""),"建て方を選択してください",IFERROR(VLOOKUP(Z55,こどもエコグレード!A:E,5,FALSE),"対象外"))))</f>
        <v/>
      </c>
      <c r="Z55" s="90" t="str">
        <f>R55&amp;IF(依頼書!$Q$2="戸建住宅","戸建住宅","共同住宅")&amp;依頼書!$O$2</f>
        <v>共同住宅選択してください</v>
      </c>
      <c r="AA55" s="90" t="str">
        <f t="shared" si="11"/>
        <v>子育てエコドア</v>
      </c>
      <c r="AB55" s="91" t="str">
        <f>IF(R55&lt;&gt;"",IFERROR(IF(依頼書!$Q$2="共同住宅（4階建以上）",VLOOKUP(AA55,補助額!A:H,8,FALSE),VLOOKUP(AA55,補助額!A:H,7,FALSE)),"－"),"")</f>
        <v/>
      </c>
      <c r="AC55" s="96" t="str">
        <f t="shared" si="12"/>
        <v/>
      </c>
      <c r="AD55" s="90" t="str">
        <f t="shared" si="2"/>
        <v/>
      </c>
      <c r="AE55" s="90" t="str">
        <f t="shared" si="3"/>
        <v>子育てエコドア</v>
      </c>
      <c r="AF55" s="91" t="str">
        <f>IF(R55&lt;&gt;"",IFERROR(IF(依頼書!$Q$2="共同住宅（4階建以上）",VLOOKUP(AE55,補助額!A:H,8,FALSE),VLOOKUP(AE55,補助額!A:H,7,FALSE)),"－"),"")</f>
        <v/>
      </c>
      <c r="AG55" s="97" t="str">
        <f t="shared" si="13"/>
        <v/>
      </c>
      <c r="AH55" s="122" t="str">
        <f>IF(R55="","",IF(OR(依頼書!$O$2="選択してください",依頼書!$O$2=""),"地域を選択してください",IF(OR(依頼書!$Q$2="選択してください",依頼書!$Q$2=""),"建て方を選択してください",IFERROR(VLOOKUP(AI55,こどもエコグレード!A:F,6,FALSE),"対象外"))))</f>
        <v/>
      </c>
      <c r="AI55" s="122" t="str">
        <f>R55&amp;IF(依頼書!$Q$2="戸建住宅","戸建住宅","共同住宅")&amp;依頼書!$O$2</f>
        <v>共同住宅選択してください</v>
      </c>
      <c r="AJ55" s="98"/>
      <c r="AK55" s="98"/>
      <c r="AL55" s="98"/>
    </row>
    <row r="56" spans="1:38" ht="18" customHeight="1" x14ac:dyDescent="0.4">
      <c r="A56" s="1" t="str">
        <f t="shared" si="4"/>
        <v/>
      </c>
      <c r="B56" s="80" t="str">
        <f t="shared" si="5"/>
        <v/>
      </c>
      <c r="C56" s="80" t="str">
        <f t="shared" si="6"/>
        <v/>
      </c>
      <c r="D56" s="80" t="str">
        <f t="shared" si="0"/>
        <v/>
      </c>
      <c r="E56" s="1">
        <f>IFERROR(VLOOKUP(K56&amp;L56,LIXIL対象製品リスト!R:W,4,FALSE),0)</f>
        <v>0</v>
      </c>
      <c r="F56" s="1">
        <f>IFERROR(VLOOKUP(K56&amp;L56,LIXIL対象製品リスト!R:W,5,FALSE),0)</f>
        <v>0</v>
      </c>
      <c r="H56" s="120"/>
      <c r="I56" s="81"/>
      <c r="J56" s="81"/>
      <c r="K56" s="83" t="str">
        <f>IF($H56="","",IFERROR(VLOOKUP($H56,LIXIL対象製品リスト!$A:$P,2,FALSE),"型番が存在しません"))</f>
        <v/>
      </c>
      <c r="L56" s="121" t="str">
        <f>IF($H56="","",IFERROR(VLOOKUP($H56,LIXIL対象製品リスト!$A:$P,6,FALSE),"型番が存在しません"))</f>
        <v/>
      </c>
      <c r="M56" s="83" t="str">
        <f>IF($H56="","",IFERROR(VLOOKUP($H56,LIXIL対象製品リスト!$A:$P,7,FALSE),"型番が存在しません"))</f>
        <v/>
      </c>
      <c r="N56" s="121" t="str">
        <f>IF($H56="","",IFERROR(VLOOKUP($H56,LIXIL対象製品リスト!$A:$P,10,FALSE),"型番が存在しません"))</f>
        <v/>
      </c>
      <c r="O56" s="83" t="str">
        <f>IF(OR(I56="",J56=""),"",IF(COUNTIF(M56,"*（D）*")&gt;0,IF((I56+E56)*(J56+F56)/10^6&gt;=サイズ!$D$17,"4",IF((I56+E56)*(J56+F56)/10^6&gt;=サイズ!$D$16,"3",IF((I56+E56)*(J56+F56)/10^6&gt;=サイズ!$D$15,"2",IF((I56+E56)*(J56+F56)/10^6&gt;=サイズ!$D$14,"1","対象外")))),IF(COUNTIF(M56,"*（E）*")&gt;0,IF((I56+E56)*(J56+F56)/10^6&gt;=サイズ!$D$21,"4",IF((I56+E56)*(J56+F56)/10^6&gt;=サイズ!$D$20,"3",IF((I56+E56)*(J56+F56)/10^6&gt;=サイズ!$D$19,"2",IF((I56+E56)*(J56+F56)/10^6&gt;=サイズ!$D$18,"1","対象外")))),"開閉形式を選択")))</f>
        <v/>
      </c>
      <c r="P56" s="83" t="str">
        <f t="shared" si="7"/>
        <v/>
      </c>
      <c r="Q56" s="83" t="str">
        <f t="shared" si="8"/>
        <v/>
      </c>
      <c r="R56" s="83" t="str">
        <f t="shared" si="1"/>
        <v/>
      </c>
      <c r="S56" s="83" t="str">
        <f t="shared" si="9"/>
        <v/>
      </c>
      <c r="T56" s="95"/>
      <c r="U56" s="86" t="str">
        <f>IF(R56&lt;&gt;"",IF(R56="P","SS",IF(OR(R56="S",R56="A"),R56,IF(AND(R56="B",IFERROR(VLOOKUP(H56,LIXIL対象製品リスト!L:AC,9,FALSE),"")="○"),IF(OR(依頼書!$Q$2="",依頼書!$Q$2="選択してください"),"建て方を選択してください",IF(依頼書!$Q$2="共同住宅（4階建以上）",R56,"対象外")),"対象外"))),"")</f>
        <v/>
      </c>
      <c r="V56" s="87" t="str">
        <f>"窓リノベ24"&amp;"ドア"&amp;IFERROR(LEFT(VLOOKUP(H56,LIXIL対象製品リスト!L:AC,2,FALSE),3),"はつり")&amp;U56&amp;P56</f>
        <v>窓リノベ24ドアはつり</v>
      </c>
      <c r="W56" s="88" t="str">
        <f>IF(S56&lt;&gt;"",IFERROR(IF(依頼書!$Q$2="共同住宅（4階建以上）",VLOOKUP(V56,補助額!A:H,8,FALSE),VLOOKUP(V56,補助額!A:H,7,FALSE)),"－"),"")</f>
        <v/>
      </c>
      <c r="X56" s="89" t="str">
        <f t="shared" si="10"/>
        <v/>
      </c>
      <c r="Y56" s="90" t="str">
        <f>IF(R56="","",IF(OR(依頼書!$O$2="選択してください",依頼書!$O$2=""),"地域を選択してください",IF(OR(依頼書!$Q$2="選択してください",依頼書!$Q$2=""),"建て方を選択してください",IFERROR(VLOOKUP(Z56,こどもエコグレード!A:E,5,FALSE),"対象外"))))</f>
        <v/>
      </c>
      <c r="Z56" s="90" t="str">
        <f>R56&amp;IF(依頼書!$Q$2="戸建住宅","戸建住宅","共同住宅")&amp;依頼書!$O$2</f>
        <v>共同住宅選択してください</v>
      </c>
      <c r="AA56" s="90" t="str">
        <f t="shared" si="11"/>
        <v>子育てエコドア</v>
      </c>
      <c r="AB56" s="91" t="str">
        <f>IF(R56&lt;&gt;"",IFERROR(IF(依頼書!$Q$2="共同住宅（4階建以上）",VLOOKUP(AA56,補助額!A:H,8,FALSE),VLOOKUP(AA56,補助額!A:H,7,FALSE)),"－"),"")</f>
        <v/>
      </c>
      <c r="AC56" s="96" t="str">
        <f t="shared" si="12"/>
        <v/>
      </c>
      <c r="AD56" s="90" t="str">
        <f t="shared" si="2"/>
        <v/>
      </c>
      <c r="AE56" s="90" t="str">
        <f t="shared" si="3"/>
        <v>子育てエコドア</v>
      </c>
      <c r="AF56" s="91" t="str">
        <f>IF(R56&lt;&gt;"",IFERROR(IF(依頼書!$Q$2="共同住宅（4階建以上）",VLOOKUP(AE56,補助額!A:H,8,FALSE),VLOOKUP(AE56,補助額!A:H,7,FALSE)),"－"),"")</f>
        <v/>
      </c>
      <c r="AG56" s="97" t="str">
        <f t="shared" si="13"/>
        <v/>
      </c>
      <c r="AH56" s="122" t="str">
        <f>IF(R56="","",IF(OR(依頼書!$O$2="選択してください",依頼書!$O$2=""),"地域を選択してください",IF(OR(依頼書!$Q$2="選択してください",依頼書!$Q$2=""),"建て方を選択してください",IFERROR(VLOOKUP(AI56,こどもエコグレード!A:F,6,FALSE),"対象外"))))</f>
        <v/>
      </c>
      <c r="AI56" s="122" t="str">
        <f>R56&amp;IF(依頼書!$Q$2="戸建住宅","戸建住宅","共同住宅")&amp;依頼書!$O$2</f>
        <v>共同住宅選択してください</v>
      </c>
      <c r="AJ56" s="98"/>
      <c r="AK56" s="98"/>
      <c r="AL56" s="98"/>
    </row>
    <row r="57" spans="1:38" ht="18" customHeight="1" x14ac:dyDescent="0.4">
      <c r="A57" s="1" t="str">
        <f t="shared" si="4"/>
        <v/>
      </c>
      <c r="B57" s="80" t="str">
        <f t="shared" si="5"/>
        <v/>
      </c>
      <c r="C57" s="80" t="str">
        <f t="shared" si="6"/>
        <v/>
      </c>
      <c r="D57" s="80" t="str">
        <f t="shared" si="0"/>
        <v/>
      </c>
      <c r="E57" s="1">
        <f>IFERROR(VLOOKUP(K57&amp;L57,LIXIL対象製品リスト!R:W,4,FALSE),0)</f>
        <v>0</v>
      </c>
      <c r="F57" s="1">
        <f>IFERROR(VLOOKUP(K57&amp;L57,LIXIL対象製品リスト!R:W,5,FALSE),0)</f>
        <v>0</v>
      </c>
      <c r="H57" s="120"/>
      <c r="I57" s="81"/>
      <c r="J57" s="81"/>
      <c r="K57" s="83" t="str">
        <f>IF($H57="","",IFERROR(VLOOKUP($H57,LIXIL対象製品リスト!$A:$P,2,FALSE),"型番が存在しません"))</f>
        <v/>
      </c>
      <c r="L57" s="121" t="str">
        <f>IF($H57="","",IFERROR(VLOOKUP($H57,LIXIL対象製品リスト!$A:$P,6,FALSE),"型番が存在しません"))</f>
        <v/>
      </c>
      <c r="M57" s="83" t="str">
        <f>IF($H57="","",IFERROR(VLOOKUP($H57,LIXIL対象製品リスト!$A:$P,7,FALSE),"型番が存在しません"))</f>
        <v/>
      </c>
      <c r="N57" s="121" t="str">
        <f>IF($H57="","",IFERROR(VLOOKUP($H57,LIXIL対象製品リスト!$A:$P,10,FALSE),"型番が存在しません"))</f>
        <v/>
      </c>
      <c r="O57" s="83" t="str">
        <f>IF(OR(I57="",J57=""),"",IF(COUNTIF(M57,"*（D）*")&gt;0,IF((I57+E57)*(J57+F57)/10^6&gt;=サイズ!$D$17,"4",IF((I57+E57)*(J57+F57)/10^6&gt;=サイズ!$D$16,"3",IF((I57+E57)*(J57+F57)/10^6&gt;=サイズ!$D$15,"2",IF((I57+E57)*(J57+F57)/10^6&gt;=サイズ!$D$14,"1","対象外")))),IF(COUNTIF(M57,"*（E）*")&gt;0,IF((I57+E57)*(J57+F57)/10^6&gt;=サイズ!$D$21,"4",IF((I57+E57)*(J57+F57)/10^6&gt;=サイズ!$D$20,"3",IF((I57+E57)*(J57+F57)/10^6&gt;=サイズ!$D$19,"2",IF((I57+E57)*(J57+F57)/10^6&gt;=サイズ!$D$18,"1","対象外")))),"開閉形式を選択")))</f>
        <v/>
      </c>
      <c r="P57" s="83" t="str">
        <f t="shared" si="7"/>
        <v/>
      </c>
      <c r="Q57" s="83" t="str">
        <f t="shared" si="8"/>
        <v/>
      </c>
      <c r="R57" s="83" t="str">
        <f t="shared" si="1"/>
        <v/>
      </c>
      <c r="S57" s="83" t="str">
        <f t="shared" si="9"/>
        <v/>
      </c>
      <c r="T57" s="95"/>
      <c r="U57" s="86" t="str">
        <f>IF(R57&lt;&gt;"",IF(R57="P","SS",IF(OR(R57="S",R57="A"),R57,IF(AND(R57="B",IFERROR(VLOOKUP(H57,LIXIL対象製品リスト!L:AC,9,FALSE),"")="○"),IF(OR(依頼書!$Q$2="",依頼書!$Q$2="選択してください"),"建て方を選択してください",IF(依頼書!$Q$2="共同住宅（4階建以上）",R57,"対象外")),"対象外"))),"")</f>
        <v/>
      </c>
      <c r="V57" s="87" t="str">
        <f>"窓リノベ24"&amp;"ドア"&amp;IFERROR(LEFT(VLOOKUP(H57,LIXIL対象製品リスト!L:AC,2,FALSE),3),"はつり")&amp;U57&amp;P57</f>
        <v>窓リノベ24ドアはつり</v>
      </c>
      <c r="W57" s="88" t="str">
        <f>IF(S57&lt;&gt;"",IFERROR(IF(依頼書!$Q$2="共同住宅（4階建以上）",VLOOKUP(V57,補助額!A:H,8,FALSE),VLOOKUP(V57,補助額!A:H,7,FALSE)),"－"),"")</f>
        <v/>
      </c>
      <c r="X57" s="89" t="str">
        <f t="shared" si="10"/>
        <v/>
      </c>
      <c r="Y57" s="90" t="str">
        <f>IF(R57="","",IF(OR(依頼書!$O$2="選択してください",依頼書!$O$2=""),"地域を選択してください",IF(OR(依頼書!$Q$2="選択してください",依頼書!$Q$2=""),"建て方を選択してください",IFERROR(VLOOKUP(Z57,こどもエコグレード!A:E,5,FALSE),"対象外"))))</f>
        <v/>
      </c>
      <c r="Z57" s="90" t="str">
        <f>R57&amp;IF(依頼書!$Q$2="戸建住宅","戸建住宅","共同住宅")&amp;依頼書!$O$2</f>
        <v>共同住宅選択してください</v>
      </c>
      <c r="AA57" s="90" t="str">
        <f t="shared" si="11"/>
        <v>子育てエコドア</v>
      </c>
      <c r="AB57" s="91" t="str">
        <f>IF(R57&lt;&gt;"",IFERROR(IF(依頼書!$Q$2="共同住宅（4階建以上）",VLOOKUP(AA57,補助額!A:H,8,FALSE),VLOOKUP(AA57,補助額!A:H,7,FALSE)),"－"),"")</f>
        <v/>
      </c>
      <c r="AC57" s="96" t="str">
        <f t="shared" si="12"/>
        <v/>
      </c>
      <c r="AD57" s="90" t="str">
        <f t="shared" si="2"/>
        <v/>
      </c>
      <c r="AE57" s="90" t="str">
        <f t="shared" si="3"/>
        <v>子育てエコドア</v>
      </c>
      <c r="AF57" s="91" t="str">
        <f>IF(R57&lt;&gt;"",IFERROR(IF(依頼書!$Q$2="共同住宅（4階建以上）",VLOOKUP(AE57,補助額!A:H,8,FALSE),VLOOKUP(AE57,補助額!A:H,7,FALSE)),"－"),"")</f>
        <v/>
      </c>
      <c r="AG57" s="97" t="str">
        <f t="shared" si="13"/>
        <v/>
      </c>
      <c r="AH57" s="122" t="str">
        <f>IF(R57="","",IF(OR(依頼書!$O$2="選択してください",依頼書!$O$2=""),"地域を選択してください",IF(OR(依頼書!$Q$2="選択してください",依頼書!$Q$2=""),"建て方を選択してください",IFERROR(VLOOKUP(AI57,こどもエコグレード!A:F,6,FALSE),"対象外"))))</f>
        <v/>
      </c>
      <c r="AI57" s="122" t="str">
        <f>R57&amp;IF(依頼書!$Q$2="戸建住宅","戸建住宅","共同住宅")&amp;依頼書!$O$2</f>
        <v>共同住宅選択してください</v>
      </c>
      <c r="AJ57" s="98"/>
      <c r="AK57" s="98"/>
      <c r="AL57" s="98"/>
    </row>
    <row r="58" spans="1:38" ht="18" customHeight="1" x14ac:dyDescent="0.4">
      <c r="A58" s="1" t="str">
        <f t="shared" si="4"/>
        <v/>
      </c>
      <c r="B58" s="80" t="str">
        <f t="shared" si="5"/>
        <v/>
      </c>
      <c r="C58" s="80" t="str">
        <f t="shared" si="6"/>
        <v/>
      </c>
      <c r="D58" s="80" t="str">
        <f t="shared" si="0"/>
        <v/>
      </c>
      <c r="E58" s="1">
        <f>IFERROR(VLOOKUP(K58&amp;L58,LIXIL対象製品リスト!R:W,4,FALSE),0)</f>
        <v>0</v>
      </c>
      <c r="F58" s="1">
        <f>IFERROR(VLOOKUP(K58&amp;L58,LIXIL対象製品リスト!R:W,5,FALSE),0)</f>
        <v>0</v>
      </c>
      <c r="H58" s="120"/>
      <c r="I58" s="81"/>
      <c r="J58" s="81"/>
      <c r="K58" s="83" t="str">
        <f>IF($H58="","",IFERROR(VLOOKUP($H58,LIXIL対象製品リスト!$A:$P,2,FALSE),"型番が存在しません"))</f>
        <v/>
      </c>
      <c r="L58" s="121" t="str">
        <f>IF($H58="","",IFERROR(VLOOKUP($H58,LIXIL対象製品リスト!$A:$P,6,FALSE),"型番が存在しません"))</f>
        <v/>
      </c>
      <c r="M58" s="83" t="str">
        <f>IF($H58="","",IFERROR(VLOOKUP($H58,LIXIL対象製品リスト!$A:$P,7,FALSE),"型番が存在しません"))</f>
        <v/>
      </c>
      <c r="N58" s="121" t="str">
        <f>IF($H58="","",IFERROR(VLOOKUP($H58,LIXIL対象製品リスト!$A:$P,10,FALSE),"型番が存在しません"))</f>
        <v/>
      </c>
      <c r="O58" s="83" t="str">
        <f>IF(OR(I58="",J58=""),"",IF(COUNTIF(M58,"*（D）*")&gt;0,IF((I58+E58)*(J58+F58)/10^6&gt;=サイズ!$D$17,"4",IF((I58+E58)*(J58+F58)/10^6&gt;=サイズ!$D$16,"3",IF((I58+E58)*(J58+F58)/10^6&gt;=サイズ!$D$15,"2",IF((I58+E58)*(J58+F58)/10^6&gt;=サイズ!$D$14,"1","対象外")))),IF(COUNTIF(M58,"*（E）*")&gt;0,IF((I58+E58)*(J58+F58)/10^6&gt;=サイズ!$D$21,"4",IF((I58+E58)*(J58+F58)/10^6&gt;=サイズ!$D$20,"3",IF((I58+E58)*(J58+F58)/10^6&gt;=サイズ!$D$19,"2",IF((I58+E58)*(J58+F58)/10^6&gt;=サイズ!$D$18,"1","対象外")))),"開閉形式を選択")))</f>
        <v/>
      </c>
      <c r="P58" s="83" t="str">
        <f t="shared" si="7"/>
        <v/>
      </c>
      <c r="Q58" s="83" t="str">
        <f t="shared" si="8"/>
        <v/>
      </c>
      <c r="R58" s="83" t="str">
        <f t="shared" si="1"/>
        <v/>
      </c>
      <c r="S58" s="83" t="str">
        <f t="shared" si="9"/>
        <v/>
      </c>
      <c r="T58" s="95"/>
      <c r="U58" s="86" t="str">
        <f>IF(R58&lt;&gt;"",IF(R58="P","SS",IF(OR(R58="S",R58="A"),R58,IF(AND(R58="B",IFERROR(VLOOKUP(H58,LIXIL対象製品リスト!L:AC,9,FALSE),"")="○"),IF(OR(依頼書!$Q$2="",依頼書!$Q$2="選択してください"),"建て方を選択してください",IF(依頼書!$Q$2="共同住宅（4階建以上）",R58,"対象外")),"対象外"))),"")</f>
        <v/>
      </c>
      <c r="V58" s="87" t="str">
        <f>"窓リノベ24"&amp;"ドア"&amp;IFERROR(LEFT(VLOOKUP(H58,LIXIL対象製品リスト!L:AC,2,FALSE),3),"はつり")&amp;U58&amp;P58</f>
        <v>窓リノベ24ドアはつり</v>
      </c>
      <c r="W58" s="88" t="str">
        <f>IF(S58&lt;&gt;"",IFERROR(IF(依頼書!$Q$2="共同住宅（4階建以上）",VLOOKUP(V58,補助額!A:H,8,FALSE),VLOOKUP(V58,補助額!A:H,7,FALSE)),"－"),"")</f>
        <v/>
      </c>
      <c r="X58" s="89" t="str">
        <f t="shared" si="10"/>
        <v/>
      </c>
      <c r="Y58" s="90" t="str">
        <f>IF(R58="","",IF(OR(依頼書!$O$2="選択してください",依頼書!$O$2=""),"地域を選択してください",IF(OR(依頼書!$Q$2="選択してください",依頼書!$Q$2=""),"建て方を選択してください",IFERROR(VLOOKUP(Z58,こどもエコグレード!A:E,5,FALSE),"対象外"))))</f>
        <v/>
      </c>
      <c r="Z58" s="90" t="str">
        <f>R58&amp;IF(依頼書!$Q$2="戸建住宅","戸建住宅","共同住宅")&amp;依頼書!$O$2</f>
        <v>共同住宅選択してください</v>
      </c>
      <c r="AA58" s="90" t="str">
        <f t="shared" si="11"/>
        <v>子育てエコドア</v>
      </c>
      <c r="AB58" s="91" t="str">
        <f>IF(R58&lt;&gt;"",IFERROR(IF(依頼書!$Q$2="共同住宅（4階建以上）",VLOOKUP(AA58,補助額!A:H,8,FALSE),VLOOKUP(AA58,補助額!A:H,7,FALSE)),"－"),"")</f>
        <v/>
      </c>
      <c r="AC58" s="96" t="str">
        <f t="shared" si="12"/>
        <v/>
      </c>
      <c r="AD58" s="90" t="str">
        <f t="shared" si="2"/>
        <v/>
      </c>
      <c r="AE58" s="90" t="str">
        <f t="shared" si="3"/>
        <v>子育てエコドア</v>
      </c>
      <c r="AF58" s="91" t="str">
        <f>IF(R58&lt;&gt;"",IFERROR(IF(依頼書!$Q$2="共同住宅（4階建以上）",VLOOKUP(AE58,補助額!A:H,8,FALSE),VLOOKUP(AE58,補助額!A:H,7,FALSE)),"－"),"")</f>
        <v/>
      </c>
      <c r="AG58" s="97" t="str">
        <f t="shared" si="13"/>
        <v/>
      </c>
      <c r="AH58" s="122" t="str">
        <f>IF(R58="","",IF(OR(依頼書!$O$2="選択してください",依頼書!$O$2=""),"地域を選択してください",IF(OR(依頼書!$Q$2="選択してください",依頼書!$Q$2=""),"建て方を選択してください",IFERROR(VLOOKUP(AI58,こどもエコグレード!A:F,6,FALSE),"対象外"))))</f>
        <v/>
      </c>
      <c r="AI58" s="122" t="str">
        <f>R58&amp;IF(依頼書!$Q$2="戸建住宅","戸建住宅","共同住宅")&amp;依頼書!$O$2</f>
        <v>共同住宅選択してください</v>
      </c>
      <c r="AJ58" s="98"/>
      <c r="AK58" s="98"/>
      <c r="AL58" s="98"/>
    </row>
    <row r="59" spans="1:38" ht="18" customHeight="1" x14ac:dyDescent="0.4">
      <c r="A59" s="1" t="str">
        <f t="shared" si="4"/>
        <v/>
      </c>
      <c r="B59" s="80" t="str">
        <f t="shared" si="5"/>
        <v/>
      </c>
      <c r="C59" s="80" t="str">
        <f t="shared" si="6"/>
        <v/>
      </c>
      <c r="D59" s="80" t="str">
        <f t="shared" si="0"/>
        <v/>
      </c>
      <c r="E59" s="1">
        <f>IFERROR(VLOOKUP(K59&amp;L59,LIXIL対象製品リスト!R:W,4,FALSE),0)</f>
        <v>0</v>
      </c>
      <c r="F59" s="1">
        <f>IFERROR(VLOOKUP(K59&amp;L59,LIXIL対象製品リスト!R:W,5,FALSE),0)</f>
        <v>0</v>
      </c>
      <c r="H59" s="120"/>
      <c r="I59" s="81"/>
      <c r="J59" s="81"/>
      <c r="K59" s="83" t="str">
        <f>IF($H59="","",IFERROR(VLOOKUP($H59,LIXIL対象製品リスト!$A:$P,2,FALSE),"型番が存在しません"))</f>
        <v/>
      </c>
      <c r="L59" s="121" t="str">
        <f>IF($H59="","",IFERROR(VLOOKUP($H59,LIXIL対象製品リスト!$A:$P,6,FALSE),"型番が存在しません"))</f>
        <v/>
      </c>
      <c r="M59" s="83" t="str">
        <f>IF($H59="","",IFERROR(VLOOKUP($H59,LIXIL対象製品リスト!$A:$P,7,FALSE),"型番が存在しません"))</f>
        <v/>
      </c>
      <c r="N59" s="121" t="str">
        <f>IF($H59="","",IFERROR(VLOOKUP($H59,LIXIL対象製品リスト!$A:$P,10,FALSE),"型番が存在しません"))</f>
        <v/>
      </c>
      <c r="O59" s="83" t="str">
        <f>IF(OR(I59="",J59=""),"",IF(COUNTIF(M59,"*（D）*")&gt;0,IF((I59+E59)*(J59+F59)/10^6&gt;=サイズ!$D$17,"4",IF((I59+E59)*(J59+F59)/10^6&gt;=サイズ!$D$16,"3",IF((I59+E59)*(J59+F59)/10^6&gt;=サイズ!$D$15,"2",IF((I59+E59)*(J59+F59)/10^6&gt;=サイズ!$D$14,"1","対象外")))),IF(COUNTIF(M59,"*（E）*")&gt;0,IF((I59+E59)*(J59+F59)/10^6&gt;=サイズ!$D$21,"4",IF((I59+E59)*(J59+F59)/10^6&gt;=サイズ!$D$20,"3",IF((I59+E59)*(J59+F59)/10^6&gt;=サイズ!$D$19,"2",IF((I59+E59)*(J59+F59)/10^6&gt;=サイズ!$D$18,"1","対象外")))),"開閉形式を選択")))</f>
        <v/>
      </c>
      <c r="P59" s="83" t="str">
        <f t="shared" si="7"/>
        <v/>
      </c>
      <c r="Q59" s="83" t="str">
        <f t="shared" si="8"/>
        <v/>
      </c>
      <c r="R59" s="83" t="str">
        <f t="shared" si="1"/>
        <v/>
      </c>
      <c r="S59" s="83" t="str">
        <f t="shared" si="9"/>
        <v/>
      </c>
      <c r="T59" s="95"/>
      <c r="U59" s="86" t="str">
        <f>IF(R59&lt;&gt;"",IF(R59="P","SS",IF(OR(R59="S",R59="A"),R59,IF(AND(R59="B",IFERROR(VLOOKUP(H59,LIXIL対象製品リスト!L:AC,9,FALSE),"")="○"),IF(OR(依頼書!$Q$2="",依頼書!$Q$2="選択してください"),"建て方を選択してください",IF(依頼書!$Q$2="共同住宅（4階建以上）",R59,"対象外")),"対象外"))),"")</f>
        <v/>
      </c>
      <c r="V59" s="87" t="str">
        <f>"窓リノベ24"&amp;"ドア"&amp;IFERROR(LEFT(VLOOKUP(H59,LIXIL対象製品リスト!L:AC,2,FALSE),3),"はつり")&amp;U59&amp;P59</f>
        <v>窓リノベ24ドアはつり</v>
      </c>
      <c r="W59" s="88" t="str">
        <f>IF(S59&lt;&gt;"",IFERROR(IF(依頼書!$Q$2="共同住宅（4階建以上）",VLOOKUP(V59,補助額!A:H,8,FALSE),VLOOKUP(V59,補助額!A:H,7,FALSE)),"－"),"")</f>
        <v/>
      </c>
      <c r="X59" s="89" t="str">
        <f t="shared" si="10"/>
        <v/>
      </c>
      <c r="Y59" s="90" t="str">
        <f>IF(R59="","",IF(OR(依頼書!$O$2="選択してください",依頼書!$O$2=""),"地域を選択してください",IF(OR(依頼書!$Q$2="選択してください",依頼書!$Q$2=""),"建て方を選択してください",IFERROR(VLOOKUP(Z59,こどもエコグレード!A:E,5,FALSE),"対象外"))))</f>
        <v/>
      </c>
      <c r="Z59" s="90" t="str">
        <f>R59&amp;IF(依頼書!$Q$2="戸建住宅","戸建住宅","共同住宅")&amp;依頼書!$O$2</f>
        <v>共同住宅選択してください</v>
      </c>
      <c r="AA59" s="90" t="str">
        <f t="shared" si="11"/>
        <v>子育てエコドア</v>
      </c>
      <c r="AB59" s="91" t="str">
        <f>IF(R59&lt;&gt;"",IFERROR(IF(依頼書!$Q$2="共同住宅（4階建以上）",VLOOKUP(AA59,補助額!A:H,8,FALSE),VLOOKUP(AA59,補助額!A:H,7,FALSE)),"－"),"")</f>
        <v/>
      </c>
      <c r="AC59" s="96" t="str">
        <f t="shared" si="12"/>
        <v/>
      </c>
      <c r="AD59" s="90" t="str">
        <f t="shared" si="2"/>
        <v/>
      </c>
      <c r="AE59" s="90" t="str">
        <f t="shared" si="3"/>
        <v>子育てエコドア</v>
      </c>
      <c r="AF59" s="91" t="str">
        <f>IF(R59&lt;&gt;"",IFERROR(IF(依頼書!$Q$2="共同住宅（4階建以上）",VLOOKUP(AE59,補助額!A:H,8,FALSE),VLOOKUP(AE59,補助額!A:H,7,FALSE)),"－"),"")</f>
        <v/>
      </c>
      <c r="AG59" s="97" t="str">
        <f t="shared" si="13"/>
        <v/>
      </c>
      <c r="AH59" s="122" t="str">
        <f>IF(R59="","",IF(OR(依頼書!$O$2="選択してください",依頼書!$O$2=""),"地域を選択してください",IF(OR(依頼書!$Q$2="選択してください",依頼書!$Q$2=""),"建て方を選択してください",IFERROR(VLOOKUP(AI59,こどもエコグレード!A:F,6,FALSE),"対象外"))))</f>
        <v/>
      </c>
      <c r="AI59" s="122" t="str">
        <f>R59&amp;IF(依頼書!$Q$2="戸建住宅","戸建住宅","共同住宅")&amp;依頼書!$O$2</f>
        <v>共同住宅選択してください</v>
      </c>
      <c r="AJ59" s="98"/>
      <c r="AK59" s="98"/>
      <c r="AL59" s="98"/>
    </row>
    <row r="60" spans="1:38" ht="18" customHeight="1" x14ac:dyDescent="0.4">
      <c r="A60" s="1" t="str">
        <f t="shared" si="4"/>
        <v/>
      </c>
      <c r="B60" s="80" t="str">
        <f t="shared" si="5"/>
        <v/>
      </c>
      <c r="C60" s="80" t="str">
        <f t="shared" si="6"/>
        <v/>
      </c>
      <c r="D60" s="80" t="str">
        <f t="shared" si="0"/>
        <v/>
      </c>
      <c r="E60" s="1">
        <f>IFERROR(VLOOKUP(K60&amp;L60,LIXIL対象製品リスト!R:W,4,FALSE),0)</f>
        <v>0</v>
      </c>
      <c r="F60" s="1">
        <f>IFERROR(VLOOKUP(K60&amp;L60,LIXIL対象製品リスト!R:W,5,FALSE),0)</f>
        <v>0</v>
      </c>
      <c r="H60" s="120"/>
      <c r="I60" s="81"/>
      <c r="J60" s="81"/>
      <c r="K60" s="83" t="str">
        <f>IF($H60="","",IFERROR(VLOOKUP($H60,LIXIL対象製品リスト!$A:$P,2,FALSE),"型番が存在しません"))</f>
        <v/>
      </c>
      <c r="L60" s="121" t="str">
        <f>IF($H60="","",IFERROR(VLOOKUP($H60,LIXIL対象製品リスト!$A:$P,6,FALSE),"型番が存在しません"))</f>
        <v/>
      </c>
      <c r="M60" s="83" t="str">
        <f>IF($H60="","",IFERROR(VLOOKUP($H60,LIXIL対象製品リスト!$A:$P,7,FALSE),"型番が存在しません"))</f>
        <v/>
      </c>
      <c r="N60" s="121" t="str">
        <f>IF($H60="","",IFERROR(VLOOKUP($H60,LIXIL対象製品リスト!$A:$P,10,FALSE),"型番が存在しません"))</f>
        <v/>
      </c>
      <c r="O60" s="83" t="str">
        <f>IF(OR(I60="",J60=""),"",IF(COUNTIF(M60,"*（D）*")&gt;0,IF((I60+E60)*(J60+F60)/10^6&gt;=サイズ!$D$17,"4",IF((I60+E60)*(J60+F60)/10^6&gt;=サイズ!$D$16,"3",IF((I60+E60)*(J60+F60)/10^6&gt;=サイズ!$D$15,"2",IF((I60+E60)*(J60+F60)/10^6&gt;=サイズ!$D$14,"1","対象外")))),IF(COUNTIF(M60,"*（E）*")&gt;0,IF((I60+E60)*(J60+F60)/10^6&gt;=サイズ!$D$21,"4",IF((I60+E60)*(J60+F60)/10^6&gt;=サイズ!$D$20,"3",IF((I60+E60)*(J60+F60)/10^6&gt;=サイズ!$D$19,"2",IF((I60+E60)*(J60+F60)/10^6&gt;=サイズ!$D$18,"1","対象外")))),"開閉形式を選択")))</f>
        <v/>
      </c>
      <c r="P60" s="83" t="str">
        <f t="shared" si="7"/>
        <v/>
      </c>
      <c r="Q60" s="83" t="str">
        <f t="shared" si="8"/>
        <v/>
      </c>
      <c r="R60" s="83" t="str">
        <f t="shared" si="1"/>
        <v/>
      </c>
      <c r="S60" s="83" t="str">
        <f t="shared" si="9"/>
        <v/>
      </c>
      <c r="T60" s="95"/>
      <c r="U60" s="86" t="str">
        <f>IF(R60&lt;&gt;"",IF(R60="P","SS",IF(OR(R60="S",R60="A"),R60,IF(AND(R60="B",IFERROR(VLOOKUP(H60,LIXIL対象製品リスト!L:AC,9,FALSE),"")="○"),IF(OR(依頼書!$Q$2="",依頼書!$Q$2="選択してください"),"建て方を選択してください",IF(依頼書!$Q$2="共同住宅（4階建以上）",R60,"対象外")),"対象外"))),"")</f>
        <v/>
      </c>
      <c r="V60" s="87" t="str">
        <f>"窓リノベ24"&amp;"ドア"&amp;IFERROR(LEFT(VLOOKUP(H60,LIXIL対象製品リスト!L:AC,2,FALSE),3),"はつり")&amp;U60&amp;P60</f>
        <v>窓リノベ24ドアはつり</v>
      </c>
      <c r="W60" s="88" t="str">
        <f>IF(S60&lt;&gt;"",IFERROR(IF(依頼書!$Q$2="共同住宅（4階建以上）",VLOOKUP(V60,補助額!A:H,8,FALSE),VLOOKUP(V60,補助額!A:H,7,FALSE)),"－"),"")</f>
        <v/>
      </c>
      <c r="X60" s="89" t="str">
        <f t="shared" si="10"/>
        <v/>
      </c>
      <c r="Y60" s="90" t="str">
        <f>IF(R60="","",IF(OR(依頼書!$O$2="選択してください",依頼書!$O$2=""),"地域を選択してください",IF(OR(依頼書!$Q$2="選択してください",依頼書!$Q$2=""),"建て方を選択してください",IFERROR(VLOOKUP(Z60,こどもエコグレード!A:E,5,FALSE),"対象外"))))</f>
        <v/>
      </c>
      <c r="Z60" s="90" t="str">
        <f>R60&amp;IF(依頼書!$Q$2="戸建住宅","戸建住宅","共同住宅")&amp;依頼書!$O$2</f>
        <v>共同住宅選択してください</v>
      </c>
      <c r="AA60" s="90" t="str">
        <f t="shared" si="11"/>
        <v>子育てエコドア</v>
      </c>
      <c r="AB60" s="91" t="str">
        <f>IF(R60&lt;&gt;"",IFERROR(IF(依頼書!$Q$2="共同住宅（4階建以上）",VLOOKUP(AA60,補助額!A:H,8,FALSE),VLOOKUP(AA60,補助額!A:H,7,FALSE)),"－"),"")</f>
        <v/>
      </c>
      <c r="AC60" s="96" t="str">
        <f t="shared" si="12"/>
        <v/>
      </c>
      <c r="AD60" s="90" t="str">
        <f t="shared" si="2"/>
        <v/>
      </c>
      <c r="AE60" s="90" t="str">
        <f t="shared" si="3"/>
        <v>子育てエコドア</v>
      </c>
      <c r="AF60" s="91" t="str">
        <f>IF(R60&lt;&gt;"",IFERROR(IF(依頼書!$Q$2="共同住宅（4階建以上）",VLOOKUP(AE60,補助額!A:H,8,FALSE),VLOOKUP(AE60,補助額!A:H,7,FALSE)),"－"),"")</f>
        <v/>
      </c>
      <c r="AG60" s="97" t="str">
        <f t="shared" si="13"/>
        <v/>
      </c>
      <c r="AH60" s="122" t="str">
        <f>IF(R60="","",IF(OR(依頼書!$O$2="選択してください",依頼書!$O$2=""),"地域を選択してください",IF(OR(依頼書!$Q$2="選択してください",依頼書!$Q$2=""),"建て方を選択してください",IFERROR(VLOOKUP(AI60,こどもエコグレード!A:F,6,FALSE),"対象外"))))</f>
        <v/>
      </c>
      <c r="AI60" s="122" t="str">
        <f>R60&amp;IF(依頼書!$Q$2="戸建住宅","戸建住宅","共同住宅")&amp;依頼書!$O$2</f>
        <v>共同住宅選択してください</v>
      </c>
      <c r="AJ60" s="98"/>
      <c r="AK60" s="98"/>
      <c r="AL60" s="98"/>
    </row>
    <row r="61" spans="1:38" ht="18" customHeight="1" x14ac:dyDescent="0.4">
      <c r="A61" s="1" t="str">
        <f t="shared" si="4"/>
        <v/>
      </c>
      <c r="B61" s="80" t="str">
        <f t="shared" si="5"/>
        <v/>
      </c>
      <c r="C61" s="80" t="str">
        <f t="shared" si="6"/>
        <v/>
      </c>
      <c r="D61" s="80" t="str">
        <f t="shared" si="0"/>
        <v/>
      </c>
      <c r="E61" s="1">
        <f>IFERROR(VLOOKUP(K61&amp;L61,LIXIL対象製品リスト!R:W,4,FALSE),0)</f>
        <v>0</v>
      </c>
      <c r="F61" s="1">
        <f>IFERROR(VLOOKUP(K61&amp;L61,LIXIL対象製品リスト!R:W,5,FALSE),0)</f>
        <v>0</v>
      </c>
      <c r="H61" s="120"/>
      <c r="I61" s="81"/>
      <c r="J61" s="81"/>
      <c r="K61" s="83" t="str">
        <f>IF($H61="","",IFERROR(VLOOKUP($H61,LIXIL対象製品リスト!$A:$P,2,FALSE),"型番が存在しません"))</f>
        <v/>
      </c>
      <c r="L61" s="121" t="str">
        <f>IF($H61="","",IFERROR(VLOOKUP($H61,LIXIL対象製品リスト!$A:$P,6,FALSE),"型番が存在しません"))</f>
        <v/>
      </c>
      <c r="M61" s="83" t="str">
        <f>IF($H61="","",IFERROR(VLOOKUP($H61,LIXIL対象製品リスト!$A:$P,7,FALSE),"型番が存在しません"))</f>
        <v/>
      </c>
      <c r="N61" s="121" t="str">
        <f>IF($H61="","",IFERROR(VLOOKUP($H61,LIXIL対象製品リスト!$A:$P,10,FALSE),"型番が存在しません"))</f>
        <v/>
      </c>
      <c r="O61" s="83" t="str">
        <f>IF(OR(I61="",J61=""),"",IF(COUNTIF(M61,"*（D）*")&gt;0,IF((I61+E61)*(J61+F61)/10^6&gt;=サイズ!$D$17,"4",IF((I61+E61)*(J61+F61)/10^6&gt;=サイズ!$D$16,"3",IF((I61+E61)*(J61+F61)/10^6&gt;=サイズ!$D$15,"2",IF((I61+E61)*(J61+F61)/10^6&gt;=サイズ!$D$14,"1","対象外")))),IF(COUNTIF(M61,"*（E）*")&gt;0,IF((I61+E61)*(J61+F61)/10^6&gt;=サイズ!$D$21,"4",IF((I61+E61)*(J61+F61)/10^6&gt;=サイズ!$D$20,"3",IF((I61+E61)*(J61+F61)/10^6&gt;=サイズ!$D$19,"2",IF((I61+E61)*(J61+F61)/10^6&gt;=サイズ!$D$18,"1","対象外")))),"開閉形式を選択")))</f>
        <v/>
      </c>
      <c r="P61" s="83" t="str">
        <f t="shared" si="7"/>
        <v/>
      </c>
      <c r="Q61" s="83" t="str">
        <f t="shared" si="8"/>
        <v/>
      </c>
      <c r="R61" s="83" t="str">
        <f t="shared" si="1"/>
        <v/>
      </c>
      <c r="S61" s="83" t="str">
        <f t="shared" si="9"/>
        <v/>
      </c>
      <c r="T61" s="95"/>
      <c r="U61" s="86" t="str">
        <f>IF(R61&lt;&gt;"",IF(R61="P","SS",IF(OR(R61="S",R61="A"),R61,IF(AND(R61="B",IFERROR(VLOOKUP(H61,LIXIL対象製品リスト!L:AC,9,FALSE),"")="○"),IF(OR(依頼書!$Q$2="",依頼書!$Q$2="選択してください"),"建て方を選択してください",IF(依頼書!$Q$2="共同住宅（4階建以上）",R61,"対象外")),"対象外"))),"")</f>
        <v/>
      </c>
      <c r="V61" s="87" t="str">
        <f>"窓リノベ24"&amp;"ドア"&amp;IFERROR(LEFT(VLOOKUP(H61,LIXIL対象製品リスト!L:AC,2,FALSE),3),"はつり")&amp;U61&amp;P61</f>
        <v>窓リノベ24ドアはつり</v>
      </c>
      <c r="W61" s="88" t="str">
        <f>IF(S61&lt;&gt;"",IFERROR(IF(依頼書!$Q$2="共同住宅（4階建以上）",VLOOKUP(V61,補助額!A:H,8,FALSE),VLOOKUP(V61,補助額!A:H,7,FALSE)),"－"),"")</f>
        <v/>
      </c>
      <c r="X61" s="89" t="str">
        <f t="shared" si="10"/>
        <v/>
      </c>
      <c r="Y61" s="90" t="str">
        <f>IF(R61="","",IF(OR(依頼書!$O$2="選択してください",依頼書!$O$2=""),"地域を選択してください",IF(OR(依頼書!$Q$2="選択してください",依頼書!$Q$2=""),"建て方を選択してください",IFERROR(VLOOKUP(Z61,こどもエコグレード!A:E,5,FALSE),"対象外"))))</f>
        <v/>
      </c>
      <c r="Z61" s="90" t="str">
        <f>R61&amp;IF(依頼書!$Q$2="戸建住宅","戸建住宅","共同住宅")&amp;依頼書!$O$2</f>
        <v>共同住宅選択してください</v>
      </c>
      <c r="AA61" s="90" t="str">
        <f t="shared" si="11"/>
        <v>子育てエコドア</v>
      </c>
      <c r="AB61" s="91" t="str">
        <f>IF(R61&lt;&gt;"",IFERROR(IF(依頼書!$Q$2="共同住宅（4階建以上）",VLOOKUP(AA61,補助額!A:H,8,FALSE),VLOOKUP(AA61,補助額!A:H,7,FALSE)),"－"),"")</f>
        <v/>
      </c>
      <c r="AC61" s="96" t="str">
        <f t="shared" si="12"/>
        <v/>
      </c>
      <c r="AD61" s="90" t="str">
        <f t="shared" si="2"/>
        <v/>
      </c>
      <c r="AE61" s="90" t="str">
        <f t="shared" si="3"/>
        <v>子育てエコドア</v>
      </c>
      <c r="AF61" s="91" t="str">
        <f>IF(R61&lt;&gt;"",IFERROR(IF(依頼書!$Q$2="共同住宅（4階建以上）",VLOOKUP(AE61,補助額!A:H,8,FALSE),VLOOKUP(AE61,補助額!A:H,7,FALSE)),"－"),"")</f>
        <v/>
      </c>
      <c r="AG61" s="97" t="str">
        <f t="shared" si="13"/>
        <v/>
      </c>
      <c r="AH61" s="122" t="str">
        <f>IF(R61="","",IF(OR(依頼書!$O$2="選択してください",依頼書!$O$2=""),"地域を選択してください",IF(OR(依頼書!$Q$2="選択してください",依頼書!$Q$2=""),"建て方を選択してください",IFERROR(VLOOKUP(AI61,こどもエコグレード!A:F,6,FALSE),"対象外"))))</f>
        <v/>
      </c>
      <c r="AI61" s="122" t="str">
        <f>R61&amp;IF(依頼書!$Q$2="戸建住宅","戸建住宅","共同住宅")&amp;依頼書!$O$2</f>
        <v>共同住宅選択してください</v>
      </c>
      <c r="AJ61" s="98"/>
      <c r="AK61" s="98"/>
      <c r="AL61" s="98"/>
    </row>
    <row r="62" spans="1:38" ht="18" customHeight="1" x14ac:dyDescent="0.4">
      <c r="A62" s="1" t="str">
        <f t="shared" si="4"/>
        <v/>
      </c>
      <c r="B62" s="80" t="str">
        <f t="shared" si="5"/>
        <v/>
      </c>
      <c r="C62" s="80" t="str">
        <f t="shared" si="6"/>
        <v/>
      </c>
      <c r="D62" s="80" t="str">
        <f t="shared" si="0"/>
        <v/>
      </c>
      <c r="E62" s="1">
        <f>IFERROR(VLOOKUP(K62&amp;L62,LIXIL対象製品リスト!R:W,4,FALSE),0)</f>
        <v>0</v>
      </c>
      <c r="F62" s="1">
        <f>IFERROR(VLOOKUP(K62&amp;L62,LIXIL対象製品リスト!R:W,5,FALSE),0)</f>
        <v>0</v>
      </c>
      <c r="H62" s="120"/>
      <c r="I62" s="81"/>
      <c r="J62" s="81"/>
      <c r="K62" s="83" t="str">
        <f>IF($H62="","",IFERROR(VLOOKUP($H62,LIXIL対象製品リスト!$A:$P,2,FALSE),"型番が存在しません"))</f>
        <v/>
      </c>
      <c r="L62" s="121" t="str">
        <f>IF($H62="","",IFERROR(VLOOKUP($H62,LIXIL対象製品リスト!$A:$P,6,FALSE),"型番が存在しません"))</f>
        <v/>
      </c>
      <c r="M62" s="83" t="str">
        <f>IF($H62="","",IFERROR(VLOOKUP($H62,LIXIL対象製品リスト!$A:$P,7,FALSE),"型番が存在しません"))</f>
        <v/>
      </c>
      <c r="N62" s="121" t="str">
        <f>IF($H62="","",IFERROR(VLOOKUP($H62,LIXIL対象製品リスト!$A:$P,10,FALSE),"型番が存在しません"))</f>
        <v/>
      </c>
      <c r="O62" s="83" t="str">
        <f>IF(OR(I62="",J62=""),"",IF(COUNTIF(M62,"*（D）*")&gt;0,IF((I62+E62)*(J62+F62)/10^6&gt;=サイズ!$D$17,"4",IF((I62+E62)*(J62+F62)/10^6&gt;=サイズ!$D$16,"3",IF((I62+E62)*(J62+F62)/10^6&gt;=サイズ!$D$15,"2",IF((I62+E62)*(J62+F62)/10^6&gt;=サイズ!$D$14,"1","対象外")))),IF(COUNTIF(M62,"*（E）*")&gt;0,IF((I62+E62)*(J62+F62)/10^6&gt;=サイズ!$D$21,"4",IF((I62+E62)*(J62+F62)/10^6&gt;=サイズ!$D$20,"3",IF((I62+E62)*(J62+F62)/10^6&gt;=サイズ!$D$19,"2",IF((I62+E62)*(J62+F62)/10^6&gt;=サイズ!$D$18,"1","対象外")))),"開閉形式を選択")))</f>
        <v/>
      </c>
      <c r="P62" s="83" t="str">
        <f t="shared" si="7"/>
        <v/>
      </c>
      <c r="Q62" s="83" t="str">
        <f t="shared" si="8"/>
        <v/>
      </c>
      <c r="R62" s="83" t="str">
        <f t="shared" si="1"/>
        <v/>
      </c>
      <c r="S62" s="83" t="str">
        <f t="shared" si="9"/>
        <v/>
      </c>
      <c r="T62" s="95"/>
      <c r="U62" s="86" t="str">
        <f>IF(R62&lt;&gt;"",IF(R62="P","SS",IF(OR(R62="S",R62="A"),R62,IF(AND(R62="B",IFERROR(VLOOKUP(H62,LIXIL対象製品リスト!L:AC,9,FALSE),"")="○"),IF(OR(依頼書!$Q$2="",依頼書!$Q$2="選択してください"),"建て方を選択してください",IF(依頼書!$Q$2="共同住宅（4階建以上）",R62,"対象外")),"対象外"))),"")</f>
        <v/>
      </c>
      <c r="V62" s="87" t="str">
        <f>"窓リノベ24"&amp;"ドア"&amp;IFERROR(LEFT(VLOOKUP(H62,LIXIL対象製品リスト!L:AC,2,FALSE),3),"はつり")&amp;U62&amp;P62</f>
        <v>窓リノベ24ドアはつり</v>
      </c>
      <c r="W62" s="88" t="str">
        <f>IF(S62&lt;&gt;"",IFERROR(IF(依頼書!$Q$2="共同住宅（4階建以上）",VLOOKUP(V62,補助額!A:H,8,FALSE),VLOOKUP(V62,補助額!A:H,7,FALSE)),"－"),"")</f>
        <v/>
      </c>
      <c r="X62" s="89" t="str">
        <f t="shared" si="10"/>
        <v/>
      </c>
      <c r="Y62" s="90" t="str">
        <f>IF(R62="","",IF(OR(依頼書!$O$2="選択してください",依頼書!$O$2=""),"地域を選択してください",IF(OR(依頼書!$Q$2="選択してください",依頼書!$Q$2=""),"建て方を選択してください",IFERROR(VLOOKUP(Z62,こどもエコグレード!A:E,5,FALSE),"対象外"))))</f>
        <v/>
      </c>
      <c r="Z62" s="90" t="str">
        <f>R62&amp;IF(依頼書!$Q$2="戸建住宅","戸建住宅","共同住宅")&amp;依頼書!$O$2</f>
        <v>共同住宅選択してください</v>
      </c>
      <c r="AA62" s="90" t="str">
        <f t="shared" si="11"/>
        <v>子育てエコドア</v>
      </c>
      <c r="AB62" s="91" t="str">
        <f>IF(R62&lt;&gt;"",IFERROR(IF(依頼書!$Q$2="共同住宅（4階建以上）",VLOOKUP(AA62,補助額!A:H,8,FALSE),VLOOKUP(AA62,補助額!A:H,7,FALSE)),"－"),"")</f>
        <v/>
      </c>
      <c r="AC62" s="96" t="str">
        <f t="shared" si="12"/>
        <v/>
      </c>
      <c r="AD62" s="90" t="str">
        <f t="shared" si="2"/>
        <v/>
      </c>
      <c r="AE62" s="90" t="str">
        <f t="shared" si="3"/>
        <v>子育てエコドア</v>
      </c>
      <c r="AF62" s="91" t="str">
        <f>IF(R62&lt;&gt;"",IFERROR(IF(依頼書!$Q$2="共同住宅（4階建以上）",VLOOKUP(AE62,補助額!A:H,8,FALSE),VLOOKUP(AE62,補助額!A:H,7,FALSE)),"－"),"")</f>
        <v/>
      </c>
      <c r="AG62" s="97" t="str">
        <f t="shared" si="13"/>
        <v/>
      </c>
      <c r="AH62" s="122" t="str">
        <f>IF(R62="","",IF(OR(依頼書!$O$2="選択してください",依頼書!$O$2=""),"地域を選択してください",IF(OR(依頼書!$Q$2="選択してください",依頼書!$Q$2=""),"建て方を選択してください",IFERROR(VLOOKUP(AI62,こどもエコグレード!A:F,6,FALSE),"対象外"))))</f>
        <v/>
      </c>
      <c r="AI62" s="122" t="str">
        <f>R62&amp;IF(依頼書!$Q$2="戸建住宅","戸建住宅","共同住宅")&amp;依頼書!$O$2</f>
        <v>共同住宅選択してください</v>
      </c>
      <c r="AJ62" s="98"/>
      <c r="AK62" s="98"/>
      <c r="AL62" s="98"/>
    </row>
    <row r="63" spans="1:38" ht="18" customHeight="1" x14ac:dyDescent="0.4">
      <c r="A63" s="1" t="str">
        <f t="shared" si="4"/>
        <v/>
      </c>
      <c r="B63" s="80" t="str">
        <f t="shared" si="5"/>
        <v/>
      </c>
      <c r="C63" s="80" t="str">
        <f t="shared" si="6"/>
        <v/>
      </c>
      <c r="D63" s="80" t="str">
        <f t="shared" si="0"/>
        <v/>
      </c>
      <c r="E63" s="1">
        <f>IFERROR(VLOOKUP(K63&amp;L63,LIXIL対象製品リスト!R:W,4,FALSE),0)</f>
        <v>0</v>
      </c>
      <c r="F63" s="1">
        <f>IFERROR(VLOOKUP(K63&amp;L63,LIXIL対象製品リスト!R:W,5,FALSE),0)</f>
        <v>0</v>
      </c>
      <c r="H63" s="120"/>
      <c r="I63" s="81"/>
      <c r="J63" s="81"/>
      <c r="K63" s="83" t="str">
        <f>IF($H63="","",IFERROR(VLOOKUP($H63,LIXIL対象製品リスト!$A:$P,2,FALSE),"型番が存在しません"))</f>
        <v/>
      </c>
      <c r="L63" s="121" t="str">
        <f>IF($H63="","",IFERROR(VLOOKUP($H63,LIXIL対象製品リスト!$A:$P,6,FALSE),"型番が存在しません"))</f>
        <v/>
      </c>
      <c r="M63" s="83" t="str">
        <f>IF($H63="","",IFERROR(VLOOKUP($H63,LIXIL対象製品リスト!$A:$P,7,FALSE),"型番が存在しません"))</f>
        <v/>
      </c>
      <c r="N63" s="121" t="str">
        <f>IF($H63="","",IFERROR(VLOOKUP($H63,LIXIL対象製品リスト!$A:$P,10,FALSE),"型番が存在しません"))</f>
        <v/>
      </c>
      <c r="O63" s="83" t="str">
        <f>IF(OR(I63="",J63=""),"",IF(COUNTIF(M63,"*（D）*")&gt;0,IF((I63+E63)*(J63+F63)/10^6&gt;=サイズ!$D$17,"4",IF((I63+E63)*(J63+F63)/10^6&gt;=サイズ!$D$16,"3",IF((I63+E63)*(J63+F63)/10^6&gt;=サイズ!$D$15,"2",IF((I63+E63)*(J63+F63)/10^6&gt;=サイズ!$D$14,"1","対象外")))),IF(COUNTIF(M63,"*（E）*")&gt;0,IF((I63+E63)*(J63+F63)/10^6&gt;=サイズ!$D$21,"4",IF((I63+E63)*(J63+F63)/10^6&gt;=サイズ!$D$20,"3",IF((I63+E63)*(J63+F63)/10^6&gt;=サイズ!$D$19,"2",IF((I63+E63)*(J63+F63)/10^6&gt;=サイズ!$D$18,"1","対象外")))),"開閉形式を選択")))</f>
        <v/>
      </c>
      <c r="P63" s="83" t="str">
        <f t="shared" si="7"/>
        <v/>
      </c>
      <c r="Q63" s="83" t="str">
        <f t="shared" si="8"/>
        <v/>
      </c>
      <c r="R63" s="83" t="str">
        <f t="shared" si="1"/>
        <v/>
      </c>
      <c r="S63" s="83" t="str">
        <f t="shared" si="9"/>
        <v/>
      </c>
      <c r="T63" s="95"/>
      <c r="U63" s="86" t="str">
        <f>IF(R63&lt;&gt;"",IF(R63="P","SS",IF(OR(R63="S",R63="A"),R63,IF(AND(R63="B",IFERROR(VLOOKUP(H63,LIXIL対象製品リスト!L:AC,9,FALSE),"")="○"),IF(OR(依頼書!$Q$2="",依頼書!$Q$2="選択してください"),"建て方を選択してください",IF(依頼書!$Q$2="共同住宅（4階建以上）",R63,"対象外")),"対象外"))),"")</f>
        <v/>
      </c>
      <c r="V63" s="87" t="str">
        <f>"窓リノベ24"&amp;"ドア"&amp;IFERROR(LEFT(VLOOKUP(H63,LIXIL対象製品リスト!L:AC,2,FALSE),3),"はつり")&amp;U63&amp;P63</f>
        <v>窓リノベ24ドアはつり</v>
      </c>
      <c r="W63" s="88" t="str">
        <f>IF(S63&lt;&gt;"",IFERROR(IF(依頼書!$Q$2="共同住宅（4階建以上）",VLOOKUP(V63,補助額!A:H,8,FALSE),VLOOKUP(V63,補助額!A:H,7,FALSE)),"－"),"")</f>
        <v/>
      </c>
      <c r="X63" s="89" t="str">
        <f t="shared" si="10"/>
        <v/>
      </c>
      <c r="Y63" s="90" t="str">
        <f>IF(R63="","",IF(OR(依頼書!$O$2="選択してください",依頼書!$O$2=""),"地域を選択してください",IF(OR(依頼書!$Q$2="選択してください",依頼書!$Q$2=""),"建て方を選択してください",IFERROR(VLOOKUP(Z63,こどもエコグレード!A:E,5,FALSE),"対象外"))))</f>
        <v/>
      </c>
      <c r="Z63" s="90" t="str">
        <f>R63&amp;IF(依頼書!$Q$2="戸建住宅","戸建住宅","共同住宅")&amp;依頼書!$O$2</f>
        <v>共同住宅選択してください</v>
      </c>
      <c r="AA63" s="90" t="str">
        <f t="shared" si="11"/>
        <v>子育てエコドア</v>
      </c>
      <c r="AB63" s="91" t="str">
        <f>IF(R63&lt;&gt;"",IFERROR(IF(依頼書!$Q$2="共同住宅（4階建以上）",VLOOKUP(AA63,補助額!A:H,8,FALSE),VLOOKUP(AA63,補助額!A:H,7,FALSE)),"－"),"")</f>
        <v/>
      </c>
      <c r="AC63" s="96" t="str">
        <f t="shared" si="12"/>
        <v/>
      </c>
      <c r="AD63" s="90" t="str">
        <f t="shared" si="2"/>
        <v/>
      </c>
      <c r="AE63" s="90" t="str">
        <f t="shared" si="3"/>
        <v>子育てエコドア</v>
      </c>
      <c r="AF63" s="91" t="str">
        <f>IF(R63&lt;&gt;"",IFERROR(IF(依頼書!$Q$2="共同住宅（4階建以上）",VLOOKUP(AE63,補助額!A:H,8,FALSE),VLOOKUP(AE63,補助額!A:H,7,FALSE)),"－"),"")</f>
        <v/>
      </c>
      <c r="AG63" s="97" t="str">
        <f t="shared" si="13"/>
        <v/>
      </c>
      <c r="AH63" s="122" t="str">
        <f>IF(R63="","",IF(OR(依頼書!$O$2="選択してください",依頼書!$O$2=""),"地域を選択してください",IF(OR(依頼書!$Q$2="選択してください",依頼書!$Q$2=""),"建て方を選択してください",IFERROR(VLOOKUP(AI63,こどもエコグレード!A:F,6,FALSE),"対象外"))))</f>
        <v/>
      </c>
      <c r="AI63" s="122" t="str">
        <f>R63&amp;IF(依頼書!$Q$2="戸建住宅","戸建住宅","共同住宅")&amp;依頼書!$O$2</f>
        <v>共同住宅選択してください</v>
      </c>
      <c r="AJ63" s="98"/>
      <c r="AK63" s="98"/>
      <c r="AL63" s="98"/>
    </row>
    <row r="64" spans="1:38" ht="18" customHeight="1" x14ac:dyDescent="0.4">
      <c r="A64" s="1" t="str">
        <f t="shared" si="4"/>
        <v/>
      </c>
      <c r="B64" s="80" t="str">
        <f t="shared" si="5"/>
        <v/>
      </c>
      <c r="C64" s="80" t="str">
        <f t="shared" si="6"/>
        <v/>
      </c>
      <c r="D64" s="80" t="str">
        <f t="shared" si="0"/>
        <v/>
      </c>
      <c r="E64" s="1">
        <f>IFERROR(VLOOKUP(K64&amp;L64,LIXIL対象製品リスト!R:W,4,FALSE),0)</f>
        <v>0</v>
      </c>
      <c r="F64" s="1">
        <f>IFERROR(VLOOKUP(K64&amp;L64,LIXIL対象製品リスト!R:W,5,FALSE),0)</f>
        <v>0</v>
      </c>
      <c r="H64" s="120"/>
      <c r="I64" s="81"/>
      <c r="J64" s="81"/>
      <c r="K64" s="83" t="str">
        <f>IF($H64="","",IFERROR(VLOOKUP($H64,LIXIL対象製品リスト!$A:$P,2,FALSE),"型番が存在しません"))</f>
        <v/>
      </c>
      <c r="L64" s="121" t="str">
        <f>IF($H64="","",IFERROR(VLOOKUP($H64,LIXIL対象製品リスト!$A:$P,6,FALSE),"型番が存在しません"))</f>
        <v/>
      </c>
      <c r="M64" s="83" t="str">
        <f>IF($H64="","",IFERROR(VLOOKUP($H64,LIXIL対象製品リスト!$A:$P,7,FALSE),"型番が存在しません"))</f>
        <v/>
      </c>
      <c r="N64" s="121" t="str">
        <f>IF($H64="","",IFERROR(VLOOKUP($H64,LIXIL対象製品リスト!$A:$P,10,FALSE),"型番が存在しません"))</f>
        <v/>
      </c>
      <c r="O64" s="83" t="str">
        <f>IF(OR(I64="",J64=""),"",IF(COUNTIF(M64,"*（D）*")&gt;0,IF((I64+E64)*(J64+F64)/10^6&gt;=サイズ!$D$17,"4",IF((I64+E64)*(J64+F64)/10^6&gt;=サイズ!$D$16,"3",IF((I64+E64)*(J64+F64)/10^6&gt;=サイズ!$D$15,"2",IF((I64+E64)*(J64+F64)/10^6&gt;=サイズ!$D$14,"1","対象外")))),IF(COUNTIF(M64,"*（E）*")&gt;0,IF((I64+E64)*(J64+F64)/10^6&gt;=サイズ!$D$21,"4",IF((I64+E64)*(J64+F64)/10^6&gt;=サイズ!$D$20,"3",IF((I64+E64)*(J64+F64)/10^6&gt;=サイズ!$D$19,"2",IF((I64+E64)*(J64+F64)/10^6&gt;=サイズ!$D$18,"1","対象外")))),"開閉形式を選択")))</f>
        <v/>
      </c>
      <c r="P64" s="83" t="str">
        <f t="shared" si="7"/>
        <v/>
      </c>
      <c r="Q64" s="83" t="str">
        <f t="shared" si="8"/>
        <v/>
      </c>
      <c r="R64" s="83" t="str">
        <f t="shared" si="1"/>
        <v/>
      </c>
      <c r="S64" s="83" t="str">
        <f t="shared" si="9"/>
        <v/>
      </c>
      <c r="T64" s="95"/>
      <c r="U64" s="86" t="str">
        <f>IF(R64&lt;&gt;"",IF(R64="P","SS",IF(OR(R64="S",R64="A"),R64,IF(AND(R64="B",IFERROR(VLOOKUP(H64,LIXIL対象製品リスト!L:AC,9,FALSE),"")="○"),IF(OR(依頼書!$Q$2="",依頼書!$Q$2="選択してください"),"建て方を選択してください",IF(依頼書!$Q$2="共同住宅（4階建以上）",R64,"対象外")),"対象外"))),"")</f>
        <v/>
      </c>
      <c r="V64" s="87" t="str">
        <f>"窓リノベ24"&amp;"ドア"&amp;IFERROR(LEFT(VLOOKUP(H64,LIXIL対象製品リスト!L:AC,2,FALSE),3),"はつり")&amp;U64&amp;P64</f>
        <v>窓リノベ24ドアはつり</v>
      </c>
      <c r="W64" s="88" t="str">
        <f>IF(S64&lt;&gt;"",IFERROR(IF(依頼書!$Q$2="共同住宅（4階建以上）",VLOOKUP(V64,補助額!A:H,8,FALSE),VLOOKUP(V64,補助額!A:H,7,FALSE)),"－"),"")</f>
        <v/>
      </c>
      <c r="X64" s="89" t="str">
        <f t="shared" si="10"/>
        <v/>
      </c>
      <c r="Y64" s="90" t="str">
        <f>IF(R64="","",IF(OR(依頼書!$O$2="選択してください",依頼書!$O$2=""),"地域を選択してください",IF(OR(依頼書!$Q$2="選択してください",依頼書!$Q$2=""),"建て方を選択してください",IFERROR(VLOOKUP(Z64,こどもエコグレード!A:E,5,FALSE),"対象外"))))</f>
        <v/>
      </c>
      <c r="Z64" s="90" t="str">
        <f>R64&amp;IF(依頼書!$Q$2="戸建住宅","戸建住宅","共同住宅")&amp;依頼書!$O$2</f>
        <v>共同住宅選択してください</v>
      </c>
      <c r="AA64" s="90" t="str">
        <f t="shared" si="11"/>
        <v>子育てエコドア</v>
      </c>
      <c r="AB64" s="91" t="str">
        <f>IF(R64&lt;&gt;"",IFERROR(IF(依頼書!$Q$2="共同住宅（4階建以上）",VLOOKUP(AA64,補助額!A:H,8,FALSE),VLOOKUP(AA64,補助額!A:H,7,FALSE)),"－"),"")</f>
        <v/>
      </c>
      <c r="AC64" s="96" t="str">
        <f t="shared" si="12"/>
        <v/>
      </c>
      <c r="AD64" s="90" t="str">
        <f t="shared" si="2"/>
        <v/>
      </c>
      <c r="AE64" s="90" t="str">
        <f t="shared" si="3"/>
        <v>子育てエコドア</v>
      </c>
      <c r="AF64" s="91" t="str">
        <f>IF(R64&lt;&gt;"",IFERROR(IF(依頼書!$Q$2="共同住宅（4階建以上）",VLOOKUP(AE64,補助額!A:H,8,FALSE),VLOOKUP(AE64,補助額!A:H,7,FALSE)),"－"),"")</f>
        <v/>
      </c>
      <c r="AG64" s="97" t="str">
        <f t="shared" si="13"/>
        <v/>
      </c>
      <c r="AH64" s="122" t="str">
        <f>IF(R64="","",IF(OR(依頼書!$O$2="選択してください",依頼書!$O$2=""),"地域を選択してください",IF(OR(依頼書!$Q$2="選択してください",依頼書!$Q$2=""),"建て方を選択してください",IFERROR(VLOOKUP(AI64,こどもエコグレード!A:F,6,FALSE),"対象外"))))</f>
        <v/>
      </c>
      <c r="AI64" s="122" t="str">
        <f>R64&amp;IF(依頼書!$Q$2="戸建住宅","戸建住宅","共同住宅")&amp;依頼書!$O$2</f>
        <v>共同住宅選択してください</v>
      </c>
      <c r="AJ64" s="98"/>
      <c r="AK64" s="98"/>
      <c r="AL64" s="98"/>
    </row>
    <row r="65" spans="1:38" ht="18" customHeight="1" x14ac:dyDescent="0.4">
      <c r="A65" s="1" t="str">
        <f t="shared" si="4"/>
        <v/>
      </c>
      <c r="B65" s="80" t="str">
        <f t="shared" si="5"/>
        <v/>
      </c>
      <c r="C65" s="80" t="str">
        <f t="shared" si="6"/>
        <v/>
      </c>
      <c r="D65" s="80" t="str">
        <f t="shared" si="0"/>
        <v/>
      </c>
      <c r="E65" s="1">
        <f>IFERROR(VLOOKUP(K65&amp;L65,LIXIL対象製品リスト!R:W,4,FALSE),0)</f>
        <v>0</v>
      </c>
      <c r="F65" s="1">
        <f>IFERROR(VLOOKUP(K65&amp;L65,LIXIL対象製品リスト!R:W,5,FALSE),0)</f>
        <v>0</v>
      </c>
      <c r="H65" s="120"/>
      <c r="I65" s="81"/>
      <c r="J65" s="81"/>
      <c r="K65" s="83" t="str">
        <f>IF($H65="","",IFERROR(VLOOKUP($H65,LIXIL対象製品リスト!$A:$P,2,FALSE),"型番が存在しません"))</f>
        <v/>
      </c>
      <c r="L65" s="121" t="str">
        <f>IF($H65="","",IFERROR(VLOOKUP($H65,LIXIL対象製品リスト!$A:$P,6,FALSE),"型番が存在しません"))</f>
        <v/>
      </c>
      <c r="M65" s="83" t="str">
        <f>IF($H65="","",IFERROR(VLOOKUP($H65,LIXIL対象製品リスト!$A:$P,7,FALSE),"型番が存在しません"))</f>
        <v/>
      </c>
      <c r="N65" s="121" t="str">
        <f>IF($H65="","",IFERROR(VLOOKUP($H65,LIXIL対象製品リスト!$A:$P,10,FALSE),"型番が存在しません"))</f>
        <v/>
      </c>
      <c r="O65" s="83" t="str">
        <f>IF(OR(I65="",J65=""),"",IF(COUNTIF(M65,"*（D）*")&gt;0,IF((I65+E65)*(J65+F65)/10^6&gt;=サイズ!$D$17,"4",IF((I65+E65)*(J65+F65)/10^6&gt;=サイズ!$D$16,"3",IF((I65+E65)*(J65+F65)/10^6&gt;=サイズ!$D$15,"2",IF((I65+E65)*(J65+F65)/10^6&gt;=サイズ!$D$14,"1","対象外")))),IF(COUNTIF(M65,"*（E）*")&gt;0,IF((I65+E65)*(J65+F65)/10^6&gt;=サイズ!$D$21,"4",IF((I65+E65)*(J65+F65)/10^6&gt;=サイズ!$D$20,"3",IF((I65+E65)*(J65+F65)/10^6&gt;=サイズ!$D$19,"2",IF((I65+E65)*(J65+F65)/10^6&gt;=サイズ!$D$18,"1","対象外")))),"開閉形式を選択")))</f>
        <v/>
      </c>
      <c r="P65" s="83" t="str">
        <f t="shared" si="7"/>
        <v/>
      </c>
      <c r="Q65" s="83" t="str">
        <f t="shared" si="8"/>
        <v/>
      </c>
      <c r="R65" s="83" t="str">
        <f t="shared" si="1"/>
        <v/>
      </c>
      <c r="S65" s="83" t="str">
        <f t="shared" si="9"/>
        <v/>
      </c>
      <c r="T65" s="95"/>
      <c r="U65" s="86" t="str">
        <f>IF(R65&lt;&gt;"",IF(R65="P","SS",IF(OR(R65="S",R65="A"),R65,IF(AND(R65="B",IFERROR(VLOOKUP(H65,LIXIL対象製品リスト!L:AC,9,FALSE),"")="○"),IF(OR(依頼書!$Q$2="",依頼書!$Q$2="選択してください"),"建て方を選択してください",IF(依頼書!$Q$2="共同住宅（4階建以上）",R65,"対象外")),"対象外"))),"")</f>
        <v/>
      </c>
      <c r="V65" s="87" t="str">
        <f>"窓リノベ24"&amp;"ドア"&amp;IFERROR(LEFT(VLOOKUP(H65,LIXIL対象製品リスト!L:AC,2,FALSE),3),"はつり")&amp;U65&amp;P65</f>
        <v>窓リノベ24ドアはつり</v>
      </c>
      <c r="W65" s="88" t="str">
        <f>IF(S65&lt;&gt;"",IFERROR(IF(依頼書!$Q$2="共同住宅（4階建以上）",VLOOKUP(V65,補助額!A:H,8,FALSE),VLOOKUP(V65,補助額!A:H,7,FALSE)),"－"),"")</f>
        <v/>
      </c>
      <c r="X65" s="89" t="str">
        <f t="shared" si="10"/>
        <v/>
      </c>
      <c r="Y65" s="90" t="str">
        <f>IF(R65="","",IF(OR(依頼書!$O$2="選択してください",依頼書!$O$2=""),"地域を選択してください",IF(OR(依頼書!$Q$2="選択してください",依頼書!$Q$2=""),"建て方を選択してください",IFERROR(VLOOKUP(Z65,こどもエコグレード!A:E,5,FALSE),"対象外"))))</f>
        <v/>
      </c>
      <c r="Z65" s="90" t="str">
        <f>R65&amp;IF(依頼書!$Q$2="戸建住宅","戸建住宅","共同住宅")&amp;依頼書!$O$2</f>
        <v>共同住宅選択してください</v>
      </c>
      <c r="AA65" s="90" t="str">
        <f t="shared" si="11"/>
        <v>子育てエコドア</v>
      </c>
      <c r="AB65" s="91" t="str">
        <f>IF(R65&lt;&gt;"",IFERROR(IF(依頼書!$Q$2="共同住宅（4階建以上）",VLOOKUP(AA65,補助額!A:H,8,FALSE),VLOOKUP(AA65,補助額!A:H,7,FALSE)),"－"),"")</f>
        <v/>
      </c>
      <c r="AC65" s="96" t="str">
        <f t="shared" si="12"/>
        <v/>
      </c>
      <c r="AD65" s="90" t="str">
        <f t="shared" si="2"/>
        <v/>
      </c>
      <c r="AE65" s="90" t="str">
        <f t="shared" si="3"/>
        <v>子育てエコドア</v>
      </c>
      <c r="AF65" s="91" t="str">
        <f>IF(R65&lt;&gt;"",IFERROR(IF(依頼書!$Q$2="共同住宅（4階建以上）",VLOOKUP(AE65,補助額!A:H,8,FALSE),VLOOKUP(AE65,補助額!A:H,7,FALSE)),"－"),"")</f>
        <v/>
      </c>
      <c r="AG65" s="97" t="str">
        <f t="shared" si="13"/>
        <v/>
      </c>
      <c r="AH65" s="122" t="str">
        <f>IF(R65="","",IF(OR(依頼書!$O$2="選択してください",依頼書!$O$2=""),"地域を選択してください",IF(OR(依頼書!$Q$2="選択してください",依頼書!$Q$2=""),"建て方を選択してください",IFERROR(VLOOKUP(AI65,こどもエコグレード!A:F,6,FALSE),"対象外"))))</f>
        <v/>
      </c>
      <c r="AI65" s="122" t="str">
        <f>R65&amp;IF(依頼書!$Q$2="戸建住宅","戸建住宅","共同住宅")&amp;依頼書!$O$2</f>
        <v>共同住宅選択してください</v>
      </c>
      <c r="AJ65" s="98"/>
      <c r="AK65" s="98"/>
      <c r="AL65" s="98"/>
    </row>
    <row r="66" spans="1:38" ht="18" customHeight="1" x14ac:dyDescent="0.4">
      <c r="A66" s="1" t="str">
        <f t="shared" si="4"/>
        <v/>
      </c>
      <c r="B66" s="80" t="str">
        <f t="shared" si="5"/>
        <v/>
      </c>
      <c r="C66" s="80" t="str">
        <f t="shared" si="6"/>
        <v/>
      </c>
      <c r="D66" s="80" t="str">
        <f t="shared" si="0"/>
        <v/>
      </c>
      <c r="E66" s="1">
        <f>IFERROR(VLOOKUP(K66&amp;L66,LIXIL対象製品リスト!R:W,4,FALSE),0)</f>
        <v>0</v>
      </c>
      <c r="F66" s="1">
        <f>IFERROR(VLOOKUP(K66&amp;L66,LIXIL対象製品リスト!R:W,5,FALSE),0)</f>
        <v>0</v>
      </c>
      <c r="H66" s="120"/>
      <c r="I66" s="81"/>
      <c r="J66" s="81"/>
      <c r="K66" s="83" t="str">
        <f>IF($H66="","",IFERROR(VLOOKUP($H66,LIXIL対象製品リスト!$A:$P,2,FALSE),"型番が存在しません"))</f>
        <v/>
      </c>
      <c r="L66" s="121" t="str">
        <f>IF($H66="","",IFERROR(VLOOKUP($H66,LIXIL対象製品リスト!$A:$P,6,FALSE),"型番が存在しません"))</f>
        <v/>
      </c>
      <c r="M66" s="83" t="str">
        <f>IF($H66="","",IFERROR(VLOOKUP($H66,LIXIL対象製品リスト!$A:$P,7,FALSE),"型番が存在しません"))</f>
        <v/>
      </c>
      <c r="N66" s="121" t="str">
        <f>IF($H66="","",IFERROR(VLOOKUP($H66,LIXIL対象製品リスト!$A:$P,10,FALSE),"型番が存在しません"))</f>
        <v/>
      </c>
      <c r="O66" s="83" t="str">
        <f>IF(OR(I66="",J66=""),"",IF(COUNTIF(M66,"*（D）*")&gt;0,IF((I66+E66)*(J66+F66)/10^6&gt;=サイズ!$D$17,"4",IF((I66+E66)*(J66+F66)/10^6&gt;=サイズ!$D$16,"3",IF((I66+E66)*(J66+F66)/10^6&gt;=サイズ!$D$15,"2",IF((I66+E66)*(J66+F66)/10^6&gt;=サイズ!$D$14,"1","対象外")))),IF(COUNTIF(M66,"*（E）*")&gt;0,IF((I66+E66)*(J66+F66)/10^6&gt;=サイズ!$D$21,"4",IF((I66+E66)*(J66+F66)/10^6&gt;=サイズ!$D$20,"3",IF((I66+E66)*(J66+F66)/10^6&gt;=サイズ!$D$19,"2",IF((I66+E66)*(J66+F66)/10^6&gt;=サイズ!$D$18,"1","対象外")))),"開閉形式を選択")))</f>
        <v/>
      </c>
      <c r="P66" s="83" t="str">
        <f t="shared" si="7"/>
        <v/>
      </c>
      <c r="Q66" s="83" t="str">
        <f t="shared" si="8"/>
        <v/>
      </c>
      <c r="R66" s="83" t="str">
        <f t="shared" si="1"/>
        <v/>
      </c>
      <c r="S66" s="83" t="str">
        <f t="shared" si="9"/>
        <v/>
      </c>
      <c r="T66" s="95"/>
      <c r="U66" s="86" t="str">
        <f>IF(R66&lt;&gt;"",IF(R66="P","SS",IF(OR(R66="S",R66="A"),R66,IF(AND(R66="B",IFERROR(VLOOKUP(H66,LIXIL対象製品リスト!L:AC,9,FALSE),"")="○"),IF(OR(依頼書!$Q$2="",依頼書!$Q$2="選択してください"),"建て方を選択してください",IF(依頼書!$Q$2="共同住宅（4階建以上）",R66,"対象外")),"対象外"))),"")</f>
        <v/>
      </c>
      <c r="V66" s="87" t="str">
        <f>"窓リノベ24"&amp;"ドア"&amp;IFERROR(LEFT(VLOOKUP(H66,LIXIL対象製品リスト!L:AC,2,FALSE),3),"はつり")&amp;U66&amp;P66</f>
        <v>窓リノベ24ドアはつり</v>
      </c>
      <c r="W66" s="88" t="str">
        <f>IF(S66&lt;&gt;"",IFERROR(IF(依頼書!$Q$2="共同住宅（4階建以上）",VLOOKUP(V66,補助額!A:H,8,FALSE),VLOOKUP(V66,補助額!A:H,7,FALSE)),"－"),"")</f>
        <v/>
      </c>
      <c r="X66" s="89" t="str">
        <f t="shared" si="10"/>
        <v/>
      </c>
      <c r="Y66" s="90" t="str">
        <f>IF(R66="","",IF(OR(依頼書!$O$2="選択してください",依頼書!$O$2=""),"地域を選択してください",IF(OR(依頼書!$Q$2="選択してください",依頼書!$Q$2=""),"建て方を選択してください",IFERROR(VLOOKUP(Z66,こどもエコグレード!A:E,5,FALSE),"対象外"))))</f>
        <v/>
      </c>
      <c r="Z66" s="90" t="str">
        <f>R66&amp;IF(依頼書!$Q$2="戸建住宅","戸建住宅","共同住宅")&amp;依頼書!$O$2</f>
        <v>共同住宅選択してください</v>
      </c>
      <c r="AA66" s="90" t="str">
        <f t="shared" si="11"/>
        <v>子育てエコドア</v>
      </c>
      <c r="AB66" s="91" t="str">
        <f>IF(R66&lt;&gt;"",IFERROR(IF(依頼書!$Q$2="共同住宅（4階建以上）",VLOOKUP(AA66,補助額!A:H,8,FALSE),VLOOKUP(AA66,補助額!A:H,7,FALSE)),"－"),"")</f>
        <v/>
      </c>
      <c r="AC66" s="96" t="str">
        <f t="shared" si="12"/>
        <v/>
      </c>
      <c r="AD66" s="90" t="str">
        <f t="shared" si="2"/>
        <v/>
      </c>
      <c r="AE66" s="90" t="str">
        <f t="shared" si="3"/>
        <v>子育てエコドア</v>
      </c>
      <c r="AF66" s="91" t="str">
        <f>IF(R66&lt;&gt;"",IFERROR(IF(依頼書!$Q$2="共同住宅（4階建以上）",VLOOKUP(AE66,補助額!A:H,8,FALSE),VLOOKUP(AE66,補助額!A:H,7,FALSE)),"－"),"")</f>
        <v/>
      </c>
      <c r="AG66" s="97" t="str">
        <f t="shared" si="13"/>
        <v/>
      </c>
      <c r="AH66" s="122" t="str">
        <f>IF(R66="","",IF(OR(依頼書!$O$2="選択してください",依頼書!$O$2=""),"地域を選択してください",IF(OR(依頼書!$Q$2="選択してください",依頼書!$Q$2=""),"建て方を選択してください",IFERROR(VLOOKUP(AI66,こどもエコグレード!A:F,6,FALSE),"対象外"))))</f>
        <v/>
      </c>
      <c r="AI66" s="122" t="str">
        <f>R66&amp;IF(依頼書!$Q$2="戸建住宅","戸建住宅","共同住宅")&amp;依頼書!$O$2</f>
        <v>共同住宅選択してください</v>
      </c>
      <c r="AJ66" s="98"/>
      <c r="AK66" s="98"/>
      <c r="AL66" s="98"/>
    </row>
    <row r="67" spans="1:38" ht="18" customHeight="1" x14ac:dyDescent="0.4">
      <c r="A67" s="1" t="str">
        <f t="shared" si="4"/>
        <v/>
      </c>
      <c r="B67" s="80" t="str">
        <f t="shared" si="5"/>
        <v/>
      </c>
      <c r="C67" s="80" t="str">
        <f t="shared" si="6"/>
        <v/>
      </c>
      <c r="D67" s="80" t="str">
        <f t="shared" si="0"/>
        <v/>
      </c>
      <c r="E67" s="1">
        <f>IFERROR(VLOOKUP(K67&amp;L67,LIXIL対象製品リスト!R:W,4,FALSE),0)</f>
        <v>0</v>
      </c>
      <c r="F67" s="1">
        <f>IFERROR(VLOOKUP(K67&amp;L67,LIXIL対象製品リスト!R:W,5,FALSE),0)</f>
        <v>0</v>
      </c>
      <c r="H67" s="120"/>
      <c r="I67" s="81"/>
      <c r="J67" s="81"/>
      <c r="K67" s="83" t="str">
        <f>IF($H67="","",IFERROR(VLOOKUP($H67,LIXIL対象製品リスト!$A:$P,2,FALSE),"型番が存在しません"))</f>
        <v/>
      </c>
      <c r="L67" s="121" t="str">
        <f>IF($H67="","",IFERROR(VLOOKUP($H67,LIXIL対象製品リスト!$A:$P,6,FALSE),"型番が存在しません"))</f>
        <v/>
      </c>
      <c r="M67" s="83" t="str">
        <f>IF($H67="","",IFERROR(VLOOKUP($H67,LIXIL対象製品リスト!$A:$P,7,FALSE),"型番が存在しません"))</f>
        <v/>
      </c>
      <c r="N67" s="121" t="str">
        <f>IF($H67="","",IFERROR(VLOOKUP($H67,LIXIL対象製品リスト!$A:$P,10,FALSE),"型番が存在しません"))</f>
        <v/>
      </c>
      <c r="O67" s="83" t="str">
        <f>IF(OR(I67="",J67=""),"",IF(COUNTIF(M67,"*（D）*")&gt;0,IF((I67+E67)*(J67+F67)/10^6&gt;=サイズ!$D$17,"4",IF((I67+E67)*(J67+F67)/10^6&gt;=サイズ!$D$16,"3",IF((I67+E67)*(J67+F67)/10^6&gt;=サイズ!$D$15,"2",IF((I67+E67)*(J67+F67)/10^6&gt;=サイズ!$D$14,"1","対象外")))),IF(COUNTIF(M67,"*（E）*")&gt;0,IF((I67+E67)*(J67+F67)/10^6&gt;=サイズ!$D$21,"4",IF((I67+E67)*(J67+F67)/10^6&gt;=サイズ!$D$20,"3",IF((I67+E67)*(J67+F67)/10^6&gt;=サイズ!$D$19,"2",IF((I67+E67)*(J67+F67)/10^6&gt;=サイズ!$D$18,"1","対象外")))),"開閉形式を選択")))</f>
        <v/>
      </c>
      <c r="P67" s="83" t="str">
        <f t="shared" si="7"/>
        <v/>
      </c>
      <c r="Q67" s="83" t="str">
        <f t="shared" si="8"/>
        <v/>
      </c>
      <c r="R67" s="83" t="str">
        <f t="shared" si="1"/>
        <v/>
      </c>
      <c r="S67" s="83" t="str">
        <f t="shared" si="9"/>
        <v/>
      </c>
      <c r="T67" s="95"/>
      <c r="U67" s="86" t="str">
        <f>IF(R67&lt;&gt;"",IF(R67="P","SS",IF(OR(R67="S",R67="A"),R67,IF(AND(R67="B",IFERROR(VLOOKUP(H67,LIXIL対象製品リスト!L:AC,9,FALSE),"")="○"),IF(OR(依頼書!$Q$2="",依頼書!$Q$2="選択してください"),"建て方を選択してください",IF(依頼書!$Q$2="共同住宅（4階建以上）",R67,"対象外")),"対象外"))),"")</f>
        <v/>
      </c>
      <c r="V67" s="87" t="str">
        <f>"窓リノベ24"&amp;"ドア"&amp;IFERROR(LEFT(VLOOKUP(H67,LIXIL対象製品リスト!L:AC,2,FALSE),3),"はつり")&amp;U67&amp;P67</f>
        <v>窓リノベ24ドアはつり</v>
      </c>
      <c r="W67" s="88" t="str">
        <f>IF(S67&lt;&gt;"",IFERROR(IF(依頼書!$Q$2="共同住宅（4階建以上）",VLOOKUP(V67,補助額!A:H,8,FALSE),VLOOKUP(V67,補助額!A:H,7,FALSE)),"－"),"")</f>
        <v/>
      </c>
      <c r="X67" s="89" t="str">
        <f t="shared" si="10"/>
        <v/>
      </c>
      <c r="Y67" s="90" t="str">
        <f>IF(R67="","",IF(OR(依頼書!$O$2="選択してください",依頼書!$O$2=""),"地域を選択してください",IF(OR(依頼書!$Q$2="選択してください",依頼書!$Q$2=""),"建て方を選択してください",IFERROR(VLOOKUP(Z67,こどもエコグレード!A:E,5,FALSE),"対象外"))))</f>
        <v/>
      </c>
      <c r="Z67" s="90" t="str">
        <f>R67&amp;IF(依頼書!$Q$2="戸建住宅","戸建住宅","共同住宅")&amp;依頼書!$O$2</f>
        <v>共同住宅選択してください</v>
      </c>
      <c r="AA67" s="90" t="str">
        <f t="shared" si="11"/>
        <v>子育てエコドア</v>
      </c>
      <c r="AB67" s="91" t="str">
        <f>IF(R67&lt;&gt;"",IFERROR(IF(依頼書!$Q$2="共同住宅（4階建以上）",VLOOKUP(AA67,補助額!A:H,8,FALSE),VLOOKUP(AA67,補助額!A:H,7,FALSE)),"－"),"")</f>
        <v/>
      </c>
      <c r="AC67" s="96" t="str">
        <f t="shared" si="12"/>
        <v/>
      </c>
      <c r="AD67" s="90" t="str">
        <f t="shared" si="2"/>
        <v/>
      </c>
      <c r="AE67" s="90" t="str">
        <f t="shared" si="3"/>
        <v>子育てエコドア</v>
      </c>
      <c r="AF67" s="91" t="str">
        <f>IF(R67&lt;&gt;"",IFERROR(IF(依頼書!$Q$2="共同住宅（4階建以上）",VLOOKUP(AE67,補助額!A:H,8,FALSE),VLOOKUP(AE67,補助額!A:H,7,FALSE)),"－"),"")</f>
        <v/>
      </c>
      <c r="AG67" s="97" t="str">
        <f t="shared" si="13"/>
        <v/>
      </c>
      <c r="AH67" s="122" t="str">
        <f>IF(R67="","",IF(OR(依頼書!$O$2="選択してください",依頼書!$O$2=""),"地域を選択してください",IF(OR(依頼書!$Q$2="選択してください",依頼書!$Q$2=""),"建て方を選択してください",IFERROR(VLOOKUP(AI67,こどもエコグレード!A:F,6,FALSE),"対象外"))))</f>
        <v/>
      </c>
      <c r="AI67" s="122" t="str">
        <f>R67&amp;IF(依頼書!$Q$2="戸建住宅","戸建住宅","共同住宅")&amp;依頼書!$O$2</f>
        <v>共同住宅選択してください</v>
      </c>
      <c r="AJ67" s="98"/>
      <c r="AK67" s="98"/>
      <c r="AL67" s="98"/>
    </row>
    <row r="68" spans="1:38" ht="18" customHeight="1" x14ac:dyDescent="0.4">
      <c r="A68" s="1" t="str">
        <f t="shared" si="4"/>
        <v/>
      </c>
      <c r="B68" s="80" t="str">
        <f t="shared" si="5"/>
        <v/>
      </c>
      <c r="C68" s="80" t="str">
        <f t="shared" si="6"/>
        <v/>
      </c>
      <c r="D68" s="80" t="str">
        <f t="shared" si="0"/>
        <v/>
      </c>
      <c r="E68" s="1">
        <f>IFERROR(VLOOKUP(K68&amp;L68,LIXIL対象製品リスト!R:W,4,FALSE),0)</f>
        <v>0</v>
      </c>
      <c r="F68" s="1">
        <f>IFERROR(VLOOKUP(K68&amp;L68,LIXIL対象製品リスト!R:W,5,FALSE),0)</f>
        <v>0</v>
      </c>
      <c r="H68" s="120"/>
      <c r="I68" s="81"/>
      <c r="J68" s="81"/>
      <c r="K68" s="83" t="str">
        <f>IF($H68="","",IFERROR(VLOOKUP($H68,LIXIL対象製品リスト!$A:$P,2,FALSE),"型番が存在しません"))</f>
        <v/>
      </c>
      <c r="L68" s="121" t="str">
        <f>IF($H68="","",IFERROR(VLOOKUP($H68,LIXIL対象製品リスト!$A:$P,6,FALSE),"型番が存在しません"))</f>
        <v/>
      </c>
      <c r="M68" s="83" t="str">
        <f>IF($H68="","",IFERROR(VLOOKUP($H68,LIXIL対象製品リスト!$A:$P,7,FALSE),"型番が存在しません"))</f>
        <v/>
      </c>
      <c r="N68" s="121" t="str">
        <f>IF($H68="","",IFERROR(VLOOKUP($H68,LIXIL対象製品リスト!$A:$P,10,FALSE),"型番が存在しません"))</f>
        <v/>
      </c>
      <c r="O68" s="83" t="str">
        <f>IF(OR(I68="",J68=""),"",IF(COUNTIF(M68,"*（D）*")&gt;0,IF((I68+E68)*(J68+F68)/10^6&gt;=サイズ!$D$17,"4",IF((I68+E68)*(J68+F68)/10^6&gt;=サイズ!$D$16,"3",IF((I68+E68)*(J68+F68)/10^6&gt;=サイズ!$D$15,"2",IF((I68+E68)*(J68+F68)/10^6&gt;=サイズ!$D$14,"1","対象外")))),IF(COUNTIF(M68,"*（E）*")&gt;0,IF((I68+E68)*(J68+F68)/10^6&gt;=サイズ!$D$21,"4",IF((I68+E68)*(J68+F68)/10^6&gt;=サイズ!$D$20,"3",IF((I68+E68)*(J68+F68)/10^6&gt;=サイズ!$D$19,"2",IF((I68+E68)*(J68+F68)/10^6&gt;=サイズ!$D$18,"1","対象外")))),"開閉形式を選択")))</f>
        <v/>
      </c>
      <c r="P68" s="83" t="str">
        <f t="shared" si="7"/>
        <v/>
      </c>
      <c r="Q68" s="83" t="str">
        <f t="shared" si="8"/>
        <v/>
      </c>
      <c r="R68" s="83" t="str">
        <f t="shared" si="1"/>
        <v/>
      </c>
      <c r="S68" s="83" t="str">
        <f t="shared" si="9"/>
        <v/>
      </c>
      <c r="T68" s="95"/>
      <c r="U68" s="86" t="str">
        <f>IF(R68&lt;&gt;"",IF(R68="P","SS",IF(OR(R68="S",R68="A"),R68,IF(AND(R68="B",IFERROR(VLOOKUP(H68,LIXIL対象製品リスト!L:AC,9,FALSE),"")="○"),IF(OR(依頼書!$Q$2="",依頼書!$Q$2="選択してください"),"建て方を選択してください",IF(依頼書!$Q$2="共同住宅（4階建以上）",R68,"対象外")),"対象外"))),"")</f>
        <v/>
      </c>
      <c r="V68" s="87" t="str">
        <f>"窓リノベ24"&amp;"ドア"&amp;IFERROR(LEFT(VLOOKUP(H68,LIXIL対象製品リスト!L:AC,2,FALSE),3),"はつり")&amp;U68&amp;P68</f>
        <v>窓リノベ24ドアはつり</v>
      </c>
      <c r="W68" s="88" t="str">
        <f>IF(S68&lt;&gt;"",IFERROR(IF(依頼書!$Q$2="共同住宅（4階建以上）",VLOOKUP(V68,補助額!A:H,8,FALSE),VLOOKUP(V68,補助額!A:H,7,FALSE)),"－"),"")</f>
        <v/>
      </c>
      <c r="X68" s="89" t="str">
        <f t="shared" si="10"/>
        <v/>
      </c>
      <c r="Y68" s="90" t="str">
        <f>IF(R68="","",IF(OR(依頼書!$O$2="選択してください",依頼書!$O$2=""),"地域を選択してください",IF(OR(依頼書!$Q$2="選択してください",依頼書!$Q$2=""),"建て方を選択してください",IFERROR(VLOOKUP(Z68,こどもエコグレード!A:E,5,FALSE),"対象外"))))</f>
        <v/>
      </c>
      <c r="Z68" s="90" t="str">
        <f>R68&amp;IF(依頼書!$Q$2="戸建住宅","戸建住宅","共同住宅")&amp;依頼書!$O$2</f>
        <v>共同住宅選択してください</v>
      </c>
      <c r="AA68" s="90" t="str">
        <f t="shared" si="11"/>
        <v>子育てエコドア</v>
      </c>
      <c r="AB68" s="91" t="str">
        <f>IF(R68&lt;&gt;"",IFERROR(IF(依頼書!$Q$2="共同住宅（4階建以上）",VLOOKUP(AA68,補助額!A:H,8,FALSE),VLOOKUP(AA68,補助額!A:H,7,FALSE)),"－"),"")</f>
        <v/>
      </c>
      <c r="AC68" s="96" t="str">
        <f t="shared" si="12"/>
        <v/>
      </c>
      <c r="AD68" s="90" t="str">
        <f t="shared" si="2"/>
        <v/>
      </c>
      <c r="AE68" s="90" t="str">
        <f t="shared" si="3"/>
        <v>子育てエコドア</v>
      </c>
      <c r="AF68" s="91" t="str">
        <f>IF(R68&lt;&gt;"",IFERROR(IF(依頼書!$Q$2="共同住宅（4階建以上）",VLOOKUP(AE68,補助額!A:H,8,FALSE),VLOOKUP(AE68,補助額!A:H,7,FALSE)),"－"),"")</f>
        <v/>
      </c>
      <c r="AG68" s="97" t="str">
        <f t="shared" si="13"/>
        <v/>
      </c>
      <c r="AH68" s="122" t="str">
        <f>IF(R68="","",IF(OR(依頼書!$O$2="選択してください",依頼書!$O$2=""),"地域を選択してください",IF(OR(依頼書!$Q$2="選択してください",依頼書!$Q$2=""),"建て方を選択してください",IFERROR(VLOOKUP(AI68,こどもエコグレード!A:F,6,FALSE),"対象外"))))</f>
        <v/>
      </c>
      <c r="AI68" s="122" t="str">
        <f>R68&amp;IF(依頼書!$Q$2="戸建住宅","戸建住宅","共同住宅")&amp;依頼書!$O$2</f>
        <v>共同住宅選択してください</v>
      </c>
      <c r="AJ68" s="98"/>
      <c r="AK68" s="98"/>
      <c r="AL68" s="98"/>
    </row>
    <row r="69" spans="1:38" ht="18" customHeight="1" x14ac:dyDescent="0.4">
      <c r="A69" s="1" t="str">
        <f t="shared" si="4"/>
        <v/>
      </c>
      <c r="B69" s="80" t="str">
        <f t="shared" si="5"/>
        <v/>
      </c>
      <c r="C69" s="80" t="str">
        <f t="shared" si="6"/>
        <v/>
      </c>
      <c r="D69" s="80" t="str">
        <f t="shared" si="0"/>
        <v/>
      </c>
      <c r="E69" s="1">
        <f>IFERROR(VLOOKUP(K69&amp;L69,LIXIL対象製品リスト!R:W,4,FALSE),0)</f>
        <v>0</v>
      </c>
      <c r="F69" s="1">
        <f>IFERROR(VLOOKUP(K69&amp;L69,LIXIL対象製品リスト!R:W,5,FALSE),0)</f>
        <v>0</v>
      </c>
      <c r="H69" s="120"/>
      <c r="I69" s="81"/>
      <c r="J69" s="81"/>
      <c r="K69" s="83" t="str">
        <f>IF($H69="","",IFERROR(VLOOKUP($H69,LIXIL対象製品リスト!$A:$P,2,FALSE),"型番が存在しません"))</f>
        <v/>
      </c>
      <c r="L69" s="121" t="str">
        <f>IF($H69="","",IFERROR(VLOOKUP($H69,LIXIL対象製品リスト!$A:$P,6,FALSE),"型番が存在しません"))</f>
        <v/>
      </c>
      <c r="M69" s="83" t="str">
        <f>IF($H69="","",IFERROR(VLOOKUP($H69,LIXIL対象製品リスト!$A:$P,7,FALSE),"型番が存在しません"))</f>
        <v/>
      </c>
      <c r="N69" s="121" t="str">
        <f>IF($H69="","",IFERROR(VLOOKUP($H69,LIXIL対象製品リスト!$A:$P,10,FALSE),"型番が存在しません"))</f>
        <v/>
      </c>
      <c r="O69" s="83" t="str">
        <f>IF(OR(I69="",J69=""),"",IF(COUNTIF(M69,"*（D）*")&gt;0,IF((I69+E69)*(J69+F69)/10^6&gt;=サイズ!$D$17,"4",IF((I69+E69)*(J69+F69)/10^6&gt;=サイズ!$D$16,"3",IF((I69+E69)*(J69+F69)/10^6&gt;=サイズ!$D$15,"2",IF((I69+E69)*(J69+F69)/10^6&gt;=サイズ!$D$14,"1","対象外")))),IF(COUNTIF(M69,"*（E）*")&gt;0,IF((I69+E69)*(J69+F69)/10^6&gt;=サイズ!$D$21,"4",IF((I69+E69)*(J69+F69)/10^6&gt;=サイズ!$D$20,"3",IF((I69+E69)*(J69+F69)/10^6&gt;=サイズ!$D$19,"2",IF((I69+E69)*(J69+F69)/10^6&gt;=サイズ!$D$18,"1","対象外")))),"開閉形式を選択")))</f>
        <v/>
      </c>
      <c r="P69" s="83" t="str">
        <f t="shared" si="7"/>
        <v/>
      </c>
      <c r="Q69" s="83" t="str">
        <f t="shared" si="8"/>
        <v/>
      </c>
      <c r="R69" s="83" t="str">
        <f t="shared" si="1"/>
        <v/>
      </c>
      <c r="S69" s="83" t="str">
        <f t="shared" si="9"/>
        <v/>
      </c>
      <c r="T69" s="95"/>
      <c r="U69" s="86" t="str">
        <f>IF(R69&lt;&gt;"",IF(R69="P","SS",IF(OR(R69="S",R69="A"),R69,IF(AND(R69="B",IFERROR(VLOOKUP(H69,LIXIL対象製品リスト!L:AC,9,FALSE),"")="○"),IF(OR(依頼書!$Q$2="",依頼書!$Q$2="選択してください"),"建て方を選択してください",IF(依頼書!$Q$2="共同住宅（4階建以上）",R69,"対象外")),"対象外"))),"")</f>
        <v/>
      </c>
      <c r="V69" s="87" t="str">
        <f>"窓リノベ24"&amp;"ドア"&amp;IFERROR(LEFT(VLOOKUP(H69,LIXIL対象製品リスト!L:AC,2,FALSE),3),"はつり")&amp;U69&amp;P69</f>
        <v>窓リノベ24ドアはつり</v>
      </c>
      <c r="W69" s="88" t="str">
        <f>IF(S69&lt;&gt;"",IFERROR(IF(依頼書!$Q$2="共同住宅（4階建以上）",VLOOKUP(V69,補助額!A:H,8,FALSE),VLOOKUP(V69,補助額!A:H,7,FALSE)),"－"),"")</f>
        <v/>
      </c>
      <c r="X69" s="89" t="str">
        <f t="shared" si="10"/>
        <v/>
      </c>
      <c r="Y69" s="90" t="str">
        <f>IF(R69="","",IF(OR(依頼書!$O$2="選択してください",依頼書!$O$2=""),"地域を選択してください",IF(OR(依頼書!$Q$2="選択してください",依頼書!$Q$2=""),"建て方を選択してください",IFERROR(VLOOKUP(Z69,こどもエコグレード!A:E,5,FALSE),"対象外"))))</f>
        <v/>
      </c>
      <c r="Z69" s="90" t="str">
        <f>R69&amp;IF(依頼書!$Q$2="戸建住宅","戸建住宅","共同住宅")&amp;依頼書!$O$2</f>
        <v>共同住宅選択してください</v>
      </c>
      <c r="AA69" s="90" t="str">
        <f t="shared" si="11"/>
        <v>子育てエコドア</v>
      </c>
      <c r="AB69" s="91" t="str">
        <f>IF(R69&lt;&gt;"",IFERROR(IF(依頼書!$Q$2="共同住宅（4階建以上）",VLOOKUP(AA69,補助額!A:H,8,FALSE),VLOOKUP(AA69,補助額!A:H,7,FALSE)),"－"),"")</f>
        <v/>
      </c>
      <c r="AC69" s="96" t="str">
        <f t="shared" si="12"/>
        <v/>
      </c>
      <c r="AD69" s="90" t="str">
        <f t="shared" si="2"/>
        <v/>
      </c>
      <c r="AE69" s="90" t="str">
        <f t="shared" si="3"/>
        <v>子育てエコドア</v>
      </c>
      <c r="AF69" s="91" t="str">
        <f>IF(R69&lt;&gt;"",IFERROR(IF(依頼書!$Q$2="共同住宅（4階建以上）",VLOOKUP(AE69,補助額!A:H,8,FALSE),VLOOKUP(AE69,補助額!A:H,7,FALSE)),"－"),"")</f>
        <v/>
      </c>
      <c r="AG69" s="97" t="str">
        <f t="shared" si="13"/>
        <v/>
      </c>
      <c r="AH69" s="122" t="str">
        <f>IF(R69="","",IF(OR(依頼書!$O$2="選択してください",依頼書!$O$2=""),"地域を選択してください",IF(OR(依頼書!$Q$2="選択してください",依頼書!$Q$2=""),"建て方を選択してください",IFERROR(VLOOKUP(AI69,こどもエコグレード!A:F,6,FALSE),"対象外"))))</f>
        <v/>
      </c>
      <c r="AI69" s="122" t="str">
        <f>R69&amp;IF(依頼書!$Q$2="戸建住宅","戸建住宅","共同住宅")&amp;依頼書!$O$2</f>
        <v>共同住宅選択してください</v>
      </c>
      <c r="AJ69" s="98"/>
      <c r="AK69" s="98"/>
      <c r="AL69" s="98"/>
    </row>
    <row r="70" spans="1:38" ht="18" customHeight="1" x14ac:dyDescent="0.4">
      <c r="A70" s="1" t="str">
        <f t="shared" si="4"/>
        <v/>
      </c>
      <c r="B70" s="80" t="str">
        <f t="shared" si="5"/>
        <v/>
      </c>
      <c r="C70" s="80" t="str">
        <f t="shared" si="6"/>
        <v/>
      </c>
      <c r="D70" s="80" t="str">
        <f t="shared" si="0"/>
        <v/>
      </c>
      <c r="E70" s="1">
        <f>IFERROR(VLOOKUP(K70&amp;L70,LIXIL対象製品リスト!R:W,4,FALSE),0)</f>
        <v>0</v>
      </c>
      <c r="F70" s="1">
        <f>IFERROR(VLOOKUP(K70&amp;L70,LIXIL対象製品リスト!R:W,5,FALSE),0)</f>
        <v>0</v>
      </c>
      <c r="H70" s="120"/>
      <c r="I70" s="81"/>
      <c r="J70" s="81"/>
      <c r="K70" s="83" t="str">
        <f>IF($H70="","",IFERROR(VLOOKUP($H70,LIXIL対象製品リスト!$A:$P,2,FALSE),"型番が存在しません"))</f>
        <v/>
      </c>
      <c r="L70" s="121" t="str">
        <f>IF($H70="","",IFERROR(VLOOKUP($H70,LIXIL対象製品リスト!$A:$P,6,FALSE),"型番が存在しません"))</f>
        <v/>
      </c>
      <c r="M70" s="83" t="str">
        <f>IF($H70="","",IFERROR(VLOOKUP($H70,LIXIL対象製品リスト!$A:$P,7,FALSE),"型番が存在しません"))</f>
        <v/>
      </c>
      <c r="N70" s="121" t="str">
        <f>IF($H70="","",IFERROR(VLOOKUP($H70,LIXIL対象製品リスト!$A:$P,10,FALSE),"型番が存在しません"))</f>
        <v/>
      </c>
      <c r="O70" s="83" t="str">
        <f>IF(OR(I70="",J70=""),"",IF(COUNTIF(M70,"*（D）*")&gt;0,IF((I70+E70)*(J70+F70)/10^6&gt;=サイズ!$D$17,"4",IF((I70+E70)*(J70+F70)/10^6&gt;=サイズ!$D$16,"3",IF((I70+E70)*(J70+F70)/10^6&gt;=サイズ!$D$15,"2",IF((I70+E70)*(J70+F70)/10^6&gt;=サイズ!$D$14,"1","対象外")))),IF(COUNTIF(M70,"*（E）*")&gt;0,IF((I70+E70)*(J70+F70)/10^6&gt;=サイズ!$D$21,"4",IF((I70+E70)*(J70+F70)/10^6&gt;=サイズ!$D$20,"3",IF((I70+E70)*(J70+F70)/10^6&gt;=サイズ!$D$19,"2",IF((I70+E70)*(J70+F70)/10^6&gt;=サイズ!$D$18,"1","対象外")))),"開閉形式を選択")))</f>
        <v/>
      </c>
      <c r="P70" s="83" t="str">
        <f t="shared" si="7"/>
        <v/>
      </c>
      <c r="Q70" s="83" t="str">
        <f t="shared" si="8"/>
        <v/>
      </c>
      <c r="R70" s="83" t="str">
        <f t="shared" si="1"/>
        <v/>
      </c>
      <c r="S70" s="83" t="str">
        <f t="shared" si="9"/>
        <v/>
      </c>
      <c r="T70" s="95"/>
      <c r="U70" s="86" t="str">
        <f>IF(R70&lt;&gt;"",IF(R70="P","SS",IF(OR(R70="S",R70="A"),R70,IF(AND(R70="B",IFERROR(VLOOKUP(H70,LIXIL対象製品リスト!L:AC,9,FALSE),"")="○"),IF(OR(依頼書!$Q$2="",依頼書!$Q$2="選択してください"),"建て方を選択してください",IF(依頼書!$Q$2="共同住宅（4階建以上）",R70,"対象外")),"対象外"))),"")</f>
        <v/>
      </c>
      <c r="V70" s="87" t="str">
        <f>"窓リノベ24"&amp;"ドア"&amp;IFERROR(LEFT(VLOOKUP(H70,LIXIL対象製品リスト!L:AC,2,FALSE),3),"はつり")&amp;U70&amp;P70</f>
        <v>窓リノベ24ドアはつり</v>
      </c>
      <c r="W70" s="88" t="str">
        <f>IF(S70&lt;&gt;"",IFERROR(IF(依頼書!$Q$2="共同住宅（4階建以上）",VLOOKUP(V70,補助額!A:H,8,FALSE),VLOOKUP(V70,補助額!A:H,7,FALSE)),"－"),"")</f>
        <v/>
      </c>
      <c r="X70" s="89" t="str">
        <f t="shared" si="10"/>
        <v/>
      </c>
      <c r="Y70" s="90" t="str">
        <f>IF(R70="","",IF(OR(依頼書!$O$2="選択してください",依頼書!$O$2=""),"地域を選択してください",IF(OR(依頼書!$Q$2="選択してください",依頼書!$Q$2=""),"建て方を選択してください",IFERROR(VLOOKUP(Z70,こどもエコグレード!A:E,5,FALSE),"対象外"))))</f>
        <v/>
      </c>
      <c r="Z70" s="90" t="str">
        <f>R70&amp;IF(依頼書!$Q$2="戸建住宅","戸建住宅","共同住宅")&amp;依頼書!$O$2</f>
        <v>共同住宅選択してください</v>
      </c>
      <c r="AA70" s="90" t="str">
        <f t="shared" si="11"/>
        <v>子育てエコドア</v>
      </c>
      <c r="AB70" s="91" t="str">
        <f>IF(R70&lt;&gt;"",IFERROR(IF(依頼書!$Q$2="共同住宅（4階建以上）",VLOOKUP(AA70,補助額!A:H,8,FALSE),VLOOKUP(AA70,補助額!A:H,7,FALSE)),"－"),"")</f>
        <v/>
      </c>
      <c r="AC70" s="96" t="str">
        <f t="shared" si="12"/>
        <v/>
      </c>
      <c r="AD70" s="90" t="str">
        <f t="shared" si="2"/>
        <v/>
      </c>
      <c r="AE70" s="90" t="str">
        <f t="shared" si="3"/>
        <v>子育てエコドア</v>
      </c>
      <c r="AF70" s="91" t="str">
        <f>IF(R70&lt;&gt;"",IFERROR(IF(依頼書!$Q$2="共同住宅（4階建以上）",VLOOKUP(AE70,補助額!A:H,8,FALSE),VLOOKUP(AE70,補助額!A:H,7,FALSE)),"－"),"")</f>
        <v/>
      </c>
      <c r="AG70" s="97" t="str">
        <f t="shared" si="13"/>
        <v/>
      </c>
      <c r="AH70" s="122" t="str">
        <f>IF(R70="","",IF(OR(依頼書!$O$2="選択してください",依頼書!$O$2=""),"地域を選択してください",IF(OR(依頼書!$Q$2="選択してください",依頼書!$Q$2=""),"建て方を選択してください",IFERROR(VLOOKUP(AI70,こどもエコグレード!A:F,6,FALSE),"対象外"))))</f>
        <v/>
      </c>
      <c r="AI70" s="122" t="str">
        <f>R70&amp;IF(依頼書!$Q$2="戸建住宅","戸建住宅","共同住宅")&amp;依頼書!$O$2</f>
        <v>共同住宅選択してください</v>
      </c>
      <c r="AJ70" s="98"/>
      <c r="AK70" s="98"/>
      <c r="AL70" s="98"/>
    </row>
    <row r="71" spans="1:38" ht="18" customHeight="1" x14ac:dyDescent="0.4">
      <c r="A71" s="1" t="str">
        <f t="shared" si="4"/>
        <v/>
      </c>
      <c r="B71" s="80" t="str">
        <f t="shared" si="5"/>
        <v/>
      </c>
      <c r="C71" s="80" t="str">
        <f t="shared" si="6"/>
        <v/>
      </c>
      <c r="D71" s="80" t="str">
        <f t="shared" si="0"/>
        <v/>
      </c>
      <c r="E71" s="1">
        <f>IFERROR(VLOOKUP(K71&amp;L71,LIXIL対象製品リスト!R:W,4,FALSE),0)</f>
        <v>0</v>
      </c>
      <c r="F71" s="1">
        <f>IFERROR(VLOOKUP(K71&amp;L71,LIXIL対象製品リスト!R:W,5,FALSE),0)</f>
        <v>0</v>
      </c>
      <c r="H71" s="120"/>
      <c r="I71" s="81"/>
      <c r="J71" s="81"/>
      <c r="K71" s="83" t="str">
        <f>IF($H71="","",IFERROR(VLOOKUP($H71,LIXIL対象製品リスト!$A:$P,2,FALSE),"型番が存在しません"))</f>
        <v/>
      </c>
      <c r="L71" s="121" t="str">
        <f>IF($H71="","",IFERROR(VLOOKUP($H71,LIXIL対象製品リスト!$A:$P,6,FALSE),"型番が存在しません"))</f>
        <v/>
      </c>
      <c r="M71" s="83" t="str">
        <f>IF($H71="","",IFERROR(VLOOKUP($H71,LIXIL対象製品リスト!$A:$P,7,FALSE),"型番が存在しません"))</f>
        <v/>
      </c>
      <c r="N71" s="121" t="str">
        <f>IF($H71="","",IFERROR(VLOOKUP($H71,LIXIL対象製品リスト!$A:$P,10,FALSE),"型番が存在しません"))</f>
        <v/>
      </c>
      <c r="O71" s="83" t="str">
        <f>IF(OR(I71="",J71=""),"",IF(COUNTIF(M71,"*（D）*")&gt;0,IF((I71+E71)*(J71+F71)/10^6&gt;=サイズ!$D$17,"4",IF((I71+E71)*(J71+F71)/10^6&gt;=サイズ!$D$16,"3",IF((I71+E71)*(J71+F71)/10^6&gt;=サイズ!$D$15,"2",IF((I71+E71)*(J71+F71)/10^6&gt;=サイズ!$D$14,"1","対象外")))),IF(COUNTIF(M71,"*（E）*")&gt;0,IF((I71+E71)*(J71+F71)/10^6&gt;=サイズ!$D$21,"4",IF((I71+E71)*(J71+F71)/10^6&gt;=サイズ!$D$20,"3",IF((I71+E71)*(J71+F71)/10^6&gt;=サイズ!$D$19,"2",IF((I71+E71)*(J71+F71)/10^6&gt;=サイズ!$D$18,"1","対象外")))),"開閉形式を選択")))</f>
        <v/>
      </c>
      <c r="P71" s="83" t="str">
        <f t="shared" si="7"/>
        <v/>
      </c>
      <c r="Q71" s="83" t="str">
        <f t="shared" si="8"/>
        <v/>
      </c>
      <c r="R71" s="83" t="str">
        <f t="shared" si="1"/>
        <v/>
      </c>
      <c r="S71" s="83" t="str">
        <f t="shared" si="9"/>
        <v/>
      </c>
      <c r="T71" s="95"/>
      <c r="U71" s="86" t="str">
        <f>IF(R71&lt;&gt;"",IF(R71="P","SS",IF(OR(R71="S",R71="A"),R71,IF(AND(R71="B",IFERROR(VLOOKUP(H71,LIXIL対象製品リスト!L:AC,9,FALSE),"")="○"),IF(OR(依頼書!$Q$2="",依頼書!$Q$2="選択してください"),"建て方を選択してください",IF(依頼書!$Q$2="共同住宅（4階建以上）",R71,"対象外")),"対象外"))),"")</f>
        <v/>
      </c>
      <c r="V71" s="87" t="str">
        <f>"窓リノベ24"&amp;"ドア"&amp;IFERROR(LEFT(VLOOKUP(H71,LIXIL対象製品リスト!L:AC,2,FALSE),3),"はつり")&amp;U71&amp;P71</f>
        <v>窓リノベ24ドアはつり</v>
      </c>
      <c r="W71" s="88" t="str">
        <f>IF(S71&lt;&gt;"",IFERROR(IF(依頼書!$Q$2="共同住宅（4階建以上）",VLOOKUP(V71,補助額!A:H,8,FALSE),VLOOKUP(V71,補助額!A:H,7,FALSE)),"－"),"")</f>
        <v/>
      </c>
      <c r="X71" s="89" t="str">
        <f t="shared" si="10"/>
        <v/>
      </c>
      <c r="Y71" s="90" t="str">
        <f>IF(R71="","",IF(OR(依頼書!$O$2="選択してください",依頼書!$O$2=""),"地域を選択してください",IF(OR(依頼書!$Q$2="選択してください",依頼書!$Q$2=""),"建て方を選択してください",IFERROR(VLOOKUP(Z71,こどもエコグレード!A:E,5,FALSE),"対象外"))))</f>
        <v/>
      </c>
      <c r="Z71" s="90" t="str">
        <f>R71&amp;IF(依頼書!$Q$2="戸建住宅","戸建住宅","共同住宅")&amp;依頼書!$O$2</f>
        <v>共同住宅選択してください</v>
      </c>
      <c r="AA71" s="90" t="str">
        <f t="shared" si="11"/>
        <v>子育てエコドア</v>
      </c>
      <c r="AB71" s="91" t="str">
        <f>IF(R71&lt;&gt;"",IFERROR(IF(依頼書!$Q$2="共同住宅（4階建以上）",VLOOKUP(AA71,補助額!A:H,8,FALSE),VLOOKUP(AA71,補助額!A:H,7,FALSE)),"－"),"")</f>
        <v/>
      </c>
      <c r="AC71" s="96" t="str">
        <f t="shared" si="12"/>
        <v/>
      </c>
      <c r="AD71" s="90" t="str">
        <f t="shared" si="2"/>
        <v/>
      </c>
      <c r="AE71" s="90" t="str">
        <f t="shared" si="3"/>
        <v>子育てエコドア</v>
      </c>
      <c r="AF71" s="91" t="str">
        <f>IF(R71&lt;&gt;"",IFERROR(IF(依頼書!$Q$2="共同住宅（4階建以上）",VLOOKUP(AE71,補助額!A:H,8,FALSE),VLOOKUP(AE71,補助額!A:H,7,FALSE)),"－"),"")</f>
        <v/>
      </c>
      <c r="AG71" s="97" t="str">
        <f t="shared" si="13"/>
        <v/>
      </c>
      <c r="AH71" s="122" t="str">
        <f>IF(R71="","",IF(OR(依頼書!$O$2="選択してください",依頼書!$O$2=""),"地域を選択してください",IF(OR(依頼書!$Q$2="選択してください",依頼書!$Q$2=""),"建て方を選択してください",IFERROR(VLOOKUP(AI71,こどもエコグレード!A:F,6,FALSE),"対象外"))))</f>
        <v/>
      </c>
      <c r="AI71" s="122" t="str">
        <f>R71&amp;IF(依頼書!$Q$2="戸建住宅","戸建住宅","共同住宅")&amp;依頼書!$O$2</f>
        <v>共同住宅選択してください</v>
      </c>
      <c r="AJ71" s="98"/>
      <c r="AK71" s="98"/>
      <c r="AL71" s="98"/>
    </row>
    <row r="72" spans="1:38" ht="18" customHeight="1" x14ac:dyDescent="0.4">
      <c r="A72" s="1" t="str">
        <f t="shared" si="4"/>
        <v/>
      </c>
      <c r="B72" s="80" t="str">
        <f t="shared" si="5"/>
        <v/>
      </c>
      <c r="C72" s="80" t="str">
        <f t="shared" si="6"/>
        <v/>
      </c>
      <c r="D72" s="80" t="str">
        <f t="shared" si="0"/>
        <v/>
      </c>
      <c r="E72" s="1">
        <f>IFERROR(VLOOKUP(K72&amp;L72,LIXIL対象製品リスト!R:W,4,FALSE),0)</f>
        <v>0</v>
      </c>
      <c r="F72" s="1">
        <f>IFERROR(VLOOKUP(K72&amp;L72,LIXIL対象製品リスト!R:W,5,FALSE),0)</f>
        <v>0</v>
      </c>
      <c r="H72" s="120"/>
      <c r="I72" s="81"/>
      <c r="J72" s="81"/>
      <c r="K72" s="83" t="str">
        <f>IF($H72="","",IFERROR(VLOOKUP($H72,LIXIL対象製品リスト!$A:$P,2,FALSE),"型番が存在しません"))</f>
        <v/>
      </c>
      <c r="L72" s="121" t="str">
        <f>IF($H72="","",IFERROR(VLOOKUP($H72,LIXIL対象製品リスト!$A:$P,6,FALSE),"型番が存在しません"))</f>
        <v/>
      </c>
      <c r="M72" s="83" t="str">
        <f>IF($H72="","",IFERROR(VLOOKUP($H72,LIXIL対象製品リスト!$A:$P,7,FALSE),"型番が存在しません"))</f>
        <v/>
      </c>
      <c r="N72" s="121" t="str">
        <f>IF($H72="","",IFERROR(VLOOKUP($H72,LIXIL対象製品リスト!$A:$P,10,FALSE),"型番が存在しません"))</f>
        <v/>
      </c>
      <c r="O72" s="83" t="str">
        <f>IF(OR(I72="",J72=""),"",IF(COUNTIF(M72,"*（D）*")&gt;0,IF((I72+E72)*(J72+F72)/10^6&gt;=サイズ!$D$17,"4",IF((I72+E72)*(J72+F72)/10^6&gt;=サイズ!$D$16,"3",IF((I72+E72)*(J72+F72)/10^6&gt;=サイズ!$D$15,"2",IF((I72+E72)*(J72+F72)/10^6&gt;=サイズ!$D$14,"1","対象外")))),IF(COUNTIF(M72,"*（E）*")&gt;0,IF((I72+E72)*(J72+F72)/10^6&gt;=サイズ!$D$21,"4",IF((I72+E72)*(J72+F72)/10^6&gt;=サイズ!$D$20,"3",IF((I72+E72)*(J72+F72)/10^6&gt;=サイズ!$D$19,"2",IF((I72+E72)*(J72+F72)/10^6&gt;=サイズ!$D$18,"1","対象外")))),"開閉形式を選択")))</f>
        <v/>
      </c>
      <c r="P72" s="83" t="str">
        <f t="shared" si="7"/>
        <v/>
      </c>
      <c r="Q72" s="83" t="str">
        <f t="shared" si="8"/>
        <v/>
      </c>
      <c r="R72" s="83" t="str">
        <f t="shared" si="1"/>
        <v/>
      </c>
      <c r="S72" s="83" t="str">
        <f t="shared" si="9"/>
        <v/>
      </c>
      <c r="T72" s="95"/>
      <c r="U72" s="86" t="str">
        <f>IF(R72&lt;&gt;"",IF(R72="P","SS",IF(OR(R72="S",R72="A"),R72,IF(AND(R72="B",IFERROR(VLOOKUP(H72,LIXIL対象製品リスト!L:AC,9,FALSE),"")="○"),IF(OR(依頼書!$Q$2="",依頼書!$Q$2="選択してください"),"建て方を選択してください",IF(依頼書!$Q$2="共同住宅（4階建以上）",R72,"対象外")),"対象外"))),"")</f>
        <v/>
      </c>
      <c r="V72" s="87" t="str">
        <f>"窓リノベ24"&amp;"ドア"&amp;IFERROR(LEFT(VLOOKUP(H72,LIXIL対象製品リスト!L:AC,2,FALSE),3),"はつり")&amp;U72&amp;P72</f>
        <v>窓リノベ24ドアはつり</v>
      </c>
      <c r="W72" s="88" t="str">
        <f>IF(S72&lt;&gt;"",IFERROR(IF(依頼書!$Q$2="共同住宅（4階建以上）",VLOOKUP(V72,補助額!A:H,8,FALSE),VLOOKUP(V72,補助額!A:H,7,FALSE)),"－"),"")</f>
        <v/>
      </c>
      <c r="X72" s="89" t="str">
        <f t="shared" si="10"/>
        <v/>
      </c>
      <c r="Y72" s="90" t="str">
        <f>IF(R72="","",IF(OR(依頼書!$O$2="選択してください",依頼書!$O$2=""),"地域を選択してください",IF(OR(依頼書!$Q$2="選択してください",依頼書!$Q$2=""),"建て方を選択してください",IFERROR(VLOOKUP(Z72,こどもエコグレード!A:E,5,FALSE),"対象外"))))</f>
        <v/>
      </c>
      <c r="Z72" s="90" t="str">
        <f>R72&amp;IF(依頼書!$Q$2="戸建住宅","戸建住宅","共同住宅")&amp;依頼書!$O$2</f>
        <v>共同住宅選択してください</v>
      </c>
      <c r="AA72" s="90" t="str">
        <f t="shared" si="11"/>
        <v>子育てエコドア</v>
      </c>
      <c r="AB72" s="91" t="str">
        <f>IF(R72&lt;&gt;"",IFERROR(IF(依頼書!$Q$2="共同住宅（4階建以上）",VLOOKUP(AA72,補助額!A:H,8,FALSE),VLOOKUP(AA72,補助額!A:H,7,FALSE)),"－"),"")</f>
        <v/>
      </c>
      <c r="AC72" s="96" t="str">
        <f t="shared" si="12"/>
        <v/>
      </c>
      <c r="AD72" s="90" t="str">
        <f t="shared" si="2"/>
        <v/>
      </c>
      <c r="AE72" s="90" t="str">
        <f t="shared" si="3"/>
        <v>子育てエコドア</v>
      </c>
      <c r="AF72" s="91" t="str">
        <f>IF(R72&lt;&gt;"",IFERROR(IF(依頼書!$Q$2="共同住宅（4階建以上）",VLOOKUP(AE72,補助額!A:H,8,FALSE),VLOOKUP(AE72,補助額!A:H,7,FALSE)),"－"),"")</f>
        <v/>
      </c>
      <c r="AG72" s="97" t="str">
        <f t="shared" si="13"/>
        <v/>
      </c>
      <c r="AH72" s="122" t="str">
        <f>IF(R72="","",IF(OR(依頼書!$O$2="選択してください",依頼書!$O$2=""),"地域を選択してください",IF(OR(依頼書!$Q$2="選択してください",依頼書!$Q$2=""),"建て方を選択してください",IFERROR(VLOOKUP(AI72,こどもエコグレード!A:F,6,FALSE),"対象外"))))</f>
        <v/>
      </c>
      <c r="AI72" s="122" t="str">
        <f>R72&amp;IF(依頼書!$Q$2="戸建住宅","戸建住宅","共同住宅")&amp;依頼書!$O$2</f>
        <v>共同住宅選択してください</v>
      </c>
      <c r="AJ72" s="98"/>
      <c r="AK72" s="98"/>
      <c r="AL72" s="98"/>
    </row>
    <row r="73" spans="1:38" ht="18" customHeight="1" x14ac:dyDescent="0.4">
      <c r="A73" s="1" t="str">
        <f t="shared" si="4"/>
        <v/>
      </c>
      <c r="B73" s="80" t="str">
        <f t="shared" si="5"/>
        <v/>
      </c>
      <c r="C73" s="80" t="str">
        <f t="shared" si="6"/>
        <v/>
      </c>
      <c r="D73" s="80" t="str">
        <f t="shared" ref="D73:D108" si="14">IF(R73&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73&amp;L73&amp;M73&amp;R73,"(","_"),")","_"),"（","_"),"）","_"),"-","_"),"―","_"),"－","_"),"・","_"),"／","_"),"/","_")," ","_"),"　","_"),"+","_"),"＋","_"),"A4","A4サッシ"),"Ａ４","A4サッシ"),"Ａ4","A4サッシ"),"A４","A4サッシ"),"~","_"),"～","_"),",","_"),"、","_"),"[","_"),"]","_"),"［","_"),"］","_"),"：","_"),":","_"),"")</f>
        <v/>
      </c>
      <c r="E73" s="1">
        <f>IFERROR(VLOOKUP(K73&amp;L73,LIXIL対象製品リスト!R:W,4,FALSE),0)</f>
        <v>0</v>
      </c>
      <c r="F73" s="1">
        <f>IFERROR(VLOOKUP(K73&amp;L73,LIXIL対象製品リスト!R:W,5,FALSE),0)</f>
        <v>0</v>
      </c>
      <c r="H73" s="120"/>
      <c r="I73" s="81"/>
      <c r="J73" s="81"/>
      <c r="K73" s="83" t="str">
        <f>IF($H73="","",IFERROR(VLOOKUP($H73,LIXIL対象製品リスト!$A:$P,2,FALSE),"型番が存在しません"))</f>
        <v/>
      </c>
      <c r="L73" s="121" t="str">
        <f>IF($H73="","",IFERROR(VLOOKUP($H73,LIXIL対象製品リスト!$A:$P,6,FALSE),"型番が存在しません"))</f>
        <v/>
      </c>
      <c r="M73" s="83" t="str">
        <f>IF($H73="","",IFERROR(VLOOKUP($H73,LIXIL対象製品リスト!$A:$P,7,FALSE),"型番が存在しません"))</f>
        <v/>
      </c>
      <c r="N73" s="121" t="str">
        <f>IF($H73="","",IFERROR(VLOOKUP($H73,LIXIL対象製品リスト!$A:$P,10,FALSE),"型番が存在しません"))</f>
        <v/>
      </c>
      <c r="O73" s="83" t="str">
        <f>IF(OR(I73="",J73=""),"",IF(COUNTIF(M73,"*（D）*")&gt;0,IF((I73+E73)*(J73+F73)/10^6&gt;=サイズ!$D$17,"4",IF((I73+E73)*(J73+F73)/10^6&gt;=サイズ!$D$16,"3",IF((I73+E73)*(J73+F73)/10^6&gt;=サイズ!$D$15,"2",IF((I73+E73)*(J73+F73)/10^6&gt;=サイズ!$D$14,"1","対象外")))),IF(COUNTIF(M73,"*（E）*")&gt;0,IF((I73+E73)*(J73+F73)/10^6&gt;=サイズ!$D$21,"4",IF((I73+E73)*(J73+F73)/10^6&gt;=サイズ!$D$20,"3",IF((I73+E73)*(J73+F73)/10^6&gt;=サイズ!$D$19,"2",IF((I73+E73)*(J73+F73)/10^6&gt;=サイズ!$D$18,"1","対象外")))),"開閉形式を選択")))</f>
        <v/>
      </c>
      <c r="P73" s="83" t="str">
        <f t="shared" si="7"/>
        <v/>
      </c>
      <c r="Q73" s="83" t="str">
        <f t="shared" si="8"/>
        <v/>
      </c>
      <c r="R73" s="83" t="str">
        <f t="shared" ref="R73:R108" si="15">IF(H73="","",IF(LEFT(H73,2)="対象","－",IF(LEFT(K73,2)="断熱",MID(H73,10,1),"－")))</f>
        <v/>
      </c>
      <c r="S73" s="83" t="str">
        <f t="shared" si="9"/>
        <v/>
      </c>
      <c r="T73" s="95"/>
      <c r="U73" s="86" t="str">
        <f>IF(R73&lt;&gt;"",IF(R73="P","SS",IF(OR(R73="S",R73="A"),R73,IF(AND(R73="B",IFERROR(VLOOKUP(H73,LIXIL対象製品リスト!L:AC,9,FALSE),"")="○"),IF(OR(依頼書!$Q$2="",依頼書!$Q$2="選択してください"),"建て方を選択してください",IF(依頼書!$Q$2="共同住宅（4階建以上）",R73,"対象外")),"対象外"))),"")</f>
        <v/>
      </c>
      <c r="V73" s="87" t="str">
        <f>"窓リノベ24"&amp;"ドア"&amp;IFERROR(LEFT(VLOOKUP(H73,LIXIL対象製品リスト!L:AC,2,FALSE),3),"はつり")&amp;U73&amp;P73</f>
        <v>窓リノベ24ドアはつり</v>
      </c>
      <c r="W73" s="88" t="str">
        <f>IF(S73&lt;&gt;"",IFERROR(IF(依頼書!$Q$2="共同住宅（4階建以上）",VLOOKUP(V73,補助額!A:H,8,FALSE),VLOOKUP(V73,補助額!A:H,7,FALSE)),"－"),"")</f>
        <v/>
      </c>
      <c r="X73" s="89" t="str">
        <f t="shared" si="10"/>
        <v/>
      </c>
      <c r="Y73" s="90" t="str">
        <f>IF(R73="","",IF(OR(依頼書!$O$2="選択してください",依頼書!$O$2=""),"地域を選択してください",IF(OR(依頼書!$Q$2="選択してください",依頼書!$Q$2=""),"建て方を選択してください",IFERROR(VLOOKUP(Z73,こどもエコグレード!A:E,5,FALSE),"対象外"))))</f>
        <v/>
      </c>
      <c r="Z73" s="90" t="str">
        <f>R73&amp;IF(依頼書!$Q$2="戸建住宅","戸建住宅","共同住宅")&amp;依頼書!$O$2</f>
        <v>共同住宅選択してください</v>
      </c>
      <c r="AA73" s="90" t="str">
        <f t="shared" si="11"/>
        <v>子育てエコドア</v>
      </c>
      <c r="AB73" s="91" t="str">
        <f>IF(R73&lt;&gt;"",IFERROR(IF(依頼書!$Q$2="共同住宅（4階建以上）",VLOOKUP(AA73,補助額!A:H,8,FALSE),VLOOKUP(AA73,補助額!A:H,7,FALSE)),"－"),"")</f>
        <v/>
      </c>
      <c r="AC73" s="96" t="str">
        <f t="shared" si="12"/>
        <v/>
      </c>
      <c r="AD73" s="90" t="str">
        <f t="shared" ref="AD73:AD108" si="16">IF(R73="","",IF(RIGHT(K73,2)="防音","防音",IF(RIGHT(K73,2)="防犯","防犯",IF(RIGHT(K73,2)="防災","防災","対象外"))))</f>
        <v/>
      </c>
      <c r="AE73" s="90" t="str">
        <f t="shared" ref="AE73:AE108" si="17">"子育てエコ"&amp;"ドア"&amp;AD73&amp;O73</f>
        <v>子育てエコドア</v>
      </c>
      <c r="AF73" s="91" t="str">
        <f>IF(R73&lt;&gt;"",IFERROR(IF(依頼書!$Q$2="共同住宅（4階建以上）",VLOOKUP(AE73,補助額!A:H,8,FALSE),VLOOKUP(AE73,補助額!A:H,7,FALSE)),"－"),"")</f>
        <v/>
      </c>
      <c r="AG73" s="97" t="str">
        <f t="shared" si="13"/>
        <v/>
      </c>
      <c r="AH73" s="122" t="str">
        <f>IF(R73="","",IF(OR(依頼書!$O$2="選択してください",依頼書!$O$2=""),"地域を選択してください",IF(OR(依頼書!$Q$2="選択してください",依頼書!$Q$2=""),"建て方を選択してください",IFERROR(VLOOKUP(AI73,こどもエコグレード!A:F,6,FALSE),"対象外"))))</f>
        <v/>
      </c>
      <c r="AI73" s="122" t="str">
        <f>R73&amp;IF(依頼書!$Q$2="戸建住宅","戸建住宅","共同住宅")&amp;依頼書!$O$2</f>
        <v>共同住宅選択してください</v>
      </c>
      <c r="AJ73" s="98"/>
      <c r="AK73" s="98"/>
      <c r="AL73" s="98"/>
    </row>
    <row r="74" spans="1:38" ht="18" customHeight="1" x14ac:dyDescent="0.4">
      <c r="A74" s="1" t="str">
        <f t="shared" ref="A74:A108" si="18">IF(K74&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74,"(","_"),")","_"),"（","_"),"）","_"),"-","_"),"―","_"),"－","_"),"・","_"),"／","_"),"/","_")," ","_"),"　","_"),"+","_"),"＋","_"),"A4","A4サッシ"),"Ａ４","A4サッシ"),"Ａ4","A4サッシ"),"A４","A4サッシ"),"~","_"),"～","_"),",","_"),"、","_"),"[","_"),"]","_"),"［","_"),"］","_"),"：","_"),":","_"),"")</f>
        <v/>
      </c>
      <c r="B74" s="80" t="str">
        <f t="shared" ref="B74:B108" si="19">IF(L74&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74&amp;L74,"(","_"),")","_"),"（","_"),"）","_"),"-","_"),"―","_"),"－","_"),"・","_"),"／","_"),"/","_")," ","_"),"　","_"),"+","_"),"＋","_"),"A4","A4サッシ"),"Ａ４","A4サッシ"),"Ａ4","A4サッシ"),"A４","A4サッシ"),"~","_"),"～","_"),",","_"),"、","_"),"[","_"),"]","_"),"［","_"),"］","_"),"：","_"),":","_"),"")</f>
        <v/>
      </c>
      <c r="C74" s="80" t="str">
        <f t="shared" ref="C74:C108" si="20">IF(M74&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74&amp;L74&amp;M74,"(","_"),")","_"),"（","_"),"）","_"),"-","_"),"―","_"),"－","_"),"・","_"),"／","_"),"/","_")," ","_"),"　","_"),"+","_"),"＋","_"),"A4","A4サッシ"),"Ａ４","A4サッシ"),"Ａ4","A4サッシ"),"A４","A4サッシ"),"~","_"),"～","_"),",","_"),"、","_"),"[","_"),"]","_"),"［","_"),"］","_"),"：","_"),":","_"),"")</f>
        <v/>
      </c>
      <c r="D74" s="80" t="str">
        <f t="shared" si="14"/>
        <v/>
      </c>
      <c r="E74" s="1">
        <f>IFERROR(VLOOKUP(K74&amp;L74,LIXIL対象製品リスト!R:W,4,FALSE),0)</f>
        <v>0</v>
      </c>
      <c r="F74" s="1">
        <f>IFERROR(VLOOKUP(K74&amp;L74,LIXIL対象製品リスト!R:W,5,FALSE),0)</f>
        <v>0</v>
      </c>
      <c r="H74" s="120"/>
      <c r="I74" s="81"/>
      <c r="J74" s="81"/>
      <c r="K74" s="83" t="str">
        <f>IF($H74="","",IFERROR(VLOOKUP($H74,LIXIL対象製品リスト!$A:$P,2,FALSE),"型番が存在しません"))</f>
        <v/>
      </c>
      <c r="L74" s="121" t="str">
        <f>IF($H74="","",IFERROR(VLOOKUP($H74,LIXIL対象製品リスト!$A:$P,6,FALSE),"型番が存在しません"))</f>
        <v/>
      </c>
      <c r="M74" s="83" t="str">
        <f>IF($H74="","",IFERROR(VLOOKUP($H74,LIXIL対象製品リスト!$A:$P,7,FALSE),"型番が存在しません"))</f>
        <v/>
      </c>
      <c r="N74" s="121" t="str">
        <f>IF($H74="","",IFERROR(VLOOKUP($H74,LIXIL対象製品リスト!$A:$P,10,FALSE),"型番が存在しません"))</f>
        <v/>
      </c>
      <c r="O74" s="83" t="str">
        <f>IF(OR(I74="",J74=""),"",IF(COUNTIF(M74,"*（D）*")&gt;0,IF((I74+E74)*(J74+F74)/10^6&gt;=サイズ!$D$17,"4",IF((I74+E74)*(J74+F74)/10^6&gt;=サイズ!$D$16,"3",IF((I74+E74)*(J74+F74)/10^6&gt;=サイズ!$D$15,"2",IF((I74+E74)*(J74+F74)/10^6&gt;=サイズ!$D$14,"1","対象外")))),IF(COUNTIF(M74,"*（E）*")&gt;0,IF((I74+E74)*(J74+F74)/10^6&gt;=サイズ!$D$21,"4",IF((I74+E74)*(J74+F74)/10^6&gt;=サイズ!$D$20,"3",IF((I74+E74)*(J74+F74)/10^6&gt;=サイズ!$D$19,"2",IF((I74+E74)*(J74+F74)/10^6&gt;=サイズ!$D$18,"1","対象外")))),"開閉形式を選択")))</f>
        <v/>
      </c>
      <c r="P74" s="83" t="str">
        <f t="shared" ref="P74:P108" si="21">IF(OR(I74="",J74=""),"",IF(COUNTIF(M74,"*（D）*")&gt;0,IF(O74="1","小",IF(O74="2","中",IF(O74="3","中",IF(O74="4","大","対象外")))),IF(COUNTIF(M74,"*（E）*")&gt;0,IF(O74="1","小",IF(O74="2","中",IF(O74="3","大",IF(O74="4","大","対象外")))))))</f>
        <v/>
      </c>
      <c r="Q74" s="83" t="str">
        <f t="shared" ref="Q74:Q108" si="22">IF(OR(I74="",J74=""),"",IF(COUNTIF(M74,"*（D）*")&gt;0,IF(O74="1","小",IF(O74="2","小",IF(O74="3","大",IF(O74="4","大","対象外")))),IF(COUNTIF(M74,"*（E）*")&gt;0,IF(O74="1","小",IF(O74="2","小",IF(O74="3","小",IF(O74="4","大","対象外")))))))</f>
        <v/>
      </c>
      <c r="R74" s="83" t="str">
        <f t="shared" si="15"/>
        <v/>
      </c>
      <c r="S74" s="83" t="str">
        <f t="shared" ref="S74:S108" si="23">IF(H74="","",IF(K74="型番が存在しません","型番が存在しません",IF(OR(,I74="",J74=""),"サイズが一致しません",IF(RIGHT($H74,1)=O74,"OK","サイズが一致しません"))))</f>
        <v/>
      </c>
      <c r="T74" s="95"/>
      <c r="U74" s="86" t="str">
        <f>IF(R74&lt;&gt;"",IF(R74="P","SS",IF(OR(R74="S",R74="A"),R74,IF(AND(R74="B",IFERROR(VLOOKUP(H74,LIXIL対象製品リスト!L:AC,9,FALSE),"")="○"),IF(OR(依頼書!$Q$2="",依頼書!$Q$2="選択してください"),"建て方を選択してください",IF(依頼書!$Q$2="共同住宅（4階建以上）",R74,"対象外")),"対象外"))),"")</f>
        <v/>
      </c>
      <c r="V74" s="87" t="str">
        <f>"窓リノベ24"&amp;"ドア"&amp;IFERROR(LEFT(VLOOKUP(H74,LIXIL対象製品リスト!L:AC,2,FALSE),3),"はつり")&amp;U74&amp;P74</f>
        <v>窓リノベ24ドアはつり</v>
      </c>
      <c r="W74" s="88" t="str">
        <f>IF(S74&lt;&gt;"",IFERROR(IF(依頼書!$Q$2="共同住宅（4階建以上）",VLOOKUP(V74,補助額!A:H,8,FALSE),VLOOKUP(V74,補助額!A:H,7,FALSE)),"－"),"")</f>
        <v/>
      </c>
      <c r="X74" s="89" t="str">
        <f t="shared" ref="X74:X108" si="24">IF(AND(T74&lt;&gt;"",W74&lt;&gt;""),W74*T74,"")</f>
        <v/>
      </c>
      <c r="Y74" s="90" t="str">
        <f>IF(R74="","",IF(OR(依頼書!$O$2="選択してください",依頼書!$O$2=""),"地域を選択してください",IF(OR(依頼書!$Q$2="選択してください",依頼書!$Q$2=""),"建て方を選択してください",IFERROR(VLOOKUP(Z74,こどもエコグレード!A:E,5,FALSE),"対象外"))))</f>
        <v/>
      </c>
      <c r="Z74" s="90" t="str">
        <f>R74&amp;IF(依頼書!$Q$2="戸建住宅","戸建住宅","共同住宅")&amp;依頼書!$O$2</f>
        <v>共同住宅選択してください</v>
      </c>
      <c r="AA74" s="90" t="str">
        <f t="shared" ref="AA74:AA108" si="25">"子育てエコ"&amp;"ドア"&amp;Y74&amp;Q74</f>
        <v>子育てエコドア</v>
      </c>
      <c r="AB74" s="91" t="str">
        <f>IF(R74&lt;&gt;"",IFERROR(IF(依頼書!$Q$2="共同住宅（4階建以上）",VLOOKUP(AA74,補助額!A:H,8,FALSE),VLOOKUP(AA74,補助額!A:H,7,FALSE)),"－"),"")</f>
        <v/>
      </c>
      <c r="AC74" s="96" t="str">
        <f t="shared" ref="AC74:AC108" si="26">IF(AND(T74&lt;&gt;"",AB74&lt;&gt;""),AB74*T74,"")</f>
        <v/>
      </c>
      <c r="AD74" s="90" t="str">
        <f t="shared" si="16"/>
        <v/>
      </c>
      <c r="AE74" s="90" t="str">
        <f t="shared" si="17"/>
        <v>子育てエコドア</v>
      </c>
      <c r="AF74" s="91" t="str">
        <f>IF(R74&lt;&gt;"",IFERROR(IF(依頼書!$Q$2="共同住宅（4階建以上）",VLOOKUP(AE74,補助額!A:H,8,FALSE),VLOOKUP(AE74,補助額!A:H,7,FALSE)),"－"),"")</f>
        <v/>
      </c>
      <c r="AG74" s="97" t="str">
        <f t="shared" ref="AG74:AG108" si="27">IF(AND(T74&lt;&gt;"",AF74&lt;&gt;""),AF74*T74,"")</f>
        <v/>
      </c>
      <c r="AH74" s="122" t="str">
        <f>IF(R74="","",IF(OR(依頼書!$O$2="選択してください",依頼書!$O$2=""),"地域を選択してください",IF(OR(依頼書!$Q$2="選択してください",依頼書!$Q$2=""),"建て方を選択してください",IFERROR(VLOOKUP(AI74,こどもエコグレード!A:F,6,FALSE),"対象外"))))</f>
        <v/>
      </c>
      <c r="AI74" s="122" t="str">
        <f>R74&amp;IF(依頼書!$Q$2="戸建住宅","戸建住宅","共同住宅")&amp;依頼書!$O$2</f>
        <v>共同住宅選択してください</v>
      </c>
      <c r="AJ74" s="98"/>
      <c r="AK74" s="98"/>
      <c r="AL74" s="98"/>
    </row>
    <row r="75" spans="1:38" ht="18" customHeight="1" x14ac:dyDescent="0.4">
      <c r="A75" s="1" t="str">
        <f t="shared" si="18"/>
        <v/>
      </c>
      <c r="B75" s="80" t="str">
        <f t="shared" si="19"/>
        <v/>
      </c>
      <c r="C75" s="80" t="str">
        <f t="shared" si="20"/>
        <v/>
      </c>
      <c r="D75" s="80" t="str">
        <f t="shared" si="14"/>
        <v/>
      </c>
      <c r="E75" s="1">
        <f>IFERROR(VLOOKUP(K75&amp;L75,LIXIL対象製品リスト!R:W,4,FALSE),0)</f>
        <v>0</v>
      </c>
      <c r="F75" s="1">
        <f>IFERROR(VLOOKUP(K75&amp;L75,LIXIL対象製品リスト!R:W,5,FALSE),0)</f>
        <v>0</v>
      </c>
      <c r="H75" s="120"/>
      <c r="I75" s="81"/>
      <c r="J75" s="81"/>
      <c r="K75" s="83" t="str">
        <f>IF($H75="","",IFERROR(VLOOKUP($H75,LIXIL対象製品リスト!$A:$P,2,FALSE),"型番が存在しません"))</f>
        <v/>
      </c>
      <c r="L75" s="121" t="str">
        <f>IF($H75="","",IFERROR(VLOOKUP($H75,LIXIL対象製品リスト!$A:$P,6,FALSE),"型番が存在しません"))</f>
        <v/>
      </c>
      <c r="M75" s="83" t="str">
        <f>IF($H75="","",IFERROR(VLOOKUP($H75,LIXIL対象製品リスト!$A:$P,7,FALSE),"型番が存在しません"))</f>
        <v/>
      </c>
      <c r="N75" s="121" t="str">
        <f>IF($H75="","",IFERROR(VLOOKUP($H75,LIXIL対象製品リスト!$A:$P,10,FALSE),"型番が存在しません"))</f>
        <v/>
      </c>
      <c r="O75" s="83" t="str">
        <f>IF(OR(I75="",J75=""),"",IF(COUNTIF(M75,"*（D）*")&gt;0,IF((I75+E75)*(J75+F75)/10^6&gt;=サイズ!$D$17,"4",IF((I75+E75)*(J75+F75)/10^6&gt;=サイズ!$D$16,"3",IF((I75+E75)*(J75+F75)/10^6&gt;=サイズ!$D$15,"2",IF((I75+E75)*(J75+F75)/10^6&gt;=サイズ!$D$14,"1","対象外")))),IF(COUNTIF(M75,"*（E）*")&gt;0,IF((I75+E75)*(J75+F75)/10^6&gt;=サイズ!$D$21,"4",IF((I75+E75)*(J75+F75)/10^6&gt;=サイズ!$D$20,"3",IF((I75+E75)*(J75+F75)/10^6&gt;=サイズ!$D$19,"2",IF((I75+E75)*(J75+F75)/10^6&gt;=サイズ!$D$18,"1","対象外")))),"開閉形式を選択")))</f>
        <v/>
      </c>
      <c r="P75" s="83" t="str">
        <f t="shared" si="21"/>
        <v/>
      </c>
      <c r="Q75" s="83" t="str">
        <f t="shared" si="22"/>
        <v/>
      </c>
      <c r="R75" s="83" t="str">
        <f t="shared" si="15"/>
        <v/>
      </c>
      <c r="S75" s="83" t="str">
        <f t="shared" si="23"/>
        <v/>
      </c>
      <c r="T75" s="95"/>
      <c r="U75" s="86" t="str">
        <f>IF(R75&lt;&gt;"",IF(R75="P","SS",IF(OR(R75="S",R75="A"),R75,IF(AND(R75="B",IFERROR(VLOOKUP(H75,LIXIL対象製品リスト!L:AC,9,FALSE),"")="○"),IF(OR(依頼書!$Q$2="",依頼書!$Q$2="選択してください"),"建て方を選択してください",IF(依頼書!$Q$2="共同住宅（4階建以上）",R75,"対象外")),"対象外"))),"")</f>
        <v/>
      </c>
      <c r="V75" s="87" t="str">
        <f>"窓リノベ24"&amp;"ドア"&amp;IFERROR(LEFT(VLOOKUP(H75,LIXIL対象製品リスト!L:AC,2,FALSE),3),"はつり")&amp;U75&amp;P75</f>
        <v>窓リノベ24ドアはつり</v>
      </c>
      <c r="W75" s="88" t="str">
        <f>IF(S75&lt;&gt;"",IFERROR(IF(依頼書!$Q$2="共同住宅（4階建以上）",VLOOKUP(V75,補助額!A:H,8,FALSE),VLOOKUP(V75,補助額!A:H,7,FALSE)),"－"),"")</f>
        <v/>
      </c>
      <c r="X75" s="89" t="str">
        <f t="shared" si="24"/>
        <v/>
      </c>
      <c r="Y75" s="90" t="str">
        <f>IF(R75="","",IF(OR(依頼書!$O$2="選択してください",依頼書!$O$2=""),"地域を選択してください",IF(OR(依頼書!$Q$2="選択してください",依頼書!$Q$2=""),"建て方を選択してください",IFERROR(VLOOKUP(Z75,こどもエコグレード!A:E,5,FALSE),"対象外"))))</f>
        <v/>
      </c>
      <c r="Z75" s="90" t="str">
        <f>R75&amp;IF(依頼書!$Q$2="戸建住宅","戸建住宅","共同住宅")&amp;依頼書!$O$2</f>
        <v>共同住宅選択してください</v>
      </c>
      <c r="AA75" s="90" t="str">
        <f t="shared" si="25"/>
        <v>子育てエコドア</v>
      </c>
      <c r="AB75" s="91" t="str">
        <f>IF(R75&lt;&gt;"",IFERROR(IF(依頼書!$Q$2="共同住宅（4階建以上）",VLOOKUP(AA75,補助額!A:H,8,FALSE),VLOOKUP(AA75,補助額!A:H,7,FALSE)),"－"),"")</f>
        <v/>
      </c>
      <c r="AC75" s="96" t="str">
        <f t="shared" si="26"/>
        <v/>
      </c>
      <c r="AD75" s="90" t="str">
        <f t="shared" si="16"/>
        <v/>
      </c>
      <c r="AE75" s="90" t="str">
        <f t="shared" si="17"/>
        <v>子育てエコドア</v>
      </c>
      <c r="AF75" s="91" t="str">
        <f>IF(R75&lt;&gt;"",IFERROR(IF(依頼書!$Q$2="共同住宅（4階建以上）",VLOOKUP(AE75,補助額!A:H,8,FALSE),VLOOKUP(AE75,補助額!A:H,7,FALSE)),"－"),"")</f>
        <v/>
      </c>
      <c r="AG75" s="97" t="str">
        <f t="shared" si="27"/>
        <v/>
      </c>
      <c r="AH75" s="122" t="str">
        <f>IF(R75="","",IF(OR(依頼書!$O$2="選択してください",依頼書!$O$2=""),"地域を選択してください",IF(OR(依頼書!$Q$2="選択してください",依頼書!$Q$2=""),"建て方を選択してください",IFERROR(VLOOKUP(AI75,こどもエコグレード!A:F,6,FALSE),"対象外"))))</f>
        <v/>
      </c>
      <c r="AI75" s="122" t="str">
        <f>R75&amp;IF(依頼書!$Q$2="戸建住宅","戸建住宅","共同住宅")&amp;依頼書!$O$2</f>
        <v>共同住宅選択してください</v>
      </c>
      <c r="AJ75" s="98"/>
      <c r="AK75" s="98"/>
      <c r="AL75" s="98"/>
    </row>
    <row r="76" spans="1:38" ht="18" customHeight="1" x14ac:dyDescent="0.4">
      <c r="A76" s="1" t="str">
        <f t="shared" si="18"/>
        <v/>
      </c>
      <c r="B76" s="80" t="str">
        <f t="shared" si="19"/>
        <v/>
      </c>
      <c r="C76" s="80" t="str">
        <f t="shared" si="20"/>
        <v/>
      </c>
      <c r="D76" s="80" t="str">
        <f t="shared" si="14"/>
        <v/>
      </c>
      <c r="E76" s="1">
        <f>IFERROR(VLOOKUP(K76&amp;L76,LIXIL対象製品リスト!R:W,4,FALSE),0)</f>
        <v>0</v>
      </c>
      <c r="F76" s="1">
        <f>IFERROR(VLOOKUP(K76&amp;L76,LIXIL対象製品リスト!R:W,5,FALSE),0)</f>
        <v>0</v>
      </c>
      <c r="H76" s="120"/>
      <c r="I76" s="81"/>
      <c r="J76" s="81"/>
      <c r="K76" s="83" t="str">
        <f>IF($H76="","",IFERROR(VLOOKUP($H76,LIXIL対象製品リスト!$A:$P,2,FALSE),"型番が存在しません"))</f>
        <v/>
      </c>
      <c r="L76" s="121" t="str">
        <f>IF($H76="","",IFERROR(VLOOKUP($H76,LIXIL対象製品リスト!$A:$P,6,FALSE),"型番が存在しません"))</f>
        <v/>
      </c>
      <c r="M76" s="83" t="str">
        <f>IF($H76="","",IFERROR(VLOOKUP($H76,LIXIL対象製品リスト!$A:$P,7,FALSE),"型番が存在しません"))</f>
        <v/>
      </c>
      <c r="N76" s="121" t="str">
        <f>IF($H76="","",IFERROR(VLOOKUP($H76,LIXIL対象製品リスト!$A:$P,10,FALSE),"型番が存在しません"))</f>
        <v/>
      </c>
      <c r="O76" s="83" t="str">
        <f>IF(OR(I76="",J76=""),"",IF(COUNTIF(M76,"*（D）*")&gt;0,IF((I76+E76)*(J76+F76)/10^6&gt;=サイズ!$D$17,"4",IF((I76+E76)*(J76+F76)/10^6&gt;=サイズ!$D$16,"3",IF((I76+E76)*(J76+F76)/10^6&gt;=サイズ!$D$15,"2",IF((I76+E76)*(J76+F76)/10^6&gt;=サイズ!$D$14,"1","対象外")))),IF(COUNTIF(M76,"*（E）*")&gt;0,IF((I76+E76)*(J76+F76)/10^6&gt;=サイズ!$D$21,"4",IF((I76+E76)*(J76+F76)/10^6&gt;=サイズ!$D$20,"3",IF((I76+E76)*(J76+F76)/10^6&gt;=サイズ!$D$19,"2",IF((I76+E76)*(J76+F76)/10^6&gt;=サイズ!$D$18,"1","対象外")))),"開閉形式を選択")))</f>
        <v/>
      </c>
      <c r="P76" s="83" t="str">
        <f t="shared" si="21"/>
        <v/>
      </c>
      <c r="Q76" s="83" t="str">
        <f t="shared" si="22"/>
        <v/>
      </c>
      <c r="R76" s="83" t="str">
        <f t="shared" si="15"/>
        <v/>
      </c>
      <c r="S76" s="83" t="str">
        <f t="shared" si="23"/>
        <v/>
      </c>
      <c r="T76" s="95"/>
      <c r="U76" s="86" t="str">
        <f>IF(R76&lt;&gt;"",IF(R76="P","SS",IF(OR(R76="S",R76="A"),R76,IF(AND(R76="B",IFERROR(VLOOKUP(H76,LIXIL対象製品リスト!L:AC,9,FALSE),"")="○"),IF(OR(依頼書!$Q$2="",依頼書!$Q$2="選択してください"),"建て方を選択してください",IF(依頼書!$Q$2="共同住宅（4階建以上）",R76,"対象外")),"対象外"))),"")</f>
        <v/>
      </c>
      <c r="V76" s="87" t="str">
        <f>"窓リノベ24"&amp;"ドア"&amp;IFERROR(LEFT(VLOOKUP(H76,LIXIL対象製品リスト!L:AC,2,FALSE),3),"はつり")&amp;U76&amp;P76</f>
        <v>窓リノベ24ドアはつり</v>
      </c>
      <c r="W76" s="88" t="str">
        <f>IF(S76&lt;&gt;"",IFERROR(IF(依頼書!$Q$2="共同住宅（4階建以上）",VLOOKUP(V76,補助額!A:H,8,FALSE),VLOOKUP(V76,補助額!A:H,7,FALSE)),"－"),"")</f>
        <v/>
      </c>
      <c r="X76" s="89" t="str">
        <f t="shared" si="24"/>
        <v/>
      </c>
      <c r="Y76" s="90" t="str">
        <f>IF(R76="","",IF(OR(依頼書!$O$2="選択してください",依頼書!$O$2=""),"地域を選択してください",IF(OR(依頼書!$Q$2="選択してください",依頼書!$Q$2=""),"建て方を選択してください",IFERROR(VLOOKUP(Z76,こどもエコグレード!A:E,5,FALSE),"対象外"))))</f>
        <v/>
      </c>
      <c r="Z76" s="90" t="str">
        <f>R76&amp;IF(依頼書!$Q$2="戸建住宅","戸建住宅","共同住宅")&amp;依頼書!$O$2</f>
        <v>共同住宅選択してください</v>
      </c>
      <c r="AA76" s="90" t="str">
        <f t="shared" si="25"/>
        <v>子育てエコドア</v>
      </c>
      <c r="AB76" s="91" t="str">
        <f>IF(R76&lt;&gt;"",IFERROR(IF(依頼書!$Q$2="共同住宅（4階建以上）",VLOOKUP(AA76,補助額!A:H,8,FALSE),VLOOKUP(AA76,補助額!A:H,7,FALSE)),"－"),"")</f>
        <v/>
      </c>
      <c r="AC76" s="96" t="str">
        <f t="shared" si="26"/>
        <v/>
      </c>
      <c r="AD76" s="90" t="str">
        <f t="shared" si="16"/>
        <v/>
      </c>
      <c r="AE76" s="90" t="str">
        <f t="shared" si="17"/>
        <v>子育てエコドア</v>
      </c>
      <c r="AF76" s="91" t="str">
        <f>IF(R76&lt;&gt;"",IFERROR(IF(依頼書!$Q$2="共同住宅（4階建以上）",VLOOKUP(AE76,補助額!A:H,8,FALSE),VLOOKUP(AE76,補助額!A:H,7,FALSE)),"－"),"")</f>
        <v/>
      </c>
      <c r="AG76" s="97" t="str">
        <f t="shared" si="27"/>
        <v/>
      </c>
      <c r="AH76" s="122" t="str">
        <f>IF(R76="","",IF(OR(依頼書!$O$2="選択してください",依頼書!$O$2=""),"地域を選択してください",IF(OR(依頼書!$Q$2="選択してください",依頼書!$Q$2=""),"建て方を選択してください",IFERROR(VLOOKUP(AI76,こどもエコグレード!A:F,6,FALSE),"対象外"))))</f>
        <v/>
      </c>
      <c r="AI76" s="122" t="str">
        <f>R76&amp;IF(依頼書!$Q$2="戸建住宅","戸建住宅","共同住宅")&amp;依頼書!$O$2</f>
        <v>共同住宅選択してください</v>
      </c>
      <c r="AJ76" s="98"/>
      <c r="AK76" s="98"/>
      <c r="AL76" s="98"/>
    </row>
    <row r="77" spans="1:38" ht="18" customHeight="1" x14ac:dyDescent="0.4">
      <c r="A77" s="1" t="str">
        <f t="shared" si="18"/>
        <v/>
      </c>
      <c r="B77" s="80" t="str">
        <f t="shared" si="19"/>
        <v/>
      </c>
      <c r="C77" s="80" t="str">
        <f t="shared" si="20"/>
        <v/>
      </c>
      <c r="D77" s="80" t="str">
        <f t="shared" si="14"/>
        <v/>
      </c>
      <c r="E77" s="1">
        <f>IFERROR(VLOOKUP(K77&amp;L77,LIXIL対象製品リスト!R:W,4,FALSE),0)</f>
        <v>0</v>
      </c>
      <c r="F77" s="1">
        <f>IFERROR(VLOOKUP(K77&amp;L77,LIXIL対象製品リスト!R:W,5,FALSE),0)</f>
        <v>0</v>
      </c>
      <c r="H77" s="120"/>
      <c r="I77" s="81"/>
      <c r="J77" s="81"/>
      <c r="K77" s="83" t="str">
        <f>IF($H77="","",IFERROR(VLOOKUP($H77,LIXIL対象製品リスト!$A:$P,2,FALSE),"型番が存在しません"))</f>
        <v/>
      </c>
      <c r="L77" s="121" t="str">
        <f>IF($H77="","",IFERROR(VLOOKUP($H77,LIXIL対象製品リスト!$A:$P,6,FALSE),"型番が存在しません"))</f>
        <v/>
      </c>
      <c r="M77" s="83" t="str">
        <f>IF($H77="","",IFERROR(VLOOKUP($H77,LIXIL対象製品リスト!$A:$P,7,FALSE),"型番が存在しません"))</f>
        <v/>
      </c>
      <c r="N77" s="121" t="str">
        <f>IF($H77="","",IFERROR(VLOOKUP($H77,LIXIL対象製品リスト!$A:$P,10,FALSE),"型番が存在しません"))</f>
        <v/>
      </c>
      <c r="O77" s="83" t="str">
        <f>IF(OR(I77="",J77=""),"",IF(COUNTIF(M77,"*（D）*")&gt;0,IF((I77+E77)*(J77+F77)/10^6&gt;=サイズ!$D$17,"4",IF((I77+E77)*(J77+F77)/10^6&gt;=サイズ!$D$16,"3",IF((I77+E77)*(J77+F77)/10^6&gt;=サイズ!$D$15,"2",IF((I77+E77)*(J77+F77)/10^6&gt;=サイズ!$D$14,"1","対象外")))),IF(COUNTIF(M77,"*（E）*")&gt;0,IF((I77+E77)*(J77+F77)/10^6&gt;=サイズ!$D$21,"4",IF((I77+E77)*(J77+F77)/10^6&gt;=サイズ!$D$20,"3",IF((I77+E77)*(J77+F77)/10^6&gt;=サイズ!$D$19,"2",IF((I77+E77)*(J77+F77)/10^6&gt;=サイズ!$D$18,"1","対象外")))),"開閉形式を選択")))</f>
        <v/>
      </c>
      <c r="P77" s="83" t="str">
        <f t="shared" si="21"/>
        <v/>
      </c>
      <c r="Q77" s="83" t="str">
        <f t="shared" si="22"/>
        <v/>
      </c>
      <c r="R77" s="83" t="str">
        <f t="shared" si="15"/>
        <v/>
      </c>
      <c r="S77" s="83" t="str">
        <f t="shared" si="23"/>
        <v/>
      </c>
      <c r="T77" s="95"/>
      <c r="U77" s="86" t="str">
        <f>IF(R77&lt;&gt;"",IF(R77="P","SS",IF(OR(R77="S",R77="A"),R77,IF(AND(R77="B",IFERROR(VLOOKUP(H77,LIXIL対象製品リスト!L:AC,9,FALSE),"")="○"),IF(OR(依頼書!$Q$2="",依頼書!$Q$2="選択してください"),"建て方を選択してください",IF(依頼書!$Q$2="共同住宅（4階建以上）",R77,"対象外")),"対象外"))),"")</f>
        <v/>
      </c>
      <c r="V77" s="87" t="str">
        <f>"窓リノベ24"&amp;"ドア"&amp;IFERROR(LEFT(VLOOKUP(H77,LIXIL対象製品リスト!L:AC,2,FALSE),3),"はつり")&amp;U77&amp;P77</f>
        <v>窓リノベ24ドアはつり</v>
      </c>
      <c r="W77" s="88" t="str">
        <f>IF(S77&lt;&gt;"",IFERROR(IF(依頼書!$Q$2="共同住宅（4階建以上）",VLOOKUP(V77,補助額!A:H,8,FALSE),VLOOKUP(V77,補助額!A:H,7,FALSE)),"－"),"")</f>
        <v/>
      </c>
      <c r="X77" s="89" t="str">
        <f t="shared" si="24"/>
        <v/>
      </c>
      <c r="Y77" s="90" t="str">
        <f>IF(R77="","",IF(OR(依頼書!$O$2="選択してください",依頼書!$O$2=""),"地域を選択してください",IF(OR(依頼書!$Q$2="選択してください",依頼書!$Q$2=""),"建て方を選択してください",IFERROR(VLOOKUP(Z77,こどもエコグレード!A:E,5,FALSE),"対象外"))))</f>
        <v/>
      </c>
      <c r="Z77" s="90" t="str">
        <f>R77&amp;IF(依頼書!$Q$2="戸建住宅","戸建住宅","共同住宅")&amp;依頼書!$O$2</f>
        <v>共同住宅選択してください</v>
      </c>
      <c r="AA77" s="90" t="str">
        <f t="shared" si="25"/>
        <v>子育てエコドア</v>
      </c>
      <c r="AB77" s="91" t="str">
        <f>IF(R77&lt;&gt;"",IFERROR(IF(依頼書!$Q$2="共同住宅（4階建以上）",VLOOKUP(AA77,補助額!A:H,8,FALSE),VLOOKUP(AA77,補助額!A:H,7,FALSE)),"－"),"")</f>
        <v/>
      </c>
      <c r="AC77" s="96" t="str">
        <f t="shared" si="26"/>
        <v/>
      </c>
      <c r="AD77" s="90" t="str">
        <f t="shared" si="16"/>
        <v/>
      </c>
      <c r="AE77" s="90" t="str">
        <f t="shared" si="17"/>
        <v>子育てエコドア</v>
      </c>
      <c r="AF77" s="91" t="str">
        <f>IF(R77&lt;&gt;"",IFERROR(IF(依頼書!$Q$2="共同住宅（4階建以上）",VLOOKUP(AE77,補助額!A:H,8,FALSE),VLOOKUP(AE77,補助額!A:H,7,FALSE)),"－"),"")</f>
        <v/>
      </c>
      <c r="AG77" s="97" t="str">
        <f t="shared" si="27"/>
        <v/>
      </c>
      <c r="AH77" s="122" t="str">
        <f>IF(R77="","",IF(OR(依頼書!$O$2="選択してください",依頼書!$O$2=""),"地域を選択してください",IF(OR(依頼書!$Q$2="選択してください",依頼書!$Q$2=""),"建て方を選択してください",IFERROR(VLOOKUP(AI77,こどもエコグレード!A:F,6,FALSE),"対象外"))))</f>
        <v/>
      </c>
      <c r="AI77" s="122" t="str">
        <f>R77&amp;IF(依頼書!$Q$2="戸建住宅","戸建住宅","共同住宅")&amp;依頼書!$O$2</f>
        <v>共同住宅選択してください</v>
      </c>
      <c r="AJ77" s="98"/>
      <c r="AK77" s="98"/>
      <c r="AL77" s="98"/>
    </row>
    <row r="78" spans="1:38" ht="18" customHeight="1" x14ac:dyDescent="0.4">
      <c r="A78" s="1" t="str">
        <f t="shared" si="18"/>
        <v/>
      </c>
      <c r="B78" s="80" t="str">
        <f t="shared" si="19"/>
        <v/>
      </c>
      <c r="C78" s="80" t="str">
        <f t="shared" si="20"/>
        <v/>
      </c>
      <c r="D78" s="80" t="str">
        <f t="shared" si="14"/>
        <v/>
      </c>
      <c r="E78" s="1">
        <f>IFERROR(VLOOKUP(K78&amp;L78,LIXIL対象製品リスト!R:W,4,FALSE),0)</f>
        <v>0</v>
      </c>
      <c r="F78" s="1">
        <f>IFERROR(VLOOKUP(K78&amp;L78,LIXIL対象製品リスト!R:W,5,FALSE),0)</f>
        <v>0</v>
      </c>
      <c r="H78" s="120"/>
      <c r="I78" s="81"/>
      <c r="J78" s="81"/>
      <c r="K78" s="83" t="str">
        <f>IF($H78="","",IFERROR(VLOOKUP($H78,LIXIL対象製品リスト!$A:$P,2,FALSE),"型番が存在しません"))</f>
        <v/>
      </c>
      <c r="L78" s="121" t="str">
        <f>IF($H78="","",IFERROR(VLOOKUP($H78,LIXIL対象製品リスト!$A:$P,6,FALSE),"型番が存在しません"))</f>
        <v/>
      </c>
      <c r="M78" s="83" t="str">
        <f>IF($H78="","",IFERROR(VLOOKUP($H78,LIXIL対象製品リスト!$A:$P,7,FALSE),"型番が存在しません"))</f>
        <v/>
      </c>
      <c r="N78" s="121" t="str">
        <f>IF($H78="","",IFERROR(VLOOKUP($H78,LIXIL対象製品リスト!$A:$P,10,FALSE),"型番が存在しません"))</f>
        <v/>
      </c>
      <c r="O78" s="83" t="str">
        <f>IF(OR(I78="",J78=""),"",IF(COUNTIF(M78,"*（D）*")&gt;0,IF((I78+E78)*(J78+F78)/10^6&gt;=サイズ!$D$17,"4",IF((I78+E78)*(J78+F78)/10^6&gt;=サイズ!$D$16,"3",IF((I78+E78)*(J78+F78)/10^6&gt;=サイズ!$D$15,"2",IF((I78+E78)*(J78+F78)/10^6&gt;=サイズ!$D$14,"1","対象外")))),IF(COUNTIF(M78,"*（E）*")&gt;0,IF((I78+E78)*(J78+F78)/10^6&gt;=サイズ!$D$21,"4",IF((I78+E78)*(J78+F78)/10^6&gt;=サイズ!$D$20,"3",IF((I78+E78)*(J78+F78)/10^6&gt;=サイズ!$D$19,"2",IF((I78+E78)*(J78+F78)/10^6&gt;=サイズ!$D$18,"1","対象外")))),"開閉形式を選択")))</f>
        <v/>
      </c>
      <c r="P78" s="83" t="str">
        <f t="shared" si="21"/>
        <v/>
      </c>
      <c r="Q78" s="83" t="str">
        <f t="shared" si="22"/>
        <v/>
      </c>
      <c r="R78" s="83" t="str">
        <f t="shared" si="15"/>
        <v/>
      </c>
      <c r="S78" s="83" t="str">
        <f t="shared" si="23"/>
        <v/>
      </c>
      <c r="T78" s="95"/>
      <c r="U78" s="86" t="str">
        <f>IF(R78&lt;&gt;"",IF(R78="P","SS",IF(OR(R78="S",R78="A"),R78,IF(AND(R78="B",IFERROR(VLOOKUP(H78,LIXIL対象製品リスト!L:AC,9,FALSE),"")="○"),IF(OR(依頼書!$Q$2="",依頼書!$Q$2="選択してください"),"建て方を選択してください",IF(依頼書!$Q$2="共同住宅（4階建以上）",R78,"対象外")),"対象外"))),"")</f>
        <v/>
      </c>
      <c r="V78" s="87" t="str">
        <f>"窓リノベ24"&amp;"ドア"&amp;IFERROR(LEFT(VLOOKUP(H78,LIXIL対象製品リスト!L:AC,2,FALSE),3),"はつり")&amp;U78&amp;P78</f>
        <v>窓リノベ24ドアはつり</v>
      </c>
      <c r="W78" s="88" t="str">
        <f>IF(S78&lt;&gt;"",IFERROR(IF(依頼書!$Q$2="共同住宅（4階建以上）",VLOOKUP(V78,補助額!A:H,8,FALSE),VLOOKUP(V78,補助額!A:H,7,FALSE)),"－"),"")</f>
        <v/>
      </c>
      <c r="X78" s="89" t="str">
        <f t="shared" si="24"/>
        <v/>
      </c>
      <c r="Y78" s="90" t="str">
        <f>IF(R78="","",IF(OR(依頼書!$O$2="選択してください",依頼書!$O$2=""),"地域を選択してください",IF(OR(依頼書!$Q$2="選択してください",依頼書!$Q$2=""),"建て方を選択してください",IFERROR(VLOOKUP(Z78,こどもエコグレード!A:E,5,FALSE),"対象外"))))</f>
        <v/>
      </c>
      <c r="Z78" s="90" t="str">
        <f>R78&amp;IF(依頼書!$Q$2="戸建住宅","戸建住宅","共同住宅")&amp;依頼書!$O$2</f>
        <v>共同住宅選択してください</v>
      </c>
      <c r="AA78" s="90" t="str">
        <f t="shared" si="25"/>
        <v>子育てエコドア</v>
      </c>
      <c r="AB78" s="91" t="str">
        <f>IF(R78&lt;&gt;"",IFERROR(IF(依頼書!$Q$2="共同住宅（4階建以上）",VLOOKUP(AA78,補助額!A:H,8,FALSE),VLOOKUP(AA78,補助額!A:H,7,FALSE)),"－"),"")</f>
        <v/>
      </c>
      <c r="AC78" s="96" t="str">
        <f t="shared" si="26"/>
        <v/>
      </c>
      <c r="AD78" s="90" t="str">
        <f t="shared" si="16"/>
        <v/>
      </c>
      <c r="AE78" s="90" t="str">
        <f t="shared" si="17"/>
        <v>子育てエコドア</v>
      </c>
      <c r="AF78" s="91" t="str">
        <f>IF(R78&lt;&gt;"",IFERROR(IF(依頼書!$Q$2="共同住宅（4階建以上）",VLOOKUP(AE78,補助額!A:H,8,FALSE),VLOOKUP(AE78,補助額!A:H,7,FALSE)),"－"),"")</f>
        <v/>
      </c>
      <c r="AG78" s="97" t="str">
        <f t="shared" si="27"/>
        <v/>
      </c>
      <c r="AH78" s="122" t="str">
        <f>IF(R78="","",IF(OR(依頼書!$O$2="選択してください",依頼書!$O$2=""),"地域を選択してください",IF(OR(依頼書!$Q$2="選択してください",依頼書!$Q$2=""),"建て方を選択してください",IFERROR(VLOOKUP(AI78,こどもエコグレード!A:F,6,FALSE),"対象外"))))</f>
        <v/>
      </c>
      <c r="AI78" s="122" t="str">
        <f>R78&amp;IF(依頼書!$Q$2="戸建住宅","戸建住宅","共同住宅")&amp;依頼書!$O$2</f>
        <v>共同住宅選択してください</v>
      </c>
      <c r="AJ78" s="98"/>
      <c r="AK78" s="98"/>
      <c r="AL78" s="98"/>
    </row>
    <row r="79" spans="1:38" ht="18" customHeight="1" x14ac:dyDescent="0.4">
      <c r="A79" s="1" t="str">
        <f t="shared" si="18"/>
        <v/>
      </c>
      <c r="B79" s="80" t="str">
        <f t="shared" si="19"/>
        <v/>
      </c>
      <c r="C79" s="80" t="str">
        <f t="shared" si="20"/>
        <v/>
      </c>
      <c r="D79" s="80" t="str">
        <f t="shared" si="14"/>
        <v/>
      </c>
      <c r="E79" s="1">
        <f>IFERROR(VLOOKUP(K79&amp;L79,LIXIL対象製品リスト!R:W,4,FALSE),0)</f>
        <v>0</v>
      </c>
      <c r="F79" s="1">
        <f>IFERROR(VLOOKUP(K79&amp;L79,LIXIL対象製品リスト!R:W,5,FALSE),0)</f>
        <v>0</v>
      </c>
      <c r="H79" s="120"/>
      <c r="I79" s="81"/>
      <c r="J79" s="81"/>
      <c r="K79" s="83" t="str">
        <f>IF($H79="","",IFERROR(VLOOKUP($H79,LIXIL対象製品リスト!$A:$P,2,FALSE),"型番が存在しません"))</f>
        <v/>
      </c>
      <c r="L79" s="121" t="str">
        <f>IF($H79="","",IFERROR(VLOOKUP($H79,LIXIL対象製品リスト!$A:$P,6,FALSE),"型番が存在しません"))</f>
        <v/>
      </c>
      <c r="M79" s="83" t="str">
        <f>IF($H79="","",IFERROR(VLOOKUP($H79,LIXIL対象製品リスト!$A:$P,7,FALSE),"型番が存在しません"))</f>
        <v/>
      </c>
      <c r="N79" s="121" t="str">
        <f>IF($H79="","",IFERROR(VLOOKUP($H79,LIXIL対象製品リスト!$A:$P,10,FALSE),"型番が存在しません"))</f>
        <v/>
      </c>
      <c r="O79" s="83" t="str">
        <f>IF(OR(I79="",J79=""),"",IF(COUNTIF(M79,"*（D）*")&gt;0,IF((I79+E79)*(J79+F79)/10^6&gt;=サイズ!$D$17,"4",IF((I79+E79)*(J79+F79)/10^6&gt;=サイズ!$D$16,"3",IF((I79+E79)*(J79+F79)/10^6&gt;=サイズ!$D$15,"2",IF((I79+E79)*(J79+F79)/10^6&gt;=サイズ!$D$14,"1","対象外")))),IF(COUNTIF(M79,"*（E）*")&gt;0,IF((I79+E79)*(J79+F79)/10^6&gt;=サイズ!$D$21,"4",IF((I79+E79)*(J79+F79)/10^6&gt;=サイズ!$D$20,"3",IF((I79+E79)*(J79+F79)/10^6&gt;=サイズ!$D$19,"2",IF((I79+E79)*(J79+F79)/10^6&gt;=サイズ!$D$18,"1","対象外")))),"開閉形式を選択")))</f>
        <v/>
      </c>
      <c r="P79" s="83" t="str">
        <f t="shared" si="21"/>
        <v/>
      </c>
      <c r="Q79" s="83" t="str">
        <f t="shared" si="22"/>
        <v/>
      </c>
      <c r="R79" s="83" t="str">
        <f t="shared" si="15"/>
        <v/>
      </c>
      <c r="S79" s="83" t="str">
        <f t="shared" si="23"/>
        <v/>
      </c>
      <c r="T79" s="95"/>
      <c r="U79" s="86" t="str">
        <f>IF(R79&lt;&gt;"",IF(R79="P","SS",IF(OR(R79="S",R79="A"),R79,IF(AND(R79="B",IFERROR(VLOOKUP(H79,LIXIL対象製品リスト!L:AC,9,FALSE),"")="○"),IF(OR(依頼書!$Q$2="",依頼書!$Q$2="選択してください"),"建て方を選択してください",IF(依頼書!$Q$2="共同住宅（4階建以上）",R79,"対象外")),"対象外"))),"")</f>
        <v/>
      </c>
      <c r="V79" s="87" t="str">
        <f>"窓リノベ24"&amp;"ドア"&amp;IFERROR(LEFT(VLOOKUP(H79,LIXIL対象製品リスト!L:AC,2,FALSE),3),"はつり")&amp;U79&amp;P79</f>
        <v>窓リノベ24ドアはつり</v>
      </c>
      <c r="W79" s="88" t="str">
        <f>IF(S79&lt;&gt;"",IFERROR(IF(依頼書!$Q$2="共同住宅（4階建以上）",VLOOKUP(V79,補助額!A:H,8,FALSE),VLOOKUP(V79,補助額!A:H,7,FALSE)),"－"),"")</f>
        <v/>
      </c>
      <c r="X79" s="89" t="str">
        <f t="shared" si="24"/>
        <v/>
      </c>
      <c r="Y79" s="90" t="str">
        <f>IF(R79="","",IF(OR(依頼書!$O$2="選択してください",依頼書!$O$2=""),"地域を選択してください",IF(OR(依頼書!$Q$2="選択してください",依頼書!$Q$2=""),"建て方を選択してください",IFERROR(VLOOKUP(Z79,こどもエコグレード!A:E,5,FALSE),"対象外"))))</f>
        <v/>
      </c>
      <c r="Z79" s="90" t="str">
        <f>R79&amp;IF(依頼書!$Q$2="戸建住宅","戸建住宅","共同住宅")&amp;依頼書!$O$2</f>
        <v>共同住宅選択してください</v>
      </c>
      <c r="AA79" s="90" t="str">
        <f t="shared" si="25"/>
        <v>子育てエコドア</v>
      </c>
      <c r="AB79" s="91" t="str">
        <f>IF(R79&lt;&gt;"",IFERROR(IF(依頼書!$Q$2="共同住宅（4階建以上）",VLOOKUP(AA79,補助額!A:H,8,FALSE),VLOOKUP(AA79,補助額!A:H,7,FALSE)),"－"),"")</f>
        <v/>
      </c>
      <c r="AC79" s="96" t="str">
        <f t="shared" si="26"/>
        <v/>
      </c>
      <c r="AD79" s="90" t="str">
        <f t="shared" si="16"/>
        <v/>
      </c>
      <c r="AE79" s="90" t="str">
        <f t="shared" si="17"/>
        <v>子育てエコドア</v>
      </c>
      <c r="AF79" s="91" t="str">
        <f>IF(R79&lt;&gt;"",IFERROR(IF(依頼書!$Q$2="共同住宅（4階建以上）",VLOOKUP(AE79,補助額!A:H,8,FALSE),VLOOKUP(AE79,補助額!A:H,7,FALSE)),"－"),"")</f>
        <v/>
      </c>
      <c r="AG79" s="97" t="str">
        <f t="shared" si="27"/>
        <v/>
      </c>
      <c r="AH79" s="122" t="str">
        <f>IF(R79="","",IF(OR(依頼書!$O$2="選択してください",依頼書!$O$2=""),"地域を選択してください",IF(OR(依頼書!$Q$2="選択してください",依頼書!$Q$2=""),"建て方を選択してください",IFERROR(VLOOKUP(AI79,こどもエコグレード!A:F,6,FALSE),"対象外"))))</f>
        <v/>
      </c>
      <c r="AI79" s="122" t="str">
        <f>R79&amp;IF(依頼書!$Q$2="戸建住宅","戸建住宅","共同住宅")&amp;依頼書!$O$2</f>
        <v>共同住宅選択してください</v>
      </c>
      <c r="AJ79" s="98"/>
      <c r="AK79" s="98"/>
      <c r="AL79" s="98"/>
    </row>
    <row r="80" spans="1:38" ht="18" customHeight="1" x14ac:dyDescent="0.4">
      <c r="A80" s="1" t="str">
        <f t="shared" si="18"/>
        <v/>
      </c>
      <c r="B80" s="80" t="str">
        <f t="shared" si="19"/>
        <v/>
      </c>
      <c r="C80" s="80" t="str">
        <f t="shared" si="20"/>
        <v/>
      </c>
      <c r="D80" s="80" t="str">
        <f t="shared" si="14"/>
        <v/>
      </c>
      <c r="E80" s="1">
        <f>IFERROR(VLOOKUP(K80&amp;L80,LIXIL対象製品リスト!R:W,4,FALSE),0)</f>
        <v>0</v>
      </c>
      <c r="F80" s="1">
        <f>IFERROR(VLOOKUP(K80&amp;L80,LIXIL対象製品リスト!R:W,5,FALSE),0)</f>
        <v>0</v>
      </c>
      <c r="H80" s="120"/>
      <c r="I80" s="81"/>
      <c r="J80" s="81"/>
      <c r="K80" s="83" t="str">
        <f>IF($H80="","",IFERROR(VLOOKUP($H80,LIXIL対象製品リスト!$A:$P,2,FALSE),"型番が存在しません"))</f>
        <v/>
      </c>
      <c r="L80" s="121" t="str">
        <f>IF($H80="","",IFERROR(VLOOKUP($H80,LIXIL対象製品リスト!$A:$P,6,FALSE),"型番が存在しません"))</f>
        <v/>
      </c>
      <c r="M80" s="83" t="str">
        <f>IF($H80="","",IFERROR(VLOOKUP($H80,LIXIL対象製品リスト!$A:$P,7,FALSE),"型番が存在しません"))</f>
        <v/>
      </c>
      <c r="N80" s="121" t="str">
        <f>IF($H80="","",IFERROR(VLOOKUP($H80,LIXIL対象製品リスト!$A:$P,10,FALSE),"型番が存在しません"))</f>
        <v/>
      </c>
      <c r="O80" s="83" t="str">
        <f>IF(OR(I80="",J80=""),"",IF(COUNTIF(M80,"*（D）*")&gt;0,IF((I80+E80)*(J80+F80)/10^6&gt;=サイズ!$D$17,"4",IF((I80+E80)*(J80+F80)/10^6&gt;=サイズ!$D$16,"3",IF((I80+E80)*(J80+F80)/10^6&gt;=サイズ!$D$15,"2",IF((I80+E80)*(J80+F80)/10^6&gt;=サイズ!$D$14,"1","対象外")))),IF(COUNTIF(M80,"*（E）*")&gt;0,IF((I80+E80)*(J80+F80)/10^6&gt;=サイズ!$D$21,"4",IF((I80+E80)*(J80+F80)/10^6&gt;=サイズ!$D$20,"3",IF((I80+E80)*(J80+F80)/10^6&gt;=サイズ!$D$19,"2",IF((I80+E80)*(J80+F80)/10^6&gt;=サイズ!$D$18,"1","対象外")))),"開閉形式を選択")))</f>
        <v/>
      </c>
      <c r="P80" s="83" t="str">
        <f t="shared" si="21"/>
        <v/>
      </c>
      <c r="Q80" s="83" t="str">
        <f t="shared" si="22"/>
        <v/>
      </c>
      <c r="R80" s="83" t="str">
        <f t="shared" si="15"/>
        <v/>
      </c>
      <c r="S80" s="83" t="str">
        <f t="shared" si="23"/>
        <v/>
      </c>
      <c r="T80" s="95"/>
      <c r="U80" s="86" t="str">
        <f>IF(R80&lt;&gt;"",IF(R80="P","SS",IF(OR(R80="S",R80="A"),R80,IF(AND(R80="B",IFERROR(VLOOKUP(H80,LIXIL対象製品リスト!L:AC,9,FALSE),"")="○"),IF(OR(依頼書!$Q$2="",依頼書!$Q$2="選択してください"),"建て方を選択してください",IF(依頼書!$Q$2="共同住宅（4階建以上）",R80,"対象外")),"対象外"))),"")</f>
        <v/>
      </c>
      <c r="V80" s="87" t="str">
        <f>"窓リノベ24"&amp;"ドア"&amp;IFERROR(LEFT(VLOOKUP(H80,LIXIL対象製品リスト!L:AC,2,FALSE),3),"はつり")&amp;U80&amp;P80</f>
        <v>窓リノベ24ドアはつり</v>
      </c>
      <c r="W80" s="88" t="str">
        <f>IF(S80&lt;&gt;"",IFERROR(IF(依頼書!$Q$2="共同住宅（4階建以上）",VLOOKUP(V80,補助額!A:H,8,FALSE),VLOOKUP(V80,補助額!A:H,7,FALSE)),"－"),"")</f>
        <v/>
      </c>
      <c r="X80" s="89" t="str">
        <f t="shared" si="24"/>
        <v/>
      </c>
      <c r="Y80" s="90" t="str">
        <f>IF(R80="","",IF(OR(依頼書!$O$2="選択してください",依頼書!$O$2=""),"地域を選択してください",IF(OR(依頼書!$Q$2="選択してください",依頼書!$Q$2=""),"建て方を選択してください",IFERROR(VLOOKUP(Z80,こどもエコグレード!A:E,5,FALSE),"対象外"))))</f>
        <v/>
      </c>
      <c r="Z80" s="90" t="str">
        <f>R80&amp;IF(依頼書!$Q$2="戸建住宅","戸建住宅","共同住宅")&amp;依頼書!$O$2</f>
        <v>共同住宅選択してください</v>
      </c>
      <c r="AA80" s="90" t="str">
        <f t="shared" si="25"/>
        <v>子育てエコドア</v>
      </c>
      <c r="AB80" s="91" t="str">
        <f>IF(R80&lt;&gt;"",IFERROR(IF(依頼書!$Q$2="共同住宅（4階建以上）",VLOOKUP(AA80,補助額!A:H,8,FALSE),VLOOKUP(AA80,補助額!A:H,7,FALSE)),"－"),"")</f>
        <v/>
      </c>
      <c r="AC80" s="96" t="str">
        <f t="shared" si="26"/>
        <v/>
      </c>
      <c r="AD80" s="90" t="str">
        <f t="shared" si="16"/>
        <v/>
      </c>
      <c r="AE80" s="90" t="str">
        <f t="shared" si="17"/>
        <v>子育てエコドア</v>
      </c>
      <c r="AF80" s="91" t="str">
        <f>IF(R80&lt;&gt;"",IFERROR(IF(依頼書!$Q$2="共同住宅（4階建以上）",VLOOKUP(AE80,補助額!A:H,8,FALSE),VLOOKUP(AE80,補助額!A:H,7,FALSE)),"－"),"")</f>
        <v/>
      </c>
      <c r="AG80" s="97" t="str">
        <f t="shared" si="27"/>
        <v/>
      </c>
      <c r="AH80" s="122" t="str">
        <f>IF(R80="","",IF(OR(依頼書!$O$2="選択してください",依頼書!$O$2=""),"地域を選択してください",IF(OR(依頼書!$Q$2="選択してください",依頼書!$Q$2=""),"建て方を選択してください",IFERROR(VLOOKUP(AI80,こどもエコグレード!A:F,6,FALSE),"対象外"))))</f>
        <v/>
      </c>
      <c r="AI80" s="122" t="str">
        <f>R80&amp;IF(依頼書!$Q$2="戸建住宅","戸建住宅","共同住宅")&amp;依頼書!$O$2</f>
        <v>共同住宅選択してください</v>
      </c>
      <c r="AJ80" s="98"/>
      <c r="AK80" s="98"/>
      <c r="AL80" s="98"/>
    </row>
    <row r="81" spans="1:38" ht="18" customHeight="1" x14ac:dyDescent="0.4">
      <c r="A81" s="1" t="str">
        <f t="shared" si="18"/>
        <v/>
      </c>
      <c r="B81" s="80" t="str">
        <f t="shared" si="19"/>
        <v/>
      </c>
      <c r="C81" s="80" t="str">
        <f t="shared" si="20"/>
        <v/>
      </c>
      <c r="D81" s="80" t="str">
        <f t="shared" si="14"/>
        <v/>
      </c>
      <c r="E81" s="1">
        <f>IFERROR(VLOOKUP(K81&amp;L81,LIXIL対象製品リスト!R:W,4,FALSE),0)</f>
        <v>0</v>
      </c>
      <c r="F81" s="1">
        <f>IFERROR(VLOOKUP(K81&amp;L81,LIXIL対象製品リスト!R:W,5,FALSE),0)</f>
        <v>0</v>
      </c>
      <c r="H81" s="120"/>
      <c r="I81" s="81"/>
      <c r="J81" s="81"/>
      <c r="K81" s="83" t="str">
        <f>IF($H81="","",IFERROR(VLOOKUP($H81,LIXIL対象製品リスト!$A:$P,2,FALSE),"型番が存在しません"))</f>
        <v/>
      </c>
      <c r="L81" s="121" t="str">
        <f>IF($H81="","",IFERROR(VLOOKUP($H81,LIXIL対象製品リスト!$A:$P,6,FALSE),"型番が存在しません"))</f>
        <v/>
      </c>
      <c r="M81" s="83" t="str">
        <f>IF($H81="","",IFERROR(VLOOKUP($H81,LIXIL対象製品リスト!$A:$P,7,FALSE),"型番が存在しません"))</f>
        <v/>
      </c>
      <c r="N81" s="121" t="str">
        <f>IF($H81="","",IFERROR(VLOOKUP($H81,LIXIL対象製品リスト!$A:$P,10,FALSE),"型番が存在しません"))</f>
        <v/>
      </c>
      <c r="O81" s="83" t="str">
        <f>IF(OR(I81="",J81=""),"",IF(COUNTIF(M81,"*（D）*")&gt;0,IF((I81+E81)*(J81+F81)/10^6&gt;=サイズ!$D$17,"4",IF((I81+E81)*(J81+F81)/10^6&gt;=サイズ!$D$16,"3",IF((I81+E81)*(J81+F81)/10^6&gt;=サイズ!$D$15,"2",IF((I81+E81)*(J81+F81)/10^6&gt;=サイズ!$D$14,"1","対象外")))),IF(COUNTIF(M81,"*（E）*")&gt;0,IF((I81+E81)*(J81+F81)/10^6&gt;=サイズ!$D$21,"4",IF((I81+E81)*(J81+F81)/10^6&gt;=サイズ!$D$20,"3",IF((I81+E81)*(J81+F81)/10^6&gt;=サイズ!$D$19,"2",IF((I81+E81)*(J81+F81)/10^6&gt;=サイズ!$D$18,"1","対象外")))),"開閉形式を選択")))</f>
        <v/>
      </c>
      <c r="P81" s="83" t="str">
        <f t="shared" si="21"/>
        <v/>
      </c>
      <c r="Q81" s="83" t="str">
        <f t="shared" si="22"/>
        <v/>
      </c>
      <c r="R81" s="83" t="str">
        <f t="shared" si="15"/>
        <v/>
      </c>
      <c r="S81" s="83" t="str">
        <f t="shared" si="23"/>
        <v/>
      </c>
      <c r="T81" s="95"/>
      <c r="U81" s="86" t="str">
        <f>IF(R81&lt;&gt;"",IF(R81="P","SS",IF(OR(R81="S",R81="A"),R81,IF(AND(R81="B",IFERROR(VLOOKUP(H81,LIXIL対象製品リスト!L:AC,9,FALSE),"")="○"),IF(OR(依頼書!$Q$2="",依頼書!$Q$2="選択してください"),"建て方を選択してください",IF(依頼書!$Q$2="共同住宅（4階建以上）",R81,"対象外")),"対象外"))),"")</f>
        <v/>
      </c>
      <c r="V81" s="87" t="str">
        <f>"窓リノベ24"&amp;"ドア"&amp;IFERROR(LEFT(VLOOKUP(H81,LIXIL対象製品リスト!L:AC,2,FALSE),3),"はつり")&amp;U81&amp;P81</f>
        <v>窓リノベ24ドアはつり</v>
      </c>
      <c r="W81" s="88" t="str">
        <f>IF(S81&lt;&gt;"",IFERROR(IF(依頼書!$Q$2="共同住宅（4階建以上）",VLOOKUP(V81,補助額!A:H,8,FALSE),VLOOKUP(V81,補助額!A:H,7,FALSE)),"－"),"")</f>
        <v/>
      </c>
      <c r="X81" s="89" t="str">
        <f t="shared" si="24"/>
        <v/>
      </c>
      <c r="Y81" s="90" t="str">
        <f>IF(R81="","",IF(OR(依頼書!$O$2="選択してください",依頼書!$O$2=""),"地域を選択してください",IF(OR(依頼書!$Q$2="選択してください",依頼書!$Q$2=""),"建て方を選択してください",IFERROR(VLOOKUP(Z81,こどもエコグレード!A:E,5,FALSE),"対象外"))))</f>
        <v/>
      </c>
      <c r="Z81" s="90" t="str">
        <f>R81&amp;IF(依頼書!$Q$2="戸建住宅","戸建住宅","共同住宅")&amp;依頼書!$O$2</f>
        <v>共同住宅選択してください</v>
      </c>
      <c r="AA81" s="90" t="str">
        <f t="shared" si="25"/>
        <v>子育てエコドア</v>
      </c>
      <c r="AB81" s="91" t="str">
        <f>IF(R81&lt;&gt;"",IFERROR(IF(依頼書!$Q$2="共同住宅（4階建以上）",VLOOKUP(AA81,補助額!A:H,8,FALSE),VLOOKUP(AA81,補助額!A:H,7,FALSE)),"－"),"")</f>
        <v/>
      </c>
      <c r="AC81" s="96" t="str">
        <f t="shared" si="26"/>
        <v/>
      </c>
      <c r="AD81" s="90" t="str">
        <f t="shared" si="16"/>
        <v/>
      </c>
      <c r="AE81" s="90" t="str">
        <f t="shared" si="17"/>
        <v>子育てエコドア</v>
      </c>
      <c r="AF81" s="91" t="str">
        <f>IF(R81&lt;&gt;"",IFERROR(IF(依頼書!$Q$2="共同住宅（4階建以上）",VLOOKUP(AE81,補助額!A:H,8,FALSE),VLOOKUP(AE81,補助額!A:H,7,FALSE)),"－"),"")</f>
        <v/>
      </c>
      <c r="AG81" s="97" t="str">
        <f t="shared" si="27"/>
        <v/>
      </c>
      <c r="AH81" s="122" t="str">
        <f>IF(R81="","",IF(OR(依頼書!$O$2="選択してください",依頼書!$O$2=""),"地域を選択してください",IF(OR(依頼書!$Q$2="選択してください",依頼書!$Q$2=""),"建て方を選択してください",IFERROR(VLOOKUP(AI81,こどもエコグレード!A:F,6,FALSE),"対象外"))))</f>
        <v/>
      </c>
      <c r="AI81" s="122" t="str">
        <f>R81&amp;IF(依頼書!$Q$2="戸建住宅","戸建住宅","共同住宅")&amp;依頼書!$O$2</f>
        <v>共同住宅選択してください</v>
      </c>
      <c r="AJ81" s="98"/>
      <c r="AK81" s="98"/>
      <c r="AL81" s="98"/>
    </row>
    <row r="82" spans="1:38" ht="18" customHeight="1" x14ac:dyDescent="0.4">
      <c r="A82" s="1" t="str">
        <f t="shared" si="18"/>
        <v/>
      </c>
      <c r="B82" s="80" t="str">
        <f t="shared" si="19"/>
        <v/>
      </c>
      <c r="C82" s="80" t="str">
        <f t="shared" si="20"/>
        <v/>
      </c>
      <c r="D82" s="80" t="str">
        <f t="shared" si="14"/>
        <v/>
      </c>
      <c r="E82" s="1">
        <f>IFERROR(VLOOKUP(K82&amp;L82,LIXIL対象製品リスト!R:W,4,FALSE),0)</f>
        <v>0</v>
      </c>
      <c r="F82" s="1">
        <f>IFERROR(VLOOKUP(K82&amp;L82,LIXIL対象製品リスト!R:W,5,FALSE),0)</f>
        <v>0</v>
      </c>
      <c r="H82" s="120"/>
      <c r="I82" s="81"/>
      <c r="J82" s="81"/>
      <c r="K82" s="83" t="str">
        <f>IF($H82="","",IFERROR(VLOOKUP($H82,LIXIL対象製品リスト!$A:$P,2,FALSE),"型番が存在しません"))</f>
        <v/>
      </c>
      <c r="L82" s="121" t="str">
        <f>IF($H82="","",IFERROR(VLOOKUP($H82,LIXIL対象製品リスト!$A:$P,6,FALSE),"型番が存在しません"))</f>
        <v/>
      </c>
      <c r="M82" s="83" t="str">
        <f>IF($H82="","",IFERROR(VLOOKUP($H82,LIXIL対象製品リスト!$A:$P,7,FALSE),"型番が存在しません"))</f>
        <v/>
      </c>
      <c r="N82" s="121" t="str">
        <f>IF($H82="","",IFERROR(VLOOKUP($H82,LIXIL対象製品リスト!$A:$P,10,FALSE),"型番が存在しません"))</f>
        <v/>
      </c>
      <c r="O82" s="83" t="str">
        <f>IF(OR(I82="",J82=""),"",IF(COUNTIF(M82,"*（D）*")&gt;0,IF((I82+E82)*(J82+F82)/10^6&gt;=サイズ!$D$17,"4",IF((I82+E82)*(J82+F82)/10^6&gt;=サイズ!$D$16,"3",IF((I82+E82)*(J82+F82)/10^6&gt;=サイズ!$D$15,"2",IF((I82+E82)*(J82+F82)/10^6&gt;=サイズ!$D$14,"1","対象外")))),IF(COUNTIF(M82,"*（E）*")&gt;0,IF((I82+E82)*(J82+F82)/10^6&gt;=サイズ!$D$21,"4",IF((I82+E82)*(J82+F82)/10^6&gt;=サイズ!$D$20,"3",IF((I82+E82)*(J82+F82)/10^6&gt;=サイズ!$D$19,"2",IF((I82+E82)*(J82+F82)/10^6&gt;=サイズ!$D$18,"1","対象外")))),"開閉形式を選択")))</f>
        <v/>
      </c>
      <c r="P82" s="83" t="str">
        <f t="shared" si="21"/>
        <v/>
      </c>
      <c r="Q82" s="83" t="str">
        <f t="shared" si="22"/>
        <v/>
      </c>
      <c r="R82" s="83" t="str">
        <f t="shared" si="15"/>
        <v/>
      </c>
      <c r="S82" s="83" t="str">
        <f t="shared" si="23"/>
        <v/>
      </c>
      <c r="T82" s="95"/>
      <c r="U82" s="86" t="str">
        <f>IF(R82&lt;&gt;"",IF(R82="P","SS",IF(OR(R82="S",R82="A"),R82,IF(AND(R82="B",IFERROR(VLOOKUP(H82,LIXIL対象製品リスト!L:AC,9,FALSE),"")="○"),IF(OR(依頼書!$Q$2="",依頼書!$Q$2="選択してください"),"建て方を選択してください",IF(依頼書!$Q$2="共同住宅（4階建以上）",R82,"対象外")),"対象外"))),"")</f>
        <v/>
      </c>
      <c r="V82" s="87" t="str">
        <f>"窓リノベ24"&amp;"ドア"&amp;IFERROR(LEFT(VLOOKUP(H82,LIXIL対象製品リスト!L:AC,2,FALSE),3),"はつり")&amp;U82&amp;P82</f>
        <v>窓リノベ24ドアはつり</v>
      </c>
      <c r="W82" s="88" t="str">
        <f>IF(S82&lt;&gt;"",IFERROR(IF(依頼書!$Q$2="共同住宅（4階建以上）",VLOOKUP(V82,補助額!A:H,8,FALSE),VLOOKUP(V82,補助額!A:H,7,FALSE)),"－"),"")</f>
        <v/>
      </c>
      <c r="X82" s="89" t="str">
        <f t="shared" si="24"/>
        <v/>
      </c>
      <c r="Y82" s="90" t="str">
        <f>IF(R82="","",IF(OR(依頼書!$O$2="選択してください",依頼書!$O$2=""),"地域を選択してください",IF(OR(依頼書!$Q$2="選択してください",依頼書!$Q$2=""),"建て方を選択してください",IFERROR(VLOOKUP(Z82,こどもエコグレード!A:E,5,FALSE),"対象外"))))</f>
        <v/>
      </c>
      <c r="Z82" s="90" t="str">
        <f>R82&amp;IF(依頼書!$Q$2="戸建住宅","戸建住宅","共同住宅")&amp;依頼書!$O$2</f>
        <v>共同住宅選択してください</v>
      </c>
      <c r="AA82" s="90" t="str">
        <f t="shared" si="25"/>
        <v>子育てエコドア</v>
      </c>
      <c r="AB82" s="91" t="str">
        <f>IF(R82&lt;&gt;"",IFERROR(IF(依頼書!$Q$2="共同住宅（4階建以上）",VLOOKUP(AA82,補助額!A:H,8,FALSE),VLOOKUP(AA82,補助額!A:H,7,FALSE)),"－"),"")</f>
        <v/>
      </c>
      <c r="AC82" s="96" t="str">
        <f t="shared" si="26"/>
        <v/>
      </c>
      <c r="AD82" s="90" t="str">
        <f t="shared" si="16"/>
        <v/>
      </c>
      <c r="AE82" s="90" t="str">
        <f t="shared" si="17"/>
        <v>子育てエコドア</v>
      </c>
      <c r="AF82" s="91" t="str">
        <f>IF(R82&lt;&gt;"",IFERROR(IF(依頼書!$Q$2="共同住宅（4階建以上）",VLOOKUP(AE82,補助額!A:H,8,FALSE),VLOOKUP(AE82,補助額!A:H,7,FALSE)),"－"),"")</f>
        <v/>
      </c>
      <c r="AG82" s="97" t="str">
        <f t="shared" si="27"/>
        <v/>
      </c>
      <c r="AH82" s="122" t="str">
        <f>IF(R82="","",IF(OR(依頼書!$O$2="選択してください",依頼書!$O$2=""),"地域を選択してください",IF(OR(依頼書!$Q$2="選択してください",依頼書!$Q$2=""),"建て方を選択してください",IFERROR(VLOOKUP(AI82,こどもエコグレード!A:F,6,FALSE),"対象外"))))</f>
        <v/>
      </c>
      <c r="AI82" s="122" t="str">
        <f>R82&amp;IF(依頼書!$Q$2="戸建住宅","戸建住宅","共同住宅")&amp;依頼書!$O$2</f>
        <v>共同住宅選択してください</v>
      </c>
      <c r="AJ82" s="98"/>
      <c r="AK82" s="98"/>
      <c r="AL82" s="98"/>
    </row>
    <row r="83" spans="1:38" ht="18" customHeight="1" x14ac:dyDescent="0.4">
      <c r="A83" s="1" t="str">
        <f t="shared" si="18"/>
        <v/>
      </c>
      <c r="B83" s="80" t="str">
        <f t="shared" si="19"/>
        <v/>
      </c>
      <c r="C83" s="80" t="str">
        <f t="shared" si="20"/>
        <v/>
      </c>
      <c r="D83" s="80" t="str">
        <f t="shared" si="14"/>
        <v/>
      </c>
      <c r="E83" s="1">
        <f>IFERROR(VLOOKUP(K83&amp;L83,LIXIL対象製品リスト!R:W,4,FALSE),0)</f>
        <v>0</v>
      </c>
      <c r="F83" s="1">
        <f>IFERROR(VLOOKUP(K83&amp;L83,LIXIL対象製品リスト!R:W,5,FALSE),0)</f>
        <v>0</v>
      </c>
      <c r="H83" s="120"/>
      <c r="I83" s="81"/>
      <c r="J83" s="81"/>
      <c r="K83" s="83" t="str">
        <f>IF($H83="","",IFERROR(VLOOKUP($H83,LIXIL対象製品リスト!$A:$P,2,FALSE),"型番が存在しません"))</f>
        <v/>
      </c>
      <c r="L83" s="121" t="str">
        <f>IF($H83="","",IFERROR(VLOOKUP($H83,LIXIL対象製品リスト!$A:$P,6,FALSE),"型番が存在しません"))</f>
        <v/>
      </c>
      <c r="M83" s="83" t="str">
        <f>IF($H83="","",IFERROR(VLOOKUP($H83,LIXIL対象製品リスト!$A:$P,7,FALSE),"型番が存在しません"))</f>
        <v/>
      </c>
      <c r="N83" s="121" t="str">
        <f>IF($H83="","",IFERROR(VLOOKUP($H83,LIXIL対象製品リスト!$A:$P,10,FALSE),"型番が存在しません"))</f>
        <v/>
      </c>
      <c r="O83" s="83" t="str">
        <f>IF(OR(I83="",J83=""),"",IF(COUNTIF(M83,"*（D）*")&gt;0,IF((I83+E83)*(J83+F83)/10^6&gt;=サイズ!$D$17,"4",IF((I83+E83)*(J83+F83)/10^6&gt;=サイズ!$D$16,"3",IF((I83+E83)*(J83+F83)/10^6&gt;=サイズ!$D$15,"2",IF((I83+E83)*(J83+F83)/10^6&gt;=サイズ!$D$14,"1","対象外")))),IF(COUNTIF(M83,"*（E）*")&gt;0,IF((I83+E83)*(J83+F83)/10^6&gt;=サイズ!$D$21,"4",IF((I83+E83)*(J83+F83)/10^6&gt;=サイズ!$D$20,"3",IF((I83+E83)*(J83+F83)/10^6&gt;=サイズ!$D$19,"2",IF((I83+E83)*(J83+F83)/10^6&gt;=サイズ!$D$18,"1","対象外")))),"開閉形式を選択")))</f>
        <v/>
      </c>
      <c r="P83" s="83" t="str">
        <f t="shared" si="21"/>
        <v/>
      </c>
      <c r="Q83" s="83" t="str">
        <f t="shared" si="22"/>
        <v/>
      </c>
      <c r="R83" s="83" t="str">
        <f t="shared" si="15"/>
        <v/>
      </c>
      <c r="S83" s="83" t="str">
        <f t="shared" si="23"/>
        <v/>
      </c>
      <c r="T83" s="95"/>
      <c r="U83" s="86" t="str">
        <f>IF(R83&lt;&gt;"",IF(R83="P","SS",IF(OR(R83="S",R83="A"),R83,IF(AND(R83="B",IFERROR(VLOOKUP(H83,LIXIL対象製品リスト!L:AC,9,FALSE),"")="○"),IF(OR(依頼書!$Q$2="",依頼書!$Q$2="選択してください"),"建て方を選択してください",IF(依頼書!$Q$2="共同住宅（4階建以上）",R83,"対象外")),"対象外"))),"")</f>
        <v/>
      </c>
      <c r="V83" s="87" t="str">
        <f>"窓リノベ24"&amp;"ドア"&amp;IFERROR(LEFT(VLOOKUP(H83,LIXIL対象製品リスト!L:AC,2,FALSE),3),"はつり")&amp;U83&amp;P83</f>
        <v>窓リノベ24ドアはつり</v>
      </c>
      <c r="W83" s="88" t="str">
        <f>IF(S83&lt;&gt;"",IFERROR(IF(依頼書!$Q$2="共同住宅（4階建以上）",VLOOKUP(V83,補助額!A:H,8,FALSE),VLOOKUP(V83,補助額!A:H,7,FALSE)),"－"),"")</f>
        <v/>
      </c>
      <c r="X83" s="89" t="str">
        <f t="shared" si="24"/>
        <v/>
      </c>
      <c r="Y83" s="90" t="str">
        <f>IF(R83="","",IF(OR(依頼書!$O$2="選択してください",依頼書!$O$2=""),"地域を選択してください",IF(OR(依頼書!$Q$2="選択してください",依頼書!$Q$2=""),"建て方を選択してください",IFERROR(VLOOKUP(Z83,こどもエコグレード!A:E,5,FALSE),"対象外"))))</f>
        <v/>
      </c>
      <c r="Z83" s="90" t="str">
        <f>R83&amp;IF(依頼書!$Q$2="戸建住宅","戸建住宅","共同住宅")&amp;依頼書!$O$2</f>
        <v>共同住宅選択してください</v>
      </c>
      <c r="AA83" s="90" t="str">
        <f t="shared" si="25"/>
        <v>子育てエコドア</v>
      </c>
      <c r="AB83" s="91" t="str">
        <f>IF(R83&lt;&gt;"",IFERROR(IF(依頼書!$Q$2="共同住宅（4階建以上）",VLOOKUP(AA83,補助額!A:H,8,FALSE),VLOOKUP(AA83,補助額!A:H,7,FALSE)),"－"),"")</f>
        <v/>
      </c>
      <c r="AC83" s="96" t="str">
        <f t="shared" si="26"/>
        <v/>
      </c>
      <c r="AD83" s="90" t="str">
        <f t="shared" si="16"/>
        <v/>
      </c>
      <c r="AE83" s="90" t="str">
        <f t="shared" si="17"/>
        <v>子育てエコドア</v>
      </c>
      <c r="AF83" s="91" t="str">
        <f>IF(R83&lt;&gt;"",IFERROR(IF(依頼書!$Q$2="共同住宅（4階建以上）",VLOOKUP(AE83,補助額!A:H,8,FALSE),VLOOKUP(AE83,補助額!A:H,7,FALSE)),"－"),"")</f>
        <v/>
      </c>
      <c r="AG83" s="97" t="str">
        <f t="shared" si="27"/>
        <v/>
      </c>
      <c r="AH83" s="122" t="str">
        <f>IF(R83="","",IF(OR(依頼書!$O$2="選択してください",依頼書!$O$2=""),"地域を選択してください",IF(OR(依頼書!$Q$2="選択してください",依頼書!$Q$2=""),"建て方を選択してください",IFERROR(VLOOKUP(AI83,こどもエコグレード!A:F,6,FALSE),"対象外"))))</f>
        <v/>
      </c>
      <c r="AI83" s="122" t="str">
        <f>R83&amp;IF(依頼書!$Q$2="戸建住宅","戸建住宅","共同住宅")&amp;依頼書!$O$2</f>
        <v>共同住宅選択してください</v>
      </c>
      <c r="AJ83" s="98"/>
      <c r="AK83" s="98"/>
      <c r="AL83" s="98"/>
    </row>
    <row r="84" spans="1:38" ht="18" customHeight="1" x14ac:dyDescent="0.4">
      <c r="A84" s="1" t="str">
        <f t="shared" si="18"/>
        <v/>
      </c>
      <c r="B84" s="80" t="str">
        <f t="shared" si="19"/>
        <v/>
      </c>
      <c r="C84" s="80" t="str">
        <f t="shared" si="20"/>
        <v/>
      </c>
      <c r="D84" s="80" t="str">
        <f t="shared" si="14"/>
        <v/>
      </c>
      <c r="E84" s="1">
        <f>IFERROR(VLOOKUP(K84&amp;L84,LIXIL対象製品リスト!R:W,4,FALSE),0)</f>
        <v>0</v>
      </c>
      <c r="F84" s="1">
        <f>IFERROR(VLOOKUP(K84&amp;L84,LIXIL対象製品リスト!R:W,5,FALSE),0)</f>
        <v>0</v>
      </c>
      <c r="H84" s="120"/>
      <c r="I84" s="81"/>
      <c r="J84" s="81"/>
      <c r="K84" s="83" t="str">
        <f>IF($H84="","",IFERROR(VLOOKUP($H84,LIXIL対象製品リスト!$A:$P,2,FALSE),"型番が存在しません"))</f>
        <v/>
      </c>
      <c r="L84" s="121" t="str">
        <f>IF($H84="","",IFERROR(VLOOKUP($H84,LIXIL対象製品リスト!$A:$P,6,FALSE),"型番が存在しません"))</f>
        <v/>
      </c>
      <c r="M84" s="83" t="str">
        <f>IF($H84="","",IFERROR(VLOOKUP($H84,LIXIL対象製品リスト!$A:$P,7,FALSE),"型番が存在しません"))</f>
        <v/>
      </c>
      <c r="N84" s="121" t="str">
        <f>IF($H84="","",IFERROR(VLOOKUP($H84,LIXIL対象製品リスト!$A:$P,10,FALSE),"型番が存在しません"))</f>
        <v/>
      </c>
      <c r="O84" s="83" t="str">
        <f>IF(OR(I84="",J84=""),"",IF(COUNTIF(M84,"*（D）*")&gt;0,IF((I84+E84)*(J84+F84)/10^6&gt;=サイズ!$D$17,"4",IF((I84+E84)*(J84+F84)/10^6&gt;=サイズ!$D$16,"3",IF((I84+E84)*(J84+F84)/10^6&gt;=サイズ!$D$15,"2",IF((I84+E84)*(J84+F84)/10^6&gt;=サイズ!$D$14,"1","対象外")))),IF(COUNTIF(M84,"*（E）*")&gt;0,IF((I84+E84)*(J84+F84)/10^6&gt;=サイズ!$D$21,"4",IF((I84+E84)*(J84+F84)/10^6&gt;=サイズ!$D$20,"3",IF((I84+E84)*(J84+F84)/10^6&gt;=サイズ!$D$19,"2",IF((I84+E84)*(J84+F84)/10^6&gt;=サイズ!$D$18,"1","対象外")))),"開閉形式を選択")))</f>
        <v/>
      </c>
      <c r="P84" s="83" t="str">
        <f t="shared" si="21"/>
        <v/>
      </c>
      <c r="Q84" s="83" t="str">
        <f t="shared" si="22"/>
        <v/>
      </c>
      <c r="R84" s="83" t="str">
        <f t="shared" si="15"/>
        <v/>
      </c>
      <c r="S84" s="83" t="str">
        <f t="shared" si="23"/>
        <v/>
      </c>
      <c r="T84" s="95"/>
      <c r="U84" s="86" t="str">
        <f>IF(R84&lt;&gt;"",IF(R84="P","SS",IF(OR(R84="S",R84="A"),R84,IF(AND(R84="B",IFERROR(VLOOKUP(H84,LIXIL対象製品リスト!L:AC,9,FALSE),"")="○"),IF(OR(依頼書!$Q$2="",依頼書!$Q$2="選択してください"),"建て方を選択してください",IF(依頼書!$Q$2="共同住宅（4階建以上）",R84,"対象外")),"対象外"))),"")</f>
        <v/>
      </c>
      <c r="V84" s="87" t="str">
        <f>"窓リノベ24"&amp;"ドア"&amp;IFERROR(LEFT(VLOOKUP(H84,LIXIL対象製品リスト!L:AC,2,FALSE),3),"はつり")&amp;U84&amp;P84</f>
        <v>窓リノベ24ドアはつり</v>
      </c>
      <c r="W84" s="88" t="str">
        <f>IF(S84&lt;&gt;"",IFERROR(IF(依頼書!$Q$2="共同住宅（4階建以上）",VLOOKUP(V84,補助額!A:H,8,FALSE),VLOOKUP(V84,補助額!A:H,7,FALSE)),"－"),"")</f>
        <v/>
      </c>
      <c r="X84" s="89" t="str">
        <f t="shared" si="24"/>
        <v/>
      </c>
      <c r="Y84" s="90" t="str">
        <f>IF(R84="","",IF(OR(依頼書!$O$2="選択してください",依頼書!$O$2=""),"地域を選択してください",IF(OR(依頼書!$Q$2="選択してください",依頼書!$Q$2=""),"建て方を選択してください",IFERROR(VLOOKUP(Z84,こどもエコグレード!A:E,5,FALSE),"対象外"))))</f>
        <v/>
      </c>
      <c r="Z84" s="90" t="str">
        <f>R84&amp;IF(依頼書!$Q$2="戸建住宅","戸建住宅","共同住宅")&amp;依頼書!$O$2</f>
        <v>共同住宅選択してください</v>
      </c>
      <c r="AA84" s="90" t="str">
        <f t="shared" si="25"/>
        <v>子育てエコドア</v>
      </c>
      <c r="AB84" s="91" t="str">
        <f>IF(R84&lt;&gt;"",IFERROR(IF(依頼書!$Q$2="共同住宅（4階建以上）",VLOOKUP(AA84,補助額!A:H,8,FALSE),VLOOKUP(AA84,補助額!A:H,7,FALSE)),"－"),"")</f>
        <v/>
      </c>
      <c r="AC84" s="96" t="str">
        <f t="shared" si="26"/>
        <v/>
      </c>
      <c r="AD84" s="90" t="str">
        <f t="shared" si="16"/>
        <v/>
      </c>
      <c r="AE84" s="90" t="str">
        <f t="shared" si="17"/>
        <v>子育てエコドア</v>
      </c>
      <c r="AF84" s="91" t="str">
        <f>IF(R84&lt;&gt;"",IFERROR(IF(依頼書!$Q$2="共同住宅（4階建以上）",VLOOKUP(AE84,補助額!A:H,8,FALSE),VLOOKUP(AE84,補助額!A:H,7,FALSE)),"－"),"")</f>
        <v/>
      </c>
      <c r="AG84" s="97" t="str">
        <f t="shared" si="27"/>
        <v/>
      </c>
      <c r="AH84" s="122" t="str">
        <f>IF(R84="","",IF(OR(依頼書!$O$2="選択してください",依頼書!$O$2=""),"地域を選択してください",IF(OR(依頼書!$Q$2="選択してください",依頼書!$Q$2=""),"建て方を選択してください",IFERROR(VLOOKUP(AI84,こどもエコグレード!A:F,6,FALSE),"対象外"))))</f>
        <v/>
      </c>
      <c r="AI84" s="122" t="str">
        <f>R84&amp;IF(依頼書!$Q$2="戸建住宅","戸建住宅","共同住宅")&amp;依頼書!$O$2</f>
        <v>共同住宅選択してください</v>
      </c>
      <c r="AJ84" s="98"/>
      <c r="AK84" s="98"/>
      <c r="AL84" s="98"/>
    </row>
    <row r="85" spans="1:38" ht="18" customHeight="1" x14ac:dyDescent="0.4">
      <c r="A85" s="1" t="str">
        <f t="shared" si="18"/>
        <v/>
      </c>
      <c r="B85" s="80" t="str">
        <f t="shared" si="19"/>
        <v/>
      </c>
      <c r="C85" s="80" t="str">
        <f t="shared" si="20"/>
        <v/>
      </c>
      <c r="D85" s="80" t="str">
        <f t="shared" si="14"/>
        <v/>
      </c>
      <c r="E85" s="1">
        <f>IFERROR(VLOOKUP(K85&amp;L85,LIXIL対象製品リスト!R:W,4,FALSE),0)</f>
        <v>0</v>
      </c>
      <c r="F85" s="1">
        <f>IFERROR(VLOOKUP(K85&amp;L85,LIXIL対象製品リスト!R:W,5,FALSE),0)</f>
        <v>0</v>
      </c>
      <c r="H85" s="120"/>
      <c r="I85" s="81"/>
      <c r="J85" s="81"/>
      <c r="K85" s="83" t="str">
        <f>IF($H85="","",IFERROR(VLOOKUP($H85,LIXIL対象製品リスト!$A:$P,2,FALSE),"型番が存在しません"))</f>
        <v/>
      </c>
      <c r="L85" s="121" t="str">
        <f>IF($H85="","",IFERROR(VLOOKUP($H85,LIXIL対象製品リスト!$A:$P,6,FALSE),"型番が存在しません"))</f>
        <v/>
      </c>
      <c r="M85" s="83" t="str">
        <f>IF($H85="","",IFERROR(VLOOKUP($H85,LIXIL対象製品リスト!$A:$P,7,FALSE),"型番が存在しません"))</f>
        <v/>
      </c>
      <c r="N85" s="121" t="str">
        <f>IF($H85="","",IFERROR(VLOOKUP($H85,LIXIL対象製品リスト!$A:$P,10,FALSE),"型番が存在しません"))</f>
        <v/>
      </c>
      <c r="O85" s="83" t="str">
        <f>IF(OR(I85="",J85=""),"",IF(COUNTIF(M85,"*（D）*")&gt;0,IF((I85+E85)*(J85+F85)/10^6&gt;=サイズ!$D$17,"4",IF((I85+E85)*(J85+F85)/10^6&gt;=サイズ!$D$16,"3",IF((I85+E85)*(J85+F85)/10^6&gt;=サイズ!$D$15,"2",IF((I85+E85)*(J85+F85)/10^6&gt;=サイズ!$D$14,"1","対象外")))),IF(COUNTIF(M85,"*（E）*")&gt;0,IF((I85+E85)*(J85+F85)/10^6&gt;=サイズ!$D$21,"4",IF((I85+E85)*(J85+F85)/10^6&gt;=サイズ!$D$20,"3",IF((I85+E85)*(J85+F85)/10^6&gt;=サイズ!$D$19,"2",IF((I85+E85)*(J85+F85)/10^6&gt;=サイズ!$D$18,"1","対象外")))),"開閉形式を選択")))</f>
        <v/>
      </c>
      <c r="P85" s="83" t="str">
        <f t="shared" si="21"/>
        <v/>
      </c>
      <c r="Q85" s="83" t="str">
        <f t="shared" si="22"/>
        <v/>
      </c>
      <c r="R85" s="83" t="str">
        <f t="shared" si="15"/>
        <v/>
      </c>
      <c r="S85" s="83" t="str">
        <f t="shared" si="23"/>
        <v/>
      </c>
      <c r="T85" s="95"/>
      <c r="U85" s="86" t="str">
        <f>IF(R85&lt;&gt;"",IF(R85="P","SS",IF(OR(R85="S",R85="A"),R85,IF(AND(R85="B",IFERROR(VLOOKUP(H85,LIXIL対象製品リスト!L:AC,9,FALSE),"")="○"),IF(OR(依頼書!$Q$2="",依頼書!$Q$2="選択してください"),"建て方を選択してください",IF(依頼書!$Q$2="共同住宅（4階建以上）",R85,"対象外")),"対象外"))),"")</f>
        <v/>
      </c>
      <c r="V85" s="87" t="str">
        <f>"窓リノベ24"&amp;"ドア"&amp;IFERROR(LEFT(VLOOKUP(H85,LIXIL対象製品リスト!L:AC,2,FALSE),3),"はつり")&amp;U85&amp;P85</f>
        <v>窓リノベ24ドアはつり</v>
      </c>
      <c r="W85" s="88" t="str">
        <f>IF(S85&lt;&gt;"",IFERROR(IF(依頼書!$Q$2="共同住宅（4階建以上）",VLOOKUP(V85,補助額!A:H,8,FALSE),VLOOKUP(V85,補助額!A:H,7,FALSE)),"－"),"")</f>
        <v/>
      </c>
      <c r="X85" s="89" t="str">
        <f t="shared" si="24"/>
        <v/>
      </c>
      <c r="Y85" s="90" t="str">
        <f>IF(R85="","",IF(OR(依頼書!$O$2="選択してください",依頼書!$O$2=""),"地域を選択してください",IF(OR(依頼書!$Q$2="選択してください",依頼書!$Q$2=""),"建て方を選択してください",IFERROR(VLOOKUP(Z85,こどもエコグレード!A:E,5,FALSE),"対象外"))))</f>
        <v/>
      </c>
      <c r="Z85" s="90" t="str">
        <f>R85&amp;IF(依頼書!$Q$2="戸建住宅","戸建住宅","共同住宅")&amp;依頼書!$O$2</f>
        <v>共同住宅選択してください</v>
      </c>
      <c r="AA85" s="90" t="str">
        <f t="shared" si="25"/>
        <v>子育てエコドア</v>
      </c>
      <c r="AB85" s="91" t="str">
        <f>IF(R85&lt;&gt;"",IFERROR(IF(依頼書!$Q$2="共同住宅（4階建以上）",VLOOKUP(AA85,補助額!A:H,8,FALSE),VLOOKUP(AA85,補助額!A:H,7,FALSE)),"－"),"")</f>
        <v/>
      </c>
      <c r="AC85" s="96" t="str">
        <f t="shared" si="26"/>
        <v/>
      </c>
      <c r="AD85" s="90" t="str">
        <f t="shared" si="16"/>
        <v/>
      </c>
      <c r="AE85" s="90" t="str">
        <f t="shared" si="17"/>
        <v>子育てエコドア</v>
      </c>
      <c r="AF85" s="91" t="str">
        <f>IF(R85&lt;&gt;"",IFERROR(IF(依頼書!$Q$2="共同住宅（4階建以上）",VLOOKUP(AE85,補助額!A:H,8,FALSE),VLOOKUP(AE85,補助額!A:H,7,FALSE)),"－"),"")</f>
        <v/>
      </c>
      <c r="AG85" s="97" t="str">
        <f t="shared" si="27"/>
        <v/>
      </c>
      <c r="AH85" s="122" t="str">
        <f>IF(R85="","",IF(OR(依頼書!$O$2="選択してください",依頼書!$O$2=""),"地域を選択してください",IF(OR(依頼書!$Q$2="選択してください",依頼書!$Q$2=""),"建て方を選択してください",IFERROR(VLOOKUP(AI85,こどもエコグレード!A:F,6,FALSE),"対象外"))))</f>
        <v/>
      </c>
      <c r="AI85" s="122" t="str">
        <f>R85&amp;IF(依頼書!$Q$2="戸建住宅","戸建住宅","共同住宅")&amp;依頼書!$O$2</f>
        <v>共同住宅選択してください</v>
      </c>
      <c r="AJ85" s="98"/>
      <c r="AK85" s="98"/>
      <c r="AL85" s="98"/>
    </row>
    <row r="86" spans="1:38" ht="18" customHeight="1" x14ac:dyDescent="0.4">
      <c r="A86" s="1" t="str">
        <f t="shared" si="18"/>
        <v/>
      </c>
      <c r="B86" s="80" t="str">
        <f t="shared" si="19"/>
        <v/>
      </c>
      <c r="C86" s="80" t="str">
        <f t="shared" si="20"/>
        <v/>
      </c>
      <c r="D86" s="80" t="str">
        <f t="shared" si="14"/>
        <v/>
      </c>
      <c r="E86" s="1">
        <f>IFERROR(VLOOKUP(K86&amp;L86,LIXIL対象製品リスト!R:W,4,FALSE),0)</f>
        <v>0</v>
      </c>
      <c r="F86" s="1">
        <f>IFERROR(VLOOKUP(K86&amp;L86,LIXIL対象製品リスト!R:W,5,FALSE),0)</f>
        <v>0</v>
      </c>
      <c r="H86" s="120"/>
      <c r="I86" s="81"/>
      <c r="J86" s="81"/>
      <c r="K86" s="83" t="str">
        <f>IF($H86="","",IFERROR(VLOOKUP($H86,LIXIL対象製品リスト!$A:$P,2,FALSE),"型番が存在しません"))</f>
        <v/>
      </c>
      <c r="L86" s="121" t="str">
        <f>IF($H86="","",IFERROR(VLOOKUP($H86,LIXIL対象製品リスト!$A:$P,6,FALSE),"型番が存在しません"))</f>
        <v/>
      </c>
      <c r="M86" s="83" t="str">
        <f>IF($H86="","",IFERROR(VLOOKUP($H86,LIXIL対象製品リスト!$A:$P,7,FALSE),"型番が存在しません"))</f>
        <v/>
      </c>
      <c r="N86" s="121" t="str">
        <f>IF($H86="","",IFERROR(VLOOKUP($H86,LIXIL対象製品リスト!$A:$P,10,FALSE),"型番が存在しません"))</f>
        <v/>
      </c>
      <c r="O86" s="83" t="str">
        <f>IF(OR(I86="",J86=""),"",IF(COUNTIF(M86,"*（D）*")&gt;0,IF((I86+E86)*(J86+F86)/10^6&gt;=サイズ!$D$17,"4",IF((I86+E86)*(J86+F86)/10^6&gt;=サイズ!$D$16,"3",IF((I86+E86)*(J86+F86)/10^6&gt;=サイズ!$D$15,"2",IF((I86+E86)*(J86+F86)/10^6&gt;=サイズ!$D$14,"1","対象外")))),IF(COUNTIF(M86,"*（E）*")&gt;0,IF((I86+E86)*(J86+F86)/10^6&gt;=サイズ!$D$21,"4",IF((I86+E86)*(J86+F86)/10^6&gt;=サイズ!$D$20,"3",IF((I86+E86)*(J86+F86)/10^6&gt;=サイズ!$D$19,"2",IF((I86+E86)*(J86+F86)/10^6&gt;=サイズ!$D$18,"1","対象外")))),"開閉形式を選択")))</f>
        <v/>
      </c>
      <c r="P86" s="83" t="str">
        <f t="shared" si="21"/>
        <v/>
      </c>
      <c r="Q86" s="83" t="str">
        <f t="shared" si="22"/>
        <v/>
      </c>
      <c r="R86" s="83" t="str">
        <f t="shared" si="15"/>
        <v/>
      </c>
      <c r="S86" s="83" t="str">
        <f t="shared" si="23"/>
        <v/>
      </c>
      <c r="T86" s="95"/>
      <c r="U86" s="86" t="str">
        <f>IF(R86&lt;&gt;"",IF(R86="P","SS",IF(OR(R86="S",R86="A"),R86,IF(AND(R86="B",IFERROR(VLOOKUP(H86,LIXIL対象製品リスト!L:AC,9,FALSE),"")="○"),IF(OR(依頼書!$Q$2="",依頼書!$Q$2="選択してください"),"建て方を選択してください",IF(依頼書!$Q$2="共同住宅（4階建以上）",R86,"対象外")),"対象外"))),"")</f>
        <v/>
      </c>
      <c r="V86" s="87" t="str">
        <f>"窓リノベ24"&amp;"ドア"&amp;IFERROR(LEFT(VLOOKUP(H86,LIXIL対象製品リスト!L:AC,2,FALSE),3),"はつり")&amp;U86&amp;P86</f>
        <v>窓リノベ24ドアはつり</v>
      </c>
      <c r="W86" s="88" t="str">
        <f>IF(S86&lt;&gt;"",IFERROR(IF(依頼書!$Q$2="共同住宅（4階建以上）",VLOOKUP(V86,補助額!A:H,8,FALSE),VLOOKUP(V86,補助額!A:H,7,FALSE)),"－"),"")</f>
        <v/>
      </c>
      <c r="X86" s="89" t="str">
        <f t="shared" si="24"/>
        <v/>
      </c>
      <c r="Y86" s="90" t="str">
        <f>IF(R86="","",IF(OR(依頼書!$O$2="選択してください",依頼書!$O$2=""),"地域を選択してください",IF(OR(依頼書!$Q$2="選択してください",依頼書!$Q$2=""),"建て方を選択してください",IFERROR(VLOOKUP(Z86,こどもエコグレード!A:E,5,FALSE),"対象外"))))</f>
        <v/>
      </c>
      <c r="Z86" s="90" t="str">
        <f>R86&amp;IF(依頼書!$Q$2="戸建住宅","戸建住宅","共同住宅")&amp;依頼書!$O$2</f>
        <v>共同住宅選択してください</v>
      </c>
      <c r="AA86" s="90" t="str">
        <f t="shared" si="25"/>
        <v>子育てエコドア</v>
      </c>
      <c r="AB86" s="91" t="str">
        <f>IF(R86&lt;&gt;"",IFERROR(IF(依頼書!$Q$2="共同住宅（4階建以上）",VLOOKUP(AA86,補助額!A:H,8,FALSE),VLOOKUP(AA86,補助額!A:H,7,FALSE)),"－"),"")</f>
        <v/>
      </c>
      <c r="AC86" s="96" t="str">
        <f t="shared" si="26"/>
        <v/>
      </c>
      <c r="AD86" s="90" t="str">
        <f t="shared" si="16"/>
        <v/>
      </c>
      <c r="AE86" s="90" t="str">
        <f t="shared" si="17"/>
        <v>子育てエコドア</v>
      </c>
      <c r="AF86" s="91" t="str">
        <f>IF(R86&lt;&gt;"",IFERROR(IF(依頼書!$Q$2="共同住宅（4階建以上）",VLOOKUP(AE86,補助額!A:H,8,FALSE),VLOOKUP(AE86,補助額!A:H,7,FALSE)),"－"),"")</f>
        <v/>
      </c>
      <c r="AG86" s="97" t="str">
        <f t="shared" si="27"/>
        <v/>
      </c>
      <c r="AH86" s="122" t="str">
        <f>IF(R86="","",IF(OR(依頼書!$O$2="選択してください",依頼書!$O$2=""),"地域を選択してください",IF(OR(依頼書!$Q$2="選択してください",依頼書!$Q$2=""),"建て方を選択してください",IFERROR(VLOOKUP(AI86,こどもエコグレード!A:F,6,FALSE),"対象外"))))</f>
        <v/>
      </c>
      <c r="AI86" s="122" t="str">
        <f>R86&amp;IF(依頼書!$Q$2="戸建住宅","戸建住宅","共同住宅")&amp;依頼書!$O$2</f>
        <v>共同住宅選択してください</v>
      </c>
      <c r="AJ86" s="98"/>
      <c r="AK86" s="98"/>
      <c r="AL86" s="98"/>
    </row>
    <row r="87" spans="1:38" ht="18" customHeight="1" x14ac:dyDescent="0.4">
      <c r="A87" s="1" t="str">
        <f t="shared" si="18"/>
        <v/>
      </c>
      <c r="B87" s="80" t="str">
        <f t="shared" si="19"/>
        <v/>
      </c>
      <c r="C87" s="80" t="str">
        <f t="shared" si="20"/>
        <v/>
      </c>
      <c r="D87" s="80" t="str">
        <f t="shared" si="14"/>
        <v/>
      </c>
      <c r="E87" s="1">
        <f>IFERROR(VLOOKUP(K87&amp;L87,LIXIL対象製品リスト!R:W,4,FALSE),0)</f>
        <v>0</v>
      </c>
      <c r="F87" s="1">
        <f>IFERROR(VLOOKUP(K87&amp;L87,LIXIL対象製品リスト!R:W,5,FALSE),0)</f>
        <v>0</v>
      </c>
      <c r="H87" s="120"/>
      <c r="I87" s="81"/>
      <c r="J87" s="81"/>
      <c r="K87" s="83" t="str">
        <f>IF($H87="","",IFERROR(VLOOKUP($H87,LIXIL対象製品リスト!$A:$P,2,FALSE),"型番が存在しません"))</f>
        <v/>
      </c>
      <c r="L87" s="121" t="str">
        <f>IF($H87="","",IFERROR(VLOOKUP($H87,LIXIL対象製品リスト!$A:$P,6,FALSE),"型番が存在しません"))</f>
        <v/>
      </c>
      <c r="M87" s="83" t="str">
        <f>IF($H87="","",IFERROR(VLOOKUP($H87,LIXIL対象製品リスト!$A:$P,7,FALSE),"型番が存在しません"))</f>
        <v/>
      </c>
      <c r="N87" s="121" t="str">
        <f>IF($H87="","",IFERROR(VLOOKUP($H87,LIXIL対象製品リスト!$A:$P,10,FALSE),"型番が存在しません"))</f>
        <v/>
      </c>
      <c r="O87" s="83" t="str">
        <f>IF(OR(I87="",J87=""),"",IF(COUNTIF(M87,"*（D）*")&gt;0,IF((I87+E87)*(J87+F87)/10^6&gt;=サイズ!$D$17,"4",IF((I87+E87)*(J87+F87)/10^6&gt;=サイズ!$D$16,"3",IF((I87+E87)*(J87+F87)/10^6&gt;=サイズ!$D$15,"2",IF((I87+E87)*(J87+F87)/10^6&gt;=サイズ!$D$14,"1","対象外")))),IF(COUNTIF(M87,"*（E）*")&gt;0,IF((I87+E87)*(J87+F87)/10^6&gt;=サイズ!$D$21,"4",IF((I87+E87)*(J87+F87)/10^6&gt;=サイズ!$D$20,"3",IF((I87+E87)*(J87+F87)/10^6&gt;=サイズ!$D$19,"2",IF((I87+E87)*(J87+F87)/10^6&gt;=サイズ!$D$18,"1","対象外")))),"開閉形式を選択")))</f>
        <v/>
      </c>
      <c r="P87" s="83" t="str">
        <f t="shared" si="21"/>
        <v/>
      </c>
      <c r="Q87" s="83" t="str">
        <f t="shared" si="22"/>
        <v/>
      </c>
      <c r="R87" s="83" t="str">
        <f t="shared" si="15"/>
        <v/>
      </c>
      <c r="S87" s="83" t="str">
        <f t="shared" si="23"/>
        <v/>
      </c>
      <c r="T87" s="95"/>
      <c r="U87" s="86" t="str">
        <f>IF(R87&lt;&gt;"",IF(R87="P","SS",IF(OR(R87="S",R87="A"),R87,IF(AND(R87="B",IFERROR(VLOOKUP(H87,LIXIL対象製品リスト!L:AC,9,FALSE),"")="○"),IF(OR(依頼書!$Q$2="",依頼書!$Q$2="選択してください"),"建て方を選択してください",IF(依頼書!$Q$2="共同住宅（4階建以上）",R87,"対象外")),"対象外"))),"")</f>
        <v/>
      </c>
      <c r="V87" s="87" t="str">
        <f>"窓リノベ24"&amp;"ドア"&amp;IFERROR(LEFT(VLOOKUP(H87,LIXIL対象製品リスト!L:AC,2,FALSE),3),"はつり")&amp;U87&amp;P87</f>
        <v>窓リノベ24ドアはつり</v>
      </c>
      <c r="W87" s="88" t="str">
        <f>IF(S87&lt;&gt;"",IFERROR(IF(依頼書!$Q$2="共同住宅（4階建以上）",VLOOKUP(V87,補助額!A:H,8,FALSE),VLOOKUP(V87,補助額!A:H,7,FALSE)),"－"),"")</f>
        <v/>
      </c>
      <c r="X87" s="89" t="str">
        <f t="shared" si="24"/>
        <v/>
      </c>
      <c r="Y87" s="90" t="str">
        <f>IF(R87="","",IF(OR(依頼書!$O$2="選択してください",依頼書!$O$2=""),"地域を選択してください",IF(OR(依頼書!$Q$2="選択してください",依頼書!$Q$2=""),"建て方を選択してください",IFERROR(VLOOKUP(Z87,こどもエコグレード!A:E,5,FALSE),"対象外"))))</f>
        <v/>
      </c>
      <c r="Z87" s="90" t="str">
        <f>R87&amp;IF(依頼書!$Q$2="戸建住宅","戸建住宅","共同住宅")&amp;依頼書!$O$2</f>
        <v>共同住宅選択してください</v>
      </c>
      <c r="AA87" s="90" t="str">
        <f t="shared" si="25"/>
        <v>子育てエコドア</v>
      </c>
      <c r="AB87" s="91" t="str">
        <f>IF(R87&lt;&gt;"",IFERROR(IF(依頼書!$Q$2="共同住宅（4階建以上）",VLOOKUP(AA87,補助額!A:H,8,FALSE),VLOOKUP(AA87,補助額!A:H,7,FALSE)),"－"),"")</f>
        <v/>
      </c>
      <c r="AC87" s="96" t="str">
        <f t="shared" si="26"/>
        <v/>
      </c>
      <c r="AD87" s="90" t="str">
        <f t="shared" si="16"/>
        <v/>
      </c>
      <c r="AE87" s="90" t="str">
        <f t="shared" si="17"/>
        <v>子育てエコドア</v>
      </c>
      <c r="AF87" s="91" t="str">
        <f>IF(R87&lt;&gt;"",IFERROR(IF(依頼書!$Q$2="共同住宅（4階建以上）",VLOOKUP(AE87,補助額!A:H,8,FALSE),VLOOKUP(AE87,補助額!A:H,7,FALSE)),"－"),"")</f>
        <v/>
      </c>
      <c r="AG87" s="97" t="str">
        <f t="shared" si="27"/>
        <v/>
      </c>
      <c r="AH87" s="122" t="str">
        <f>IF(R87="","",IF(OR(依頼書!$O$2="選択してください",依頼書!$O$2=""),"地域を選択してください",IF(OR(依頼書!$Q$2="選択してください",依頼書!$Q$2=""),"建て方を選択してください",IFERROR(VLOOKUP(AI87,こどもエコグレード!A:F,6,FALSE),"対象外"))))</f>
        <v/>
      </c>
      <c r="AI87" s="122" t="str">
        <f>R87&amp;IF(依頼書!$Q$2="戸建住宅","戸建住宅","共同住宅")&amp;依頼書!$O$2</f>
        <v>共同住宅選択してください</v>
      </c>
      <c r="AJ87" s="98"/>
      <c r="AK87" s="98"/>
      <c r="AL87" s="98"/>
    </row>
    <row r="88" spans="1:38" ht="18" customHeight="1" x14ac:dyDescent="0.4">
      <c r="A88" s="1" t="str">
        <f t="shared" si="18"/>
        <v/>
      </c>
      <c r="B88" s="80" t="str">
        <f t="shared" si="19"/>
        <v/>
      </c>
      <c r="C88" s="80" t="str">
        <f t="shared" si="20"/>
        <v/>
      </c>
      <c r="D88" s="80" t="str">
        <f t="shared" si="14"/>
        <v/>
      </c>
      <c r="E88" s="1">
        <f>IFERROR(VLOOKUP(K88&amp;L88,LIXIL対象製品リスト!R:W,4,FALSE),0)</f>
        <v>0</v>
      </c>
      <c r="F88" s="1">
        <f>IFERROR(VLOOKUP(K88&amp;L88,LIXIL対象製品リスト!R:W,5,FALSE),0)</f>
        <v>0</v>
      </c>
      <c r="H88" s="120"/>
      <c r="I88" s="81"/>
      <c r="J88" s="81"/>
      <c r="K88" s="83" t="str">
        <f>IF($H88="","",IFERROR(VLOOKUP($H88,LIXIL対象製品リスト!$A:$P,2,FALSE),"型番が存在しません"))</f>
        <v/>
      </c>
      <c r="L88" s="121" t="str">
        <f>IF($H88="","",IFERROR(VLOOKUP($H88,LIXIL対象製品リスト!$A:$P,6,FALSE),"型番が存在しません"))</f>
        <v/>
      </c>
      <c r="M88" s="83" t="str">
        <f>IF($H88="","",IFERROR(VLOOKUP($H88,LIXIL対象製品リスト!$A:$P,7,FALSE),"型番が存在しません"))</f>
        <v/>
      </c>
      <c r="N88" s="121" t="str">
        <f>IF($H88="","",IFERROR(VLOOKUP($H88,LIXIL対象製品リスト!$A:$P,10,FALSE),"型番が存在しません"))</f>
        <v/>
      </c>
      <c r="O88" s="83" t="str">
        <f>IF(OR(I88="",J88=""),"",IF(COUNTIF(M88,"*（D）*")&gt;0,IF((I88+E88)*(J88+F88)/10^6&gt;=サイズ!$D$17,"4",IF((I88+E88)*(J88+F88)/10^6&gt;=サイズ!$D$16,"3",IF((I88+E88)*(J88+F88)/10^6&gt;=サイズ!$D$15,"2",IF((I88+E88)*(J88+F88)/10^6&gt;=サイズ!$D$14,"1","対象外")))),IF(COUNTIF(M88,"*（E）*")&gt;0,IF((I88+E88)*(J88+F88)/10^6&gt;=サイズ!$D$21,"4",IF((I88+E88)*(J88+F88)/10^6&gt;=サイズ!$D$20,"3",IF((I88+E88)*(J88+F88)/10^6&gt;=サイズ!$D$19,"2",IF((I88+E88)*(J88+F88)/10^6&gt;=サイズ!$D$18,"1","対象外")))),"開閉形式を選択")))</f>
        <v/>
      </c>
      <c r="P88" s="83" t="str">
        <f t="shared" si="21"/>
        <v/>
      </c>
      <c r="Q88" s="83" t="str">
        <f t="shared" si="22"/>
        <v/>
      </c>
      <c r="R88" s="83" t="str">
        <f t="shared" si="15"/>
        <v/>
      </c>
      <c r="S88" s="83" t="str">
        <f t="shared" si="23"/>
        <v/>
      </c>
      <c r="T88" s="95"/>
      <c r="U88" s="86" t="str">
        <f>IF(R88&lt;&gt;"",IF(R88="P","SS",IF(OR(R88="S",R88="A"),R88,IF(AND(R88="B",IFERROR(VLOOKUP(H88,LIXIL対象製品リスト!L:AC,9,FALSE),"")="○"),IF(OR(依頼書!$Q$2="",依頼書!$Q$2="選択してください"),"建て方を選択してください",IF(依頼書!$Q$2="共同住宅（4階建以上）",R88,"対象外")),"対象外"))),"")</f>
        <v/>
      </c>
      <c r="V88" s="87" t="str">
        <f>"窓リノベ24"&amp;"ドア"&amp;IFERROR(LEFT(VLOOKUP(H88,LIXIL対象製品リスト!L:AC,2,FALSE),3),"はつり")&amp;U88&amp;P88</f>
        <v>窓リノベ24ドアはつり</v>
      </c>
      <c r="W88" s="88" t="str">
        <f>IF(S88&lt;&gt;"",IFERROR(IF(依頼書!$Q$2="共同住宅（4階建以上）",VLOOKUP(V88,補助額!A:H,8,FALSE),VLOOKUP(V88,補助額!A:H,7,FALSE)),"－"),"")</f>
        <v/>
      </c>
      <c r="X88" s="89" t="str">
        <f t="shared" si="24"/>
        <v/>
      </c>
      <c r="Y88" s="90" t="str">
        <f>IF(R88="","",IF(OR(依頼書!$O$2="選択してください",依頼書!$O$2=""),"地域を選択してください",IF(OR(依頼書!$Q$2="選択してください",依頼書!$Q$2=""),"建て方を選択してください",IFERROR(VLOOKUP(Z88,こどもエコグレード!A:E,5,FALSE),"対象外"))))</f>
        <v/>
      </c>
      <c r="Z88" s="90" t="str">
        <f>R88&amp;IF(依頼書!$Q$2="戸建住宅","戸建住宅","共同住宅")&amp;依頼書!$O$2</f>
        <v>共同住宅選択してください</v>
      </c>
      <c r="AA88" s="90" t="str">
        <f t="shared" si="25"/>
        <v>子育てエコドア</v>
      </c>
      <c r="AB88" s="91" t="str">
        <f>IF(R88&lt;&gt;"",IFERROR(IF(依頼書!$Q$2="共同住宅（4階建以上）",VLOOKUP(AA88,補助額!A:H,8,FALSE),VLOOKUP(AA88,補助額!A:H,7,FALSE)),"－"),"")</f>
        <v/>
      </c>
      <c r="AC88" s="96" t="str">
        <f t="shared" si="26"/>
        <v/>
      </c>
      <c r="AD88" s="90" t="str">
        <f t="shared" si="16"/>
        <v/>
      </c>
      <c r="AE88" s="90" t="str">
        <f t="shared" si="17"/>
        <v>子育てエコドア</v>
      </c>
      <c r="AF88" s="91" t="str">
        <f>IF(R88&lt;&gt;"",IFERROR(IF(依頼書!$Q$2="共同住宅（4階建以上）",VLOOKUP(AE88,補助額!A:H,8,FALSE),VLOOKUP(AE88,補助額!A:H,7,FALSE)),"－"),"")</f>
        <v/>
      </c>
      <c r="AG88" s="97" t="str">
        <f t="shared" si="27"/>
        <v/>
      </c>
      <c r="AH88" s="122" t="str">
        <f>IF(R88="","",IF(OR(依頼書!$O$2="選択してください",依頼書!$O$2=""),"地域を選択してください",IF(OR(依頼書!$Q$2="選択してください",依頼書!$Q$2=""),"建て方を選択してください",IFERROR(VLOOKUP(AI88,こどもエコグレード!A:F,6,FALSE),"対象外"))))</f>
        <v/>
      </c>
      <c r="AI88" s="122" t="str">
        <f>R88&amp;IF(依頼書!$Q$2="戸建住宅","戸建住宅","共同住宅")&amp;依頼書!$O$2</f>
        <v>共同住宅選択してください</v>
      </c>
      <c r="AJ88" s="98"/>
      <c r="AK88" s="98"/>
      <c r="AL88" s="98"/>
    </row>
    <row r="89" spans="1:38" ht="18" customHeight="1" x14ac:dyDescent="0.4">
      <c r="A89" s="1" t="str">
        <f t="shared" si="18"/>
        <v/>
      </c>
      <c r="B89" s="80" t="str">
        <f t="shared" si="19"/>
        <v/>
      </c>
      <c r="C89" s="80" t="str">
        <f t="shared" si="20"/>
        <v/>
      </c>
      <c r="D89" s="80" t="str">
        <f t="shared" si="14"/>
        <v/>
      </c>
      <c r="E89" s="1">
        <f>IFERROR(VLOOKUP(K89&amp;L89,LIXIL対象製品リスト!R:W,4,FALSE),0)</f>
        <v>0</v>
      </c>
      <c r="F89" s="1">
        <f>IFERROR(VLOOKUP(K89&amp;L89,LIXIL対象製品リスト!R:W,5,FALSE),0)</f>
        <v>0</v>
      </c>
      <c r="H89" s="120"/>
      <c r="I89" s="81"/>
      <c r="J89" s="81"/>
      <c r="K89" s="83" t="str">
        <f>IF($H89="","",IFERROR(VLOOKUP($H89,LIXIL対象製品リスト!$A:$P,2,FALSE),"型番が存在しません"))</f>
        <v/>
      </c>
      <c r="L89" s="121" t="str">
        <f>IF($H89="","",IFERROR(VLOOKUP($H89,LIXIL対象製品リスト!$A:$P,6,FALSE),"型番が存在しません"))</f>
        <v/>
      </c>
      <c r="M89" s="83" t="str">
        <f>IF($H89="","",IFERROR(VLOOKUP($H89,LIXIL対象製品リスト!$A:$P,7,FALSE),"型番が存在しません"))</f>
        <v/>
      </c>
      <c r="N89" s="121" t="str">
        <f>IF($H89="","",IFERROR(VLOOKUP($H89,LIXIL対象製品リスト!$A:$P,10,FALSE),"型番が存在しません"))</f>
        <v/>
      </c>
      <c r="O89" s="83" t="str">
        <f>IF(OR(I89="",J89=""),"",IF(COUNTIF(M89,"*（D）*")&gt;0,IF((I89+E89)*(J89+F89)/10^6&gt;=サイズ!$D$17,"4",IF((I89+E89)*(J89+F89)/10^6&gt;=サイズ!$D$16,"3",IF((I89+E89)*(J89+F89)/10^6&gt;=サイズ!$D$15,"2",IF((I89+E89)*(J89+F89)/10^6&gt;=サイズ!$D$14,"1","対象外")))),IF(COUNTIF(M89,"*（E）*")&gt;0,IF((I89+E89)*(J89+F89)/10^6&gt;=サイズ!$D$21,"4",IF((I89+E89)*(J89+F89)/10^6&gt;=サイズ!$D$20,"3",IF((I89+E89)*(J89+F89)/10^6&gt;=サイズ!$D$19,"2",IF((I89+E89)*(J89+F89)/10^6&gt;=サイズ!$D$18,"1","対象外")))),"開閉形式を選択")))</f>
        <v/>
      </c>
      <c r="P89" s="83" t="str">
        <f t="shared" si="21"/>
        <v/>
      </c>
      <c r="Q89" s="83" t="str">
        <f t="shared" si="22"/>
        <v/>
      </c>
      <c r="R89" s="83" t="str">
        <f t="shared" si="15"/>
        <v/>
      </c>
      <c r="S89" s="83" t="str">
        <f t="shared" si="23"/>
        <v/>
      </c>
      <c r="T89" s="95"/>
      <c r="U89" s="86" t="str">
        <f>IF(R89&lt;&gt;"",IF(R89="P","SS",IF(OR(R89="S",R89="A"),R89,IF(AND(R89="B",IFERROR(VLOOKUP(H89,LIXIL対象製品リスト!L:AC,9,FALSE),"")="○"),IF(OR(依頼書!$Q$2="",依頼書!$Q$2="選択してください"),"建て方を選択してください",IF(依頼書!$Q$2="共同住宅（4階建以上）",R89,"対象外")),"対象外"))),"")</f>
        <v/>
      </c>
      <c r="V89" s="87" t="str">
        <f>"窓リノベ24"&amp;"ドア"&amp;IFERROR(LEFT(VLOOKUP(H89,LIXIL対象製品リスト!L:AC,2,FALSE),3),"はつり")&amp;U89&amp;P89</f>
        <v>窓リノベ24ドアはつり</v>
      </c>
      <c r="W89" s="88" t="str">
        <f>IF(S89&lt;&gt;"",IFERROR(IF(依頼書!$Q$2="共同住宅（4階建以上）",VLOOKUP(V89,補助額!A:H,8,FALSE),VLOOKUP(V89,補助額!A:H,7,FALSE)),"－"),"")</f>
        <v/>
      </c>
      <c r="X89" s="89" t="str">
        <f t="shared" si="24"/>
        <v/>
      </c>
      <c r="Y89" s="90" t="str">
        <f>IF(R89="","",IF(OR(依頼書!$O$2="選択してください",依頼書!$O$2=""),"地域を選択してください",IF(OR(依頼書!$Q$2="選択してください",依頼書!$Q$2=""),"建て方を選択してください",IFERROR(VLOOKUP(Z89,こどもエコグレード!A:E,5,FALSE),"対象外"))))</f>
        <v/>
      </c>
      <c r="Z89" s="90" t="str">
        <f>R89&amp;IF(依頼書!$Q$2="戸建住宅","戸建住宅","共同住宅")&amp;依頼書!$O$2</f>
        <v>共同住宅選択してください</v>
      </c>
      <c r="AA89" s="90" t="str">
        <f t="shared" si="25"/>
        <v>子育てエコドア</v>
      </c>
      <c r="AB89" s="91" t="str">
        <f>IF(R89&lt;&gt;"",IFERROR(IF(依頼書!$Q$2="共同住宅（4階建以上）",VLOOKUP(AA89,補助額!A:H,8,FALSE),VLOOKUP(AA89,補助額!A:H,7,FALSE)),"－"),"")</f>
        <v/>
      </c>
      <c r="AC89" s="96" t="str">
        <f t="shared" si="26"/>
        <v/>
      </c>
      <c r="AD89" s="90" t="str">
        <f t="shared" si="16"/>
        <v/>
      </c>
      <c r="AE89" s="90" t="str">
        <f t="shared" si="17"/>
        <v>子育てエコドア</v>
      </c>
      <c r="AF89" s="91" t="str">
        <f>IF(R89&lt;&gt;"",IFERROR(IF(依頼書!$Q$2="共同住宅（4階建以上）",VLOOKUP(AE89,補助額!A:H,8,FALSE),VLOOKUP(AE89,補助額!A:H,7,FALSE)),"－"),"")</f>
        <v/>
      </c>
      <c r="AG89" s="97" t="str">
        <f t="shared" si="27"/>
        <v/>
      </c>
      <c r="AH89" s="122" t="str">
        <f>IF(R89="","",IF(OR(依頼書!$O$2="選択してください",依頼書!$O$2=""),"地域を選択してください",IF(OR(依頼書!$Q$2="選択してください",依頼書!$Q$2=""),"建て方を選択してください",IFERROR(VLOOKUP(AI89,こどもエコグレード!A:F,6,FALSE),"対象外"))))</f>
        <v/>
      </c>
      <c r="AI89" s="122" t="str">
        <f>R89&amp;IF(依頼書!$Q$2="戸建住宅","戸建住宅","共同住宅")&amp;依頼書!$O$2</f>
        <v>共同住宅選択してください</v>
      </c>
      <c r="AJ89" s="98"/>
      <c r="AK89" s="98"/>
      <c r="AL89" s="98"/>
    </row>
    <row r="90" spans="1:38" ht="18" customHeight="1" x14ac:dyDescent="0.4">
      <c r="A90" s="1" t="str">
        <f t="shared" si="18"/>
        <v/>
      </c>
      <c r="B90" s="80" t="str">
        <f t="shared" si="19"/>
        <v/>
      </c>
      <c r="C90" s="80" t="str">
        <f t="shared" si="20"/>
        <v/>
      </c>
      <c r="D90" s="80" t="str">
        <f t="shared" si="14"/>
        <v/>
      </c>
      <c r="E90" s="1">
        <f>IFERROR(VLOOKUP(K90&amp;L90,LIXIL対象製品リスト!R:W,4,FALSE),0)</f>
        <v>0</v>
      </c>
      <c r="F90" s="1">
        <f>IFERROR(VLOOKUP(K90&amp;L90,LIXIL対象製品リスト!R:W,5,FALSE),0)</f>
        <v>0</v>
      </c>
      <c r="H90" s="120"/>
      <c r="I90" s="81"/>
      <c r="J90" s="81"/>
      <c r="K90" s="83" t="str">
        <f>IF($H90="","",IFERROR(VLOOKUP($H90,LIXIL対象製品リスト!$A:$P,2,FALSE),"型番が存在しません"))</f>
        <v/>
      </c>
      <c r="L90" s="121" t="str">
        <f>IF($H90="","",IFERROR(VLOOKUP($H90,LIXIL対象製品リスト!$A:$P,6,FALSE),"型番が存在しません"))</f>
        <v/>
      </c>
      <c r="M90" s="83" t="str">
        <f>IF($H90="","",IFERROR(VLOOKUP($H90,LIXIL対象製品リスト!$A:$P,7,FALSE),"型番が存在しません"))</f>
        <v/>
      </c>
      <c r="N90" s="121" t="str">
        <f>IF($H90="","",IFERROR(VLOOKUP($H90,LIXIL対象製品リスト!$A:$P,10,FALSE),"型番が存在しません"))</f>
        <v/>
      </c>
      <c r="O90" s="83" t="str">
        <f>IF(OR(I90="",J90=""),"",IF(COUNTIF(M90,"*（D）*")&gt;0,IF((I90+E90)*(J90+F90)/10^6&gt;=サイズ!$D$17,"4",IF((I90+E90)*(J90+F90)/10^6&gt;=サイズ!$D$16,"3",IF((I90+E90)*(J90+F90)/10^6&gt;=サイズ!$D$15,"2",IF((I90+E90)*(J90+F90)/10^6&gt;=サイズ!$D$14,"1","対象外")))),IF(COUNTIF(M90,"*（E）*")&gt;0,IF((I90+E90)*(J90+F90)/10^6&gt;=サイズ!$D$21,"4",IF((I90+E90)*(J90+F90)/10^6&gt;=サイズ!$D$20,"3",IF((I90+E90)*(J90+F90)/10^6&gt;=サイズ!$D$19,"2",IF((I90+E90)*(J90+F90)/10^6&gt;=サイズ!$D$18,"1","対象外")))),"開閉形式を選択")))</f>
        <v/>
      </c>
      <c r="P90" s="83" t="str">
        <f t="shared" si="21"/>
        <v/>
      </c>
      <c r="Q90" s="83" t="str">
        <f t="shared" si="22"/>
        <v/>
      </c>
      <c r="R90" s="83" t="str">
        <f t="shared" si="15"/>
        <v/>
      </c>
      <c r="S90" s="83" t="str">
        <f t="shared" si="23"/>
        <v/>
      </c>
      <c r="T90" s="95"/>
      <c r="U90" s="86" t="str">
        <f>IF(R90&lt;&gt;"",IF(R90="P","SS",IF(OR(R90="S",R90="A"),R90,IF(AND(R90="B",IFERROR(VLOOKUP(H90,LIXIL対象製品リスト!L:AC,9,FALSE),"")="○"),IF(OR(依頼書!$Q$2="",依頼書!$Q$2="選択してください"),"建て方を選択してください",IF(依頼書!$Q$2="共同住宅（4階建以上）",R90,"対象外")),"対象外"))),"")</f>
        <v/>
      </c>
      <c r="V90" s="87" t="str">
        <f>"窓リノベ24"&amp;"ドア"&amp;IFERROR(LEFT(VLOOKUP(H90,LIXIL対象製品リスト!L:AC,2,FALSE),3),"はつり")&amp;U90&amp;P90</f>
        <v>窓リノベ24ドアはつり</v>
      </c>
      <c r="W90" s="88" t="str">
        <f>IF(S90&lt;&gt;"",IFERROR(IF(依頼書!$Q$2="共同住宅（4階建以上）",VLOOKUP(V90,補助額!A:H,8,FALSE),VLOOKUP(V90,補助額!A:H,7,FALSE)),"－"),"")</f>
        <v/>
      </c>
      <c r="X90" s="89" t="str">
        <f t="shared" si="24"/>
        <v/>
      </c>
      <c r="Y90" s="90" t="str">
        <f>IF(R90="","",IF(OR(依頼書!$O$2="選択してください",依頼書!$O$2=""),"地域を選択してください",IF(OR(依頼書!$Q$2="選択してください",依頼書!$Q$2=""),"建て方を選択してください",IFERROR(VLOOKUP(Z90,こどもエコグレード!A:E,5,FALSE),"対象外"))))</f>
        <v/>
      </c>
      <c r="Z90" s="90" t="str">
        <f>R90&amp;IF(依頼書!$Q$2="戸建住宅","戸建住宅","共同住宅")&amp;依頼書!$O$2</f>
        <v>共同住宅選択してください</v>
      </c>
      <c r="AA90" s="90" t="str">
        <f t="shared" si="25"/>
        <v>子育てエコドア</v>
      </c>
      <c r="AB90" s="91" t="str">
        <f>IF(R90&lt;&gt;"",IFERROR(IF(依頼書!$Q$2="共同住宅（4階建以上）",VLOOKUP(AA90,補助額!A:H,8,FALSE),VLOOKUP(AA90,補助額!A:H,7,FALSE)),"－"),"")</f>
        <v/>
      </c>
      <c r="AC90" s="96" t="str">
        <f t="shared" si="26"/>
        <v/>
      </c>
      <c r="AD90" s="90" t="str">
        <f t="shared" si="16"/>
        <v/>
      </c>
      <c r="AE90" s="90" t="str">
        <f t="shared" si="17"/>
        <v>子育てエコドア</v>
      </c>
      <c r="AF90" s="91" t="str">
        <f>IF(R90&lt;&gt;"",IFERROR(IF(依頼書!$Q$2="共同住宅（4階建以上）",VLOOKUP(AE90,補助額!A:H,8,FALSE),VLOOKUP(AE90,補助額!A:H,7,FALSE)),"－"),"")</f>
        <v/>
      </c>
      <c r="AG90" s="97" t="str">
        <f t="shared" si="27"/>
        <v/>
      </c>
      <c r="AH90" s="122" t="str">
        <f>IF(R90="","",IF(OR(依頼書!$O$2="選択してください",依頼書!$O$2=""),"地域を選択してください",IF(OR(依頼書!$Q$2="選択してください",依頼書!$Q$2=""),"建て方を選択してください",IFERROR(VLOOKUP(AI90,こどもエコグレード!A:F,6,FALSE),"対象外"))))</f>
        <v/>
      </c>
      <c r="AI90" s="122" t="str">
        <f>R90&amp;IF(依頼書!$Q$2="戸建住宅","戸建住宅","共同住宅")&amp;依頼書!$O$2</f>
        <v>共同住宅選択してください</v>
      </c>
      <c r="AJ90" s="98"/>
      <c r="AK90" s="98"/>
      <c r="AL90" s="98"/>
    </row>
    <row r="91" spans="1:38" ht="18" customHeight="1" x14ac:dyDescent="0.4">
      <c r="A91" s="1" t="str">
        <f t="shared" si="18"/>
        <v/>
      </c>
      <c r="B91" s="80" t="str">
        <f t="shared" si="19"/>
        <v/>
      </c>
      <c r="C91" s="80" t="str">
        <f t="shared" si="20"/>
        <v/>
      </c>
      <c r="D91" s="80" t="str">
        <f t="shared" si="14"/>
        <v/>
      </c>
      <c r="E91" s="1">
        <f>IFERROR(VLOOKUP(K91&amp;L91,LIXIL対象製品リスト!R:W,4,FALSE),0)</f>
        <v>0</v>
      </c>
      <c r="F91" s="1">
        <f>IFERROR(VLOOKUP(K91&amp;L91,LIXIL対象製品リスト!R:W,5,FALSE),0)</f>
        <v>0</v>
      </c>
      <c r="H91" s="120"/>
      <c r="I91" s="81"/>
      <c r="J91" s="81"/>
      <c r="K91" s="83" t="str">
        <f>IF($H91="","",IFERROR(VLOOKUP($H91,LIXIL対象製品リスト!$A:$P,2,FALSE),"型番が存在しません"))</f>
        <v/>
      </c>
      <c r="L91" s="121" t="str">
        <f>IF($H91="","",IFERROR(VLOOKUP($H91,LIXIL対象製品リスト!$A:$P,6,FALSE),"型番が存在しません"))</f>
        <v/>
      </c>
      <c r="M91" s="83" t="str">
        <f>IF($H91="","",IFERROR(VLOOKUP($H91,LIXIL対象製品リスト!$A:$P,7,FALSE),"型番が存在しません"))</f>
        <v/>
      </c>
      <c r="N91" s="121" t="str">
        <f>IF($H91="","",IFERROR(VLOOKUP($H91,LIXIL対象製品リスト!$A:$P,10,FALSE),"型番が存在しません"))</f>
        <v/>
      </c>
      <c r="O91" s="83" t="str">
        <f>IF(OR(I91="",J91=""),"",IF(COUNTIF(M91,"*（D）*")&gt;0,IF((I91+E91)*(J91+F91)/10^6&gt;=サイズ!$D$17,"4",IF((I91+E91)*(J91+F91)/10^6&gt;=サイズ!$D$16,"3",IF((I91+E91)*(J91+F91)/10^6&gt;=サイズ!$D$15,"2",IF((I91+E91)*(J91+F91)/10^6&gt;=サイズ!$D$14,"1","対象外")))),IF(COUNTIF(M91,"*（E）*")&gt;0,IF((I91+E91)*(J91+F91)/10^6&gt;=サイズ!$D$21,"4",IF((I91+E91)*(J91+F91)/10^6&gt;=サイズ!$D$20,"3",IF((I91+E91)*(J91+F91)/10^6&gt;=サイズ!$D$19,"2",IF((I91+E91)*(J91+F91)/10^6&gt;=サイズ!$D$18,"1","対象外")))),"開閉形式を選択")))</f>
        <v/>
      </c>
      <c r="P91" s="83" t="str">
        <f t="shared" si="21"/>
        <v/>
      </c>
      <c r="Q91" s="83" t="str">
        <f t="shared" si="22"/>
        <v/>
      </c>
      <c r="R91" s="83" t="str">
        <f t="shared" si="15"/>
        <v/>
      </c>
      <c r="S91" s="83" t="str">
        <f t="shared" si="23"/>
        <v/>
      </c>
      <c r="T91" s="95"/>
      <c r="U91" s="86" t="str">
        <f>IF(R91&lt;&gt;"",IF(R91="P","SS",IF(OR(R91="S",R91="A"),R91,IF(AND(R91="B",IFERROR(VLOOKUP(H91,LIXIL対象製品リスト!L:AC,9,FALSE),"")="○"),IF(OR(依頼書!$Q$2="",依頼書!$Q$2="選択してください"),"建て方を選択してください",IF(依頼書!$Q$2="共同住宅（4階建以上）",R91,"対象外")),"対象外"))),"")</f>
        <v/>
      </c>
      <c r="V91" s="87" t="str">
        <f>"窓リノベ24"&amp;"ドア"&amp;IFERROR(LEFT(VLOOKUP(H91,LIXIL対象製品リスト!L:AC,2,FALSE),3),"はつり")&amp;U91&amp;P91</f>
        <v>窓リノベ24ドアはつり</v>
      </c>
      <c r="W91" s="88" t="str">
        <f>IF(S91&lt;&gt;"",IFERROR(IF(依頼書!$Q$2="共同住宅（4階建以上）",VLOOKUP(V91,補助額!A:H,8,FALSE),VLOOKUP(V91,補助額!A:H,7,FALSE)),"－"),"")</f>
        <v/>
      </c>
      <c r="X91" s="89" t="str">
        <f t="shared" si="24"/>
        <v/>
      </c>
      <c r="Y91" s="90" t="str">
        <f>IF(R91="","",IF(OR(依頼書!$O$2="選択してください",依頼書!$O$2=""),"地域を選択してください",IF(OR(依頼書!$Q$2="選択してください",依頼書!$Q$2=""),"建て方を選択してください",IFERROR(VLOOKUP(Z91,こどもエコグレード!A:E,5,FALSE),"対象外"))))</f>
        <v/>
      </c>
      <c r="Z91" s="90" t="str">
        <f>R91&amp;IF(依頼書!$Q$2="戸建住宅","戸建住宅","共同住宅")&amp;依頼書!$O$2</f>
        <v>共同住宅選択してください</v>
      </c>
      <c r="AA91" s="90" t="str">
        <f t="shared" si="25"/>
        <v>子育てエコドア</v>
      </c>
      <c r="AB91" s="91" t="str">
        <f>IF(R91&lt;&gt;"",IFERROR(IF(依頼書!$Q$2="共同住宅（4階建以上）",VLOOKUP(AA91,補助額!A:H,8,FALSE),VLOOKUP(AA91,補助額!A:H,7,FALSE)),"－"),"")</f>
        <v/>
      </c>
      <c r="AC91" s="96" t="str">
        <f t="shared" si="26"/>
        <v/>
      </c>
      <c r="AD91" s="90" t="str">
        <f t="shared" si="16"/>
        <v/>
      </c>
      <c r="AE91" s="90" t="str">
        <f t="shared" si="17"/>
        <v>子育てエコドア</v>
      </c>
      <c r="AF91" s="91" t="str">
        <f>IF(R91&lt;&gt;"",IFERROR(IF(依頼書!$Q$2="共同住宅（4階建以上）",VLOOKUP(AE91,補助額!A:H,8,FALSE),VLOOKUP(AE91,補助額!A:H,7,FALSE)),"－"),"")</f>
        <v/>
      </c>
      <c r="AG91" s="97" t="str">
        <f t="shared" si="27"/>
        <v/>
      </c>
      <c r="AH91" s="122" t="str">
        <f>IF(R91="","",IF(OR(依頼書!$O$2="選択してください",依頼書!$O$2=""),"地域を選択してください",IF(OR(依頼書!$Q$2="選択してください",依頼書!$Q$2=""),"建て方を選択してください",IFERROR(VLOOKUP(AI91,こどもエコグレード!A:F,6,FALSE),"対象外"))))</f>
        <v/>
      </c>
      <c r="AI91" s="122" t="str">
        <f>R91&amp;IF(依頼書!$Q$2="戸建住宅","戸建住宅","共同住宅")&amp;依頼書!$O$2</f>
        <v>共同住宅選択してください</v>
      </c>
      <c r="AJ91" s="98"/>
      <c r="AK91" s="98"/>
      <c r="AL91" s="98"/>
    </row>
    <row r="92" spans="1:38" ht="18" customHeight="1" x14ac:dyDescent="0.4">
      <c r="A92" s="1" t="str">
        <f t="shared" si="18"/>
        <v/>
      </c>
      <c r="B92" s="80" t="str">
        <f t="shared" si="19"/>
        <v/>
      </c>
      <c r="C92" s="80" t="str">
        <f t="shared" si="20"/>
        <v/>
      </c>
      <c r="D92" s="80" t="str">
        <f t="shared" si="14"/>
        <v/>
      </c>
      <c r="E92" s="1">
        <f>IFERROR(VLOOKUP(K92&amp;L92,LIXIL対象製品リスト!R:W,4,FALSE),0)</f>
        <v>0</v>
      </c>
      <c r="F92" s="1">
        <f>IFERROR(VLOOKUP(K92&amp;L92,LIXIL対象製品リスト!R:W,5,FALSE),0)</f>
        <v>0</v>
      </c>
      <c r="H92" s="120"/>
      <c r="I92" s="81"/>
      <c r="J92" s="81"/>
      <c r="K92" s="83" t="str">
        <f>IF($H92="","",IFERROR(VLOOKUP($H92,LIXIL対象製品リスト!$A:$P,2,FALSE),"型番が存在しません"))</f>
        <v/>
      </c>
      <c r="L92" s="121" t="str">
        <f>IF($H92="","",IFERROR(VLOOKUP($H92,LIXIL対象製品リスト!$A:$P,6,FALSE),"型番が存在しません"))</f>
        <v/>
      </c>
      <c r="M92" s="83" t="str">
        <f>IF($H92="","",IFERROR(VLOOKUP($H92,LIXIL対象製品リスト!$A:$P,7,FALSE),"型番が存在しません"))</f>
        <v/>
      </c>
      <c r="N92" s="121" t="str">
        <f>IF($H92="","",IFERROR(VLOOKUP($H92,LIXIL対象製品リスト!$A:$P,10,FALSE),"型番が存在しません"))</f>
        <v/>
      </c>
      <c r="O92" s="83" t="str">
        <f>IF(OR(I92="",J92=""),"",IF(COUNTIF(M92,"*（D）*")&gt;0,IF((I92+E92)*(J92+F92)/10^6&gt;=サイズ!$D$17,"4",IF((I92+E92)*(J92+F92)/10^6&gt;=サイズ!$D$16,"3",IF((I92+E92)*(J92+F92)/10^6&gt;=サイズ!$D$15,"2",IF((I92+E92)*(J92+F92)/10^6&gt;=サイズ!$D$14,"1","対象外")))),IF(COUNTIF(M92,"*（E）*")&gt;0,IF((I92+E92)*(J92+F92)/10^6&gt;=サイズ!$D$21,"4",IF((I92+E92)*(J92+F92)/10^6&gt;=サイズ!$D$20,"3",IF((I92+E92)*(J92+F92)/10^6&gt;=サイズ!$D$19,"2",IF((I92+E92)*(J92+F92)/10^6&gt;=サイズ!$D$18,"1","対象外")))),"開閉形式を選択")))</f>
        <v/>
      </c>
      <c r="P92" s="83" t="str">
        <f t="shared" si="21"/>
        <v/>
      </c>
      <c r="Q92" s="83" t="str">
        <f t="shared" si="22"/>
        <v/>
      </c>
      <c r="R92" s="83" t="str">
        <f t="shared" si="15"/>
        <v/>
      </c>
      <c r="S92" s="83" t="str">
        <f t="shared" si="23"/>
        <v/>
      </c>
      <c r="T92" s="95"/>
      <c r="U92" s="86" t="str">
        <f>IF(R92&lt;&gt;"",IF(R92="P","SS",IF(OR(R92="S",R92="A"),R92,IF(AND(R92="B",IFERROR(VLOOKUP(H92,LIXIL対象製品リスト!L:AC,9,FALSE),"")="○"),IF(OR(依頼書!$Q$2="",依頼書!$Q$2="選択してください"),"建て方を選択してください",IF(依頼書!$Q$2="共同住宅（4階建以上）",R92,"対象外")),"対象外"))),"")</f>
        <v/>
      </c>
      <c r="V92" s="87" t="str">
        <f>"窓リノベ24"&amp;"ドア"&amp;IFERROR(LEFT(VLOOKUP(H92,LIXIL対象製品リスト!L:AC,2,FALSE),3),"はつり")&amp;U92&amp;P92</f>
        <v>窓リノベ24ドアはつり</v>
      </c>
      <c r="W92" s="88" t="str">
        <f>IF(S92&lt;&gt;"",IFERROR(IF(依頼書!$Q$2="共同住宅（4階建以上）",VLOOKUP(V92,補助額!A:H,8,FALSE),VLOOKUP(V92,補助額!A:H,7,FALSE)),"－"),"")</f>
        <v/>
      </c>
      <c r="X92" s="89" t="str">
        <f t="shared" si="24"/>
        <v/>
      </c>
      <c r="Y92" s="90" t="str">
        <f>IF(R92="","",IF(OR(依頼書!$O$2="選択してください",依頼書!$O$2=""),"地域を選択してください",IF(OR(依頼書!$Q$2="選択してください",依頼書!$Q$2=""),"建て方を選択してください",IFERROR(VLOOKUP(Z92,こどもエコグレード!A:E,5,FALSE),"対象外"))))</f>
        <v/>
      </c>
      <c r="Z92" s="90" t="str">
        <f>R92&amp;IF(依頼書!$Q$2="戸建住宅","戸建住宅","共同住宅")&amp;依頼書!$O$2</f>
        <v>共同住宅選択してください</v>
      </c>
      <c r="AA92" s="90" t="str">
        <f t="shared" si="25"/>
        <v>子育てエコドア</v>
      </c>
      <c r="AB92" s="91" t="str">
        <f>IF(R92&lt;&gt;"",IFERROR(IF(依頼書!$Q$2="共同住宅（4階建以上）",VLOOKUP(AA92,補助額!A:H,8,FALSE),VLOOKUP(AA92,補助額!A:H,7,FALSE)),"－"),"")</f>
        <v/>
      </c>
      <c r="AC92" s="96" t="str">
        <f t="shared" si="26"/>
        <v/>
      </c>
      <c r="AD92" s="90" t="str">
        <f t="shared" si="16"/>
        <v/>
      </c>
      <c r="AE92" s="90" t="str">
        <f t="shared" si="17"/>
        <v>子育てエコドア</v>
      </c>
      <c r="AF92" s="91" t="str">
        <f>IF(R92&lt;&gt;"",IFERROR(IF(依頼書!$Q$2="共同住宅（4階建以上）",VLOOKUP(AE92,補助額!A:H,8,FALSE),VLOOKUP(AE92,補助額!A:H,7,FALSE)),"－"),"")</f>
        <v/>
      </c>
      <c r="AG92" s="97" t="str">
        <f t="shared" si="27"/>
        <v/>
      </c>
      <c r="AH92" s="122" t="str">
        <f>IF(R92="","",IF(OR(依頼書!$O$2="選択してください",依頼書!$O$2=""),"地域を選択してください",IF(OR(依頼書!$Q$2="選択してください",依頼書!$Q$2=""),"建て方を選択してください",IFERROR(VLOOKUP(AI92,こどもエコグレード!A:F,6,FALSE),"対象外"))))</f>
        <v/>
      </c>
      <c r="AI92" s="122" t="str">
        <f>R92&amp;IF(依頼書!$Q$2="戸建住宅","戸建住宅","共同住宅")&amp;依頼書!$O$2</f>
        <v>共同住宅選択してください</v>
      </c>
      <c r="AJ92" s="98"/>
      <c r="AK92" s="98"/>
      <c r="AL92" s="98"/>
    </row>
    <row r="93" spans="1:38" ht="18" customHeight="1" x14ac:dyDescent="0.4">
      <c r="A93" s="1" t="str">
        <f t="shared" si="18"/>
        <v/>
      </c>
      <c r="B93" s="80" t="str">
        <f t="shared" si="19"/>
        <v/>
      </c>
      <c r="C93" s="80" t="str">
        <f t="shared" si="20"/>
        <v/>
      </c>
      <c r="D93" s="80" t="str">
        <f t="shared" si="14"/>
        <v/>
      </c>
      <c r="E93" s="1">
        <f>IFERROR(VLOOKUP(K93&amp;L93,LIXIL対象製品リスト!R:W,4,FALSE),0)</f>
        <v>0</v>
      </c>
      <c r="F93" s="1">
        <f>IFERROR(VLOOKUP(K93&amp;L93,LIXIL対象製品リスト!R:W,5,FALSE),0)</f>
        <v>0</v>
      </c>
      <c r="H93" s="120"/>
      <c r="I93" s="81"/>
      <c r="J93" s="81"/>
      <c r="K93" s="83" t="str">
        <f>IF($H93="","",IFERROR(VLOOKUP($H93,LIXIL対象製品リスト!$A:$P,2,FALSE),"型番が存在しません"))</f>
        <v/>
      </c>
      <c r="L93" s="121" t="str">
        <f>IF($H93="","",IFERROR(VLOOKUP($H93,LIXIL対象製品リスト!$A:$P,6,FALSE),"型番が存在しません"))</f>
        <v/>
      </c>
      <c r="M93" s="83" t="str">
        <f>IF($H93="","",IFERROR(VLOOKUP($H93,LIXIL対象製品リスト!$A:$P,7,FALSE),"型番が存在しません"))</f>
        <v/>
      </c>
      <c r="N93" s="121" t="str">
        <f>IF($H93="","",IFERROR(VLOOKUP($H93,LIXIL対象製品リスト!$A:$P,10,FALSE),"型番が存在しません"))</f>
        <v/>
      </c>
      <c r="O93" s="83" t="str">
        <f>IF(OR(I93="",J93=""),"",IF(COUNTIF(M93,"*（D）*")&gt;0,IF((I93+E93)*(J93+F93)/10^6&gt;=サイズ!$D$17,"4",IF((I93+E93)*(J93+F93)/10^6&gt;=サイズ!$D$16,"3",IF((I93+E93)*(J93+F93)/10^6&gt;=サイズ!$D$15,"2",IF((I93+E93)*(J93+F93)/10^6&gt;=サイズ!$D$14,"1","対象外")))),IF(COUNTIF(M93,"*（E）*")&gt;0,IF((I93+E93)*(J93+F93)/10^6&gt;=サイズ!$D$21,"4",IF((I93+E93)*(J93+F93)/10^6&gt;=サイズ!$D$20,"3",IF((I93+E93)*(J93+F93)/10^6&gt;=サイズ!$D$19,"2",IF((I93+E93)*(J93+F93)/10^6&gt;=サイズ!$D$18,"1","対象外")))),"開閉形式を選択")))</f>
        <v/>
      </c>
      <c r="P93" s="83" t="str">
        <f t="shared" si="21"/>
        <v/>
      </c>
      <c r="Q93" s="83" t="str">
        <f t="shared" si="22"/>
        <v/>
      </c>
      <c r="R93" s="83" t="str">
        <f t="shared" si="15"/>
        <v/>
      </c>
      <c r="S93" s="83" t="str">
        <f t="shared" si="23"/>
        <v/>
      </c>
      <c r="T93" s="95"/>
      <c r="U93" s="86" t="str">
        <f>IF(R93&lt;&gt;"",IF(R93="P","SS",IF(OR(R93="S",R93="A"),R93,IF(AND(R93="B",IFERROR(VLOOKUP(H93,LIXIL対象製品リスト!L:AC,9,FALSE),"")="○"),IF(OR(依頼書!$Q$2="",依頼書!$Q$2="選択してください"),"建て方を選択してください",IF(依頼書!$Q$2="共同住宅（4階建以上）",R93,"対象外")),"対象外"))),"")</f>
        <v/>
      </c>
      <c r="V93" s="87" t="str">
        <f>"窓リノベ24"&amp;"ドア"&amp;IFERROR(LEFT(VLOOKUP(H93,LIXIL対象製品リスト!L:AC,2,FALSE),3),"はつり")&amp;U93&amp;P93</f>
        <v>窓リノベ24ドアはつり</v>
      </c>
      <c r="W93" s="88" t="str">
        <f>IF(S93&lt;&gt;"",IFERROR(IF(依頼書!$Q$2="共同住宅（4階建以上）",VLOOKUP(V93,補助額!A:H,8,FALSE),VLOOKUP(V93,補助額!A:H,7,FALSE)),"－"),"")</f>
        <v/>
      </c>
      <c r="X93" s="89" t="str">
        <f t="shared" si="24"/>
        <v/>
      </c>
      <c r="Y93" s="90" t="str">
        <f>IF(R93="","",IF(OR(依頼書!$O$2="選択してください",依頼書!$O$2=""),"地域を選択してください",IF(OR(依頼書!$Q$2="選択してください",依頼書!$Q$2=""),"建て方を選択してください",IFERROR(VLOOKUP(Z93,こどもエコグレード!A:E,5,FALSE),"対象外"))))</f>
        <v/>
      </c>
      <c r="Z93" s="90" t="str">
        <f>R93&amp;IF(依頼書!$Q$2="戸建住宅","戸建住宅","共同住宅")&amp;依頼書!$O$2</f>
        <v>共同住宅選択してください</v>
      </c>
      <c r="AA93" s="90" t="str">
        <f t="shared" si="25"/>
        <v>子育てエコドア</v>
      </c>
      <c r="AB93" s="91" t="str">
        <f>IF(R93&lt;&gt;"",IFERROR(IF(依頼書!$Q$2="共同住宅（4階建以上）",VLOOKUP(AA93,補助額!A:H,8,FALSE),VLOOKUP(AA93,補助額!A:H,7,FALSE)),"－"),"")</f>
        <v/>
      </c>
      <c r="AC93" s="96" t="str">
        <f t="shared" si="26"/>
        <v/>
      </c>
      <c r="AD93" s="90" t="str">
        <f t="shared" si="16"/>
        <v/>
      </c>
      <c r="AE93" s="90" t="str">
        <f t="shared" si="17"/>
        <v>子育てエコドア</v>
      </c>
      <c r="AF93" s="91" t="str">
        <f>IF(R93&lt;&gt;"",IFERROR(IF(依頼書!$Q$2="共同住宅（4階建以上）",VLOOKUP(AE93,補助額!A:H,8,FALSE),VLOOKUP(AE93,補助額!A:H,7,FALSE)),"－"),"")</f>
        <v/>
      </c>
      <c r="AG93" s="97" t="str">
        <f t="shared" si="27"/>
        <v/>
      </c>
      <c r="AH93" s="122" t="str">
        <f>IF(R93="","",IF(OR(依頼書!$O$2="選択してください",依頼書!$O$2=""),"地域を選択してください",IF(OR(依頼書!$Q$2="選択してください",依頼書!$Q$2=""),"建て方を選択してください",IFERROR(VLOOKUP(AI93,こどもエコグレード!A:F,6,FALSE),"対象外"))))</f>
        <v/>
      </c>
      <c r="AI93" s="122" t="str">
        <f>R93&amp;IF(依頼書!$Q$2="戸建住宅","戸建住宅","共同住宅")&amp;依頼書!$O$2</f>
        <v>共同住宅選択してください</v>
      </c>
      <c r="AJ93" s="98"/>
      <c r="AK93" s="98"/>
      <c r="AL93" s="98"/>
    </row>
    <row r="94" spans="1:38" ht="18" customHeight="1" x14ac:dyDescent="0.4">
      <c r="A94" s="1" t="str">
        <f t="shared" si="18"/>
        <v/>
      </c>
      <c r="B94" s="80" t="str">
        <f t="shared" si="19"/>
        <v/>
      </c>
      <c r="C94" s="80" t="str">
        <f t="shared" si="20"/>
        <v/>
      </c>
      <c r="D94" s="80" t="str">
        <f t="shared" si="14"/>
        <v/>
      </c>
      <c r="E94" s="1">
        <f>IFERROR(VLOOKUP(K94&amp;L94,LIXIL対象製品リスト!R:W,4,FALSE),0)</f>
        <v>0</v>
      </c>
      <c r="F94" s="1">
        <f>IFERROR(VLOOKUP(K94&amp;L94,LIXIL対象製品リスト!R:W,5,FALSE),0)</f>
        <v>0</v>
      </c>
      <c r="H94" s="120"/>
      <c r="I94" s="81"/>
      <c r="J94" s="81"/>
      <c r="K94" s="83" t="str">
        <f>IF($H94="","",IFERROR(VLOOKUP($H94,LIXIL対象製品リスト!$A:$P,2,FALSE),"型番が存在しません"))</f>
        <v/>
      </c>
      <c r="L94" s="121" t="str">
        <f>IF($H94="","",IFERROR(VLOOKUP($H94,LIXIL対象製品リスト!$A:$P,6,FALSE),"型番が存在しません"))</f>
        <v/>
      </c>
      <c r="M94" s="83" t="str">
        <f>IF($H94="","",IFERROR(VLOOKUP($H94,LIXIL対象製品リスト!$A:$P,7,FALSE),"型番が存在しません"))</f>
        <v/>
      </c>
      <c r="N94" s="121" t="str">
        <f>IF($H94="","",IFERROR(VLOOKUP($H94,LIXIL対象製品リスト!$A:$P,10,FALSE),"型番が存在しません"))</f>
        <v/>
      </c>
      <c r="O94" s="83" t="str">
        <f>IF(OR(I94="",J94=""),"",IF(COUNTIF(M94,"*（D）*")&gt;0,IF((I94+E94)*(J94+F94)/10^6&gt;=サイズ!$D$17,"4",IF((I94+E94)*(J94+F94)/10^6&gt;=サイズ!$D$16,"3",IF((I94+E94)*(J94+F94)/10^6&gt;=サイズ!$D$15,"2",IF((I94+E94)*(J94+F94)/10^6&gt;=サイズ!$D$14,"1","対象外")))),IF(COUNTIF(M94,"*（E）*")&gt;0,IF((I94+E94)*(J94+F94)/10^6&gt;=サイズ!$D$21,"4",IF((I94+E94)*(J94+F94)/10^6&gt;=サイズ!$D$20,"3",IF((I94+E94)*(J94+F94)/10^6&gt;=サイズ!$D$19,"2",IF((I94+E94)*(J94+F94)/10^6&gt;=サイズ!$D$18,"1","対象外")))),"開閉形式を選択")))</f>
        <v/>
      </c>
      <c r="P94" s="83" t="str">
        <f t="shared" si="21"/>
        <v/>
      </c>
      <c r="Q94" s="83" t="str">
        <f t="shared" si="22"/>
        <v/>
      </c>
      <c r="R94" s="83" t="str">
        <f t="shared" si="15"/>
        <v/>
      </c>
      <c r="S94" s="83" t="str">
        <f t="shared" si="23"/>
        <v/>
      </c>
      <c r="T94" s="95"/>
      <c r="U94" s="86" t="str">
        <f>IF(R94&lt;&gt;"",IF(R94="P","SS",IF(OR(R94="S",R94="A"),R94,IF(AND(R94="B",IFERROR(VLOOKUP(H94,LIXIL対象製品リスト!L:AC,9,FALSE),"")="○"),IF(OR(依頼書!$Q$2="",依頼書!$Q$2="選択してください"),"建て方を選択してください",IF(依頼書!$Q$2="共同住宅（4階建以上）",R94,"対象外")),"対象外"))),"")</f>
        <v/>
      </c>
      <c r="V94" s="87" t="str">
        <f>"窓リノベ24"&amp;"ドア"&amp;IFERROR(LEFT(VLOOKUP(H94,LIXIL対象製品リスト!L:AC,2,FALSE),3),"はつり")&amp;U94&amp;P94</f>
        <v>窓リノベ24ドアはつり</v>
      </c>
      <c r="W94" s="88" t="str">
        <f>IF(S94&lt;&gt;"",IFERROR(IF(依頼書!$Q$2="共同住宅（4階建以上）",VLOOKUP(V94,補助額!A:H,8,FALSE),VLOOKUP(V94,補助額!A:H,7,FALSE)),"－"),"")</f>
        <v/>
      </c>
      <c r="X94" s="89" t="str">
        <f t="shared" si="24"/>
        <v/>
      </c>
      <c r="Y94" s="90" t="str">
        <f>IF(R94="","",IF(OR(依頼書!$O$2="選択してください",依頼書!$O$2=""),"地域を選択してください",IF(OR(依頼書!$Q$2="選択してください",依頼書!$Q$2=""),"建て方を選択してください",IFERROR(VLOOKUP(Z94,こどもエコグレード!A:E,5,FALSE),"対象外"))))</f>
        <v/>
      </c>
      <c r="Z94" s="90" t="str">
        <f>R94&amp;IF(依頼書!$Q$2="戸建住宅","戸建住宅","共同住宅")&amp;依頼書!$O$2</f>
        <v>共同住宅選択してください</v>
      </c>
      <c r="AA94" s="90" t="str">
        <f t="shared" si="25"/>
        <v>子育てエコドア</v>
      </c>
      <c r="AB94" s="91" t="str">
        <f>IF(R94&lt;&gt;"",IFERROR(IF(依頼書!$Q$2="共同住宅（4階建以上）",VLOOKUP(AA94,補助額!A:H,8,FALSE),VLOOKUP(AA94,補助額!A:H,7,FALSE)),"－"),"")</f>
        <v/>
      </c>
      <c r="AC94" s="96" t="str">
        <f t="shared" si="26"/>
        <v/>
      </c>
      <c r="AD94" s="90" t="str">
        <f t="shared" si="16"/>
        <v/>
      </c>
      <c r="AE94" s="90" t="str">
        <f t="shared" si="17"/>
        <v>子育てエコドア</v>
      </c>
      <c r="AF94" s="91" t="str">
        <f>IF(R94&lt;&gt;"",IFERROR(IF(依頼書!$Q$2="共同住宅（4階建以上）",VLOOKUP(AE94,補助額!A:H,8,FALSE),VLOOKUP(AE94,補助額!A:H,7,FALSE)),"－"),"")</f>
        <v/>
      </c>
      <c r="AG94" s="97" t="str">
        <f t="shared" si="27"/>
        <v/>
      </c>
      <c r="AH94" s="122" t="str">
        <f>IF(R94="","",IF(OR(依頼書!$O$2="選択してください",依頼書!$O$2=""),"地域を選択してください",IF(OR(依頼書!$Q$2="選択してください",依頼書!$Q$2=""),"建て方を選択してください",IFERROR(VLOOKUP(AI94,こどもエコグレード!A:F,6,FALSE),"対象外"))))</f>
        <v/>
      </c>
      <c r="AI94" s="122" t="str">
        <f>R94&amp;IF(依頼書!$Q$2="戸建住宅","戸建住宅","共同住宅")&amp;依頼書!$O$2</f>
        <v>共同住宅選択してください</v>
      </c>
      <c r="AJ94" s="98"/>
      <c r="AK94" s="98"/>
      <c r="AL94" s="98"/>
    </row>
    <row r="95" spans="1:38" ht="18" customHeight="1" x14ac:dyDescent="0.4">
      <c r="A95" s="1" t="str">
        <f t="shared" si="18"/>
        <v/>
      </c>
      <c r="B95" s="80" t="str">
        <f t="shared" si="19"/>
        <v/>
      </c>
      <c r="C95" s="80" t="str">
        <f t="shared" si="20"/>
        <v/>
      </c>
      <c r="D95" s="80" t="str">
        <f t="shared" si="14"/>
        <v/>
      </c>
      <c r="E95" s="1">
        <f>IFERROR(VLOOKUP(K95&amp;L95,LIXIL対象製品リスト!R:W,4,FALSE),0)</f>
        <v>0</v>
      </c>
      <c r="F95" s="1">
        <f>IFERROR(VLOOKUP(K95&amp;L95,LIXIL対象製品リスト!R:W,5,FALSE),0)</f>
        <v>0</v>
      </c>
      <c r="H95" s="120"/>
      <c r="I95" s="81"/>
      <c r="J95" s="81"/>
      <c r="K95" s="83" t="str">
        <f>IF($H95="","",IFERROR(VLOOKUP($H95,LIXIL対象製品リスト!$A:$P,2,FALSE),"型番が存在しません"))</f>
        <v/>
      </c>
      <c r="L95" s="121" t="str">
        <f>IF($H95="","",IFERROR(VLOOKUP($H95,LIXIL対象製品リスト!$A:$P,6,FALSE),"型番が存在しません"))</f>
        <v/>
      </c>
      <c r="M95" s="83" t="str">
        <f>IF($H95="","",IFERROR(VLOOKUP($H95,LIXIL対象製品リスト!$A:$P,7,FALSE),"型番が存在しません"))</f>
        <v/>
      </c>
      <c r="N95" s="121" t="str">
        <f>IF($H95="","",IFERROR(VLOOKUP($H95,LIXIL対象製品リスト!$A:$P,10,FALSE),"型番が存在しません"))</f>
        <v/>
      </c>
      <c r="O95" s="83" t="str">
        <f>IF(OR(I95="",J95=""),"",IF(COUNTIF(M95,"*（D）*")&gt;0,IF((I95+E95)*(J95+F95)/10^6&gt;=サイズ!$D$17,"4",IF((I95+E95)*(J95+F95)/10^6&gt;=サイズ!$D$16,"3",IF((I95+E95)*(J95+F95)/10^6&gt;=サイズ!$D$15,"2",IF((I95+E95)*(J95+F95)/10^6&gt;=サイズ!$D$14,"1","対象外")))),IF(COUNTIF(M95,"*（E）*")&gt;0,IF((I95+E95)*(J95+F95)/10^6&gt;=サイズ!$D$21,"4",IF((I95+E95)*(J95+F95)/10^6&gt;=サイズ!$D$20,"3",IF((I95+E95)*(J95+F95)/10^6&gt;=サイズ!$D$19,"2",IF((I95+E95)*(J95+F95)/10^6&gt;=サイズ!$D$18,"1","対象外")))),"開閉形式を選択")))</f>
        <v/>
      </c>
      <c r="P95" s="83" t="str">
        <f t="shared" si="21"/>
        <v/>
      </c>
      <c r="Q95" s="83" t="str">
        <f t="shared" si="22"/>
        <v/>
      </c>
      <c r="R95" s="83" t="str">
        <f t="shared" si="15"/>
        <v/>
      </c>
      <c r="S95" s="83" t="str">
        <f t="shared" si="23"/>
        <v/>
      </c>
      <c r="T95" s="95"/>
      <c r="U95" s="86" t="str">
        <f>IF(R95&lt;&gt;"",IF(R95="P","SS",IF(OR(R95="S",R95="A"),R95,IF(AND(R95="B",IFERROR(VLOOKUP(H95,LIXIL対象製品リスト!L:AC,9,FALSE),"")="○"),IF(OR(依頼書!$Q$2="",依頼書!$Q$2="選択してください"),"建て方を選択してください",IF(依頼書!$Q$2="共同住宅（4階建以上）",R95,"対象外")),"対象外"))),"")</f>
        <v/>
      </c>
      <c r="V95" s="87" t="str">
        <f>"窓リノベ24"&amp;"ドア"&amp;IFERROR(LEFT(VLOOKUP(H95,LIXIL対象製品リスト!L:AC,2,FALSE),3),"はつり")&amp;U95&amp;P95</f>
        <v>窓リノベ24ドアはつり</v>
      </c>
      <c r="W95" s="88" t="str">
        <f>IF(S95&lt;&gt;"",IFERROR(IF(依頼書!$Q$2="共同住宅（4階建以上）",VLOOKUP(V95,補助額!A:H,8,FALSE),VLOOKUP(V95,補助額!A:H,7,FALSE)),"－"),"")</f>
        <v/>
      </c>
      <c r="X95" s="89" t="str">
        <f t="shared" si="24"/>
        <v/>
      </c>
      <c r="Y95" s="90" t="str">
        <f>IF(R95="","",IF(OR(依頼書!$O$2="選択してください",依頼書!$O$2=""),"地域を選択してください",IF(OR(依頼書!$Q$2="選択してください",依頼書!$Q$2=""),"建て方を選択してください",IFERROR(VLOOKUP(Z95,こどもエコグレード!A:E,5,FALSE),"対象外"))))</f>
        <v/>
      </c>
      <c r="Z95" s="90" t="str">
        <f>R95&amp;IF(依頼書!$Q$2="戸建住宅","戸建住宅","共同住宅")&amp;依頼書!$O$2</f>
        <v>共同住宅選択してください</v>
      </c>
      <c r="AA95" s="90" t="str">
        <f t="shared" si="25"/>
        <v>子育てエコドア</v>
      </c>
      <c r="AB95" s="91" t="str">
        <f>IF(R95&lt;&gt;"",IFERROR(IF(依頼書!$Q$2="共同住宅（4階建以上）",VLOOKUP(AA95,補助額!A:H,8,FALSE),VLOOKUP(AA95,補助額!A:H,7,FALSE)),"－"),"")</f>
        <v/>
      </c>
      <c r="AC95" s="96" t="str">
        <f t="shared" si="26"/>
        <v/>
      </c>
      <c r="AD95" s="90" t="str">
        <f t="shared" si="16"/>
        <v/>
      </c>
      <c r="AE95" s="90" t="str">
        <f t="shared" si="17"/>
        <v>子育てエコドア</v>
      </c>
      <c r="AF95" s="91" t="str">
        <f>IF(R95&lt;&gt;"",IFERROR(IF(依頼書!$Q$2="共同住宅（4階建以上）",VLOOKUP(AE95,補助額!A:H,8,FALSE),VLOOKUP(AE95,補助額!A:H,7,FALSE)),"－"),"")</f>
        <v/>
      </c>
      <c r="AG95" s="97" t="str">
        <f t="shared" si="27"/>
        <v/>
      </c>
      <c r="AH95" s="122" t="str">
        <f>IF(R95="","",IF(OR(依頼書!$O$2="選択してください",依頼書!$O$2=""),"地域を選択してください",IF(OR(依頼書!$Q$2="選択してください",依頼書!$Q$2=""),"建て方を選択してください",IFERROR(VLOOKUP(AI95,こどもエコグレード!A:F,6,FALSE),"対象外"))))</f>
        <v/>
      </c>
      <c r="AI95" s="122" t="str">
        <f>R95&amp;IF(依頼書!$Q$2="戸建住宅","戸建住宅","共同住宅")&amp;依頼書!$O$2</f>
        <v>共同住宅選択してください</v>
      </c>
      <c r="AJ95" s="98"/>
      <c r="AK95" s="98"/>
      <c r="AL95" s="98"/>
    </row>
    <row r="96" spans="1:38" ht="18" customHeight="1" x14ac:dyDescent="0.4">
      <c r="A96" s="1" t="str">
        <f t="shared" si="18"/>
        <v/>
      </c>
      <c r="B96" s="80" t="str">
        <f t="shared" si="19"/>
        <v/>
      </c>
      <c r="C96" s="80" t="str">
        <f t="shared" si="20"/>
        <v/>
      </c>
      <c r="D96" s="80" t="str">
        <f t="shared" si="14"/>
        <v/>
      </c>
      <c r="E96" s="1">
        <f>IFERROR(VLOOKUP(K96&amp;L96,LIXIL対象製品リスト!R:W,4,FALSE),0)</f>
        <v>0</v>
      </c>
      <c r="F96" s="1">
        <f>IFERROR(VLOOKUP(K96&amp;L96,LIXIL対象製品リスト!R:W,5,FALSE),0)</f>
        <v>0</v>
      </c>
      <c r="H96" s="120"/>
      <c r="I96" s="81"/>
      <c r="J96" s="81"/>
      <c r="K96" s="83" t="str">
        <f>IF($H96="","",IFERROR(VLOOKUP($H96,LIXIL対象製品リスト!$A:$P,2,FALSE),"型番が存在しません"))</f>
        <v/>
      </c>
      <c r="L96" s="121" t="str">
        <f>IF($H96="","",IFERROR(VLOOKUP($H96,LIXIL対象製品リスト!$A:$P,6,FALSE),"型番が存在しません"))</f>
        <v/>
      </c>
      <c r="M96" s="83" t="str">
        <f>IF($H96="","",IFERROR(VLOOKUP($H96,LIXIL対象製品リスト!$A:$P,7,FALSE),"型番が存在しません"))</f>
        <v/>
      </c>
      <c r="N96" s="121" t="str">
        <f>IF($H96="","",IFERROR(VLOOKUP($H96,LIXIL対象製品リスト!$A:$P,10,FALSE),"型番が存在しません"))</f>
        <v/>
      </c>
      <c r="O96" s="83" t="str">
        <f>IF(OR(I96="",J96=""),"",IF(COUNTIF(M96,"*（D）*")&gt;0,IF((I96+E96)*(J96+F96)/10^6&gt;=サイズ!$D$17,"4",IF((I96+E96)*(J96+F96)/10^6&gt;=サイズ!$D$16,"3",IF((I96+E96)*(J96+F96)/10^6&gt;=サイズ!$D$15,"2",IF((I96+E96)*(J96+F96)/10^6&gt;=サイズ!$D$14,"1","対象外")))),IF(COUNTIF(M96,"*（E）*")&gt;0,IF((I96+E96)*(J96+F96)/10^6&gt;=サイズ!$D$21,"4",IF((I96+E96)*(J96+F96)/10^6&gt;=サイズ!$D$20,"3",IF((I96+E96)*(J96+F96)/10^6&gt;=サイズ!$D$19,"2",IF((I96+E96)*(J96+F96)/10^6&gt;=サイズ!$D$18,"1","対象外")))),"開閉形式を選択")))</f>
        <v/>
      </c>
      <c r="P96" s="83" t="str">
        <f t="shared" si="21"/>
        <v/>
      </c>
      <c r="Q96" s="83" t="str">
        <f t="shared" si="22"/>
        <v/>
      </c>
      <c r="R96" s="83" t="str">
        <f t="shared" si="15"/>
        <v/>
      </c>
      <c r="S96" s="83" t="str">
        <f t="shared" si="23"/>
        <v/>
      </c>
      <c r="T96" s="95"/>
      <c r="U96" s="86" t="str">
        <f>IF(R96&lt;&gt;"",IF(R96="P","SS",IF(OR(R96="S",R96="A"),R96,IF(AND(R96="B",IFERROR(VLOOKUP(H96,LIXIL対象製品リスト!L:AC,9,FALSE),"")="○"),IF(OR(依頼書!$Q$2="",依頼書!$Q$2="選択してください"),"建て方を選択してください",IF(依頼書!$Q$2="共同住宅（4階建以上）",R96,"対象外")),"対象外"))),"")</f>
        <v/>
      </c>
      <c r="V96" s="87" t="str">
        <f>"窓リノベ24"&amp;"ドア"&amp;IFERROR(LEFT(VLOOKUP(H96,LIXIL対象製品リスト!L:AC,2,FALSE),3),"はつり")&amp;U96&amp;P96</f>
        <v>窓リノベ24ドアはつり</v>
      </c>
      <c r="W96" s="88" t="str">
        <f>IF(S96&lt;&gt;"",IFERROR(IF(依頼書!$Q$2="共同住宅（4階建以上）",VLOOKUP(V96,補助額!A:H,8,FALSE),VLOOKUP(V96,補助額!A:H,7,FALSE)),"－"),"")</f>
        <v/>
      </c>
      <c r="X96" s="89" t="str">
        <f t="shared" si="24"/>
        <v/>
      </c>
      <c r="Y96" s="90" t="str">
        <f>IF(R96="","",IF(OR(依頼書!$O$2="選択してください",依頼書!$O$2=""),"地域を選択してください",IF(OR(依頼書!$Q$2="選択してください",依頼書!$Q$2=""),"建て方を選択してください",IFERROR(VLOOKUP(Z96,こどもエコグレード!A:E,5,FALSE),"対象外"))))</f>
        <v/>
      </c>
      <c r="Z96" s="90" t="str">
        <f>R96&amp;IF(依頼書!$Q$2="戸建住宅","戸建住宅","共同住宅")&amp;依頼書!$O$2</f>
        <v>共同住宅選択してください</v>
      </c>
      <c r="AA96" s="90" t="str">
        <f t="shared" si="25"/>
        <v>子育てエコドア</v>
      </c>
      <c r="AB96" s="91" t="str">
        <f>IF(R96&lt;&gt;"",IFERROR(IF(依頼書!$Q$2="共同住宅（4階建以上）",VLOOKUP(AA96,補助額!A:H,8,FALSE),VLOOKUP(AA96,補助額!A:H,7,FALSE)),"－"),"")</f>
        <v/>
      </c>
      <c r="AC96" s="96" t="str">
        <f t="shared" si="26"/>
        <v/>
      </c>
      <c r="AD96" s="90" t="str">
        <f t="shared" si="16"/>
        <v/>
      </c>
      <c r="AE96" s="90" t="str">
        <f t="shared" si="17"/>
        <v>子育てエコドア</v>
      </c>
      <c r="AF96" s="91" t="str">
        <f>IF(R96&lt;&gt;"",IFERROR(IF(依頼書!$Q$2="共同住宅（4階建以上）",VLOOKUP(AE96,補助額!A:H,8,FALSE),VLOOKUP(AE96,補助額!A:H,7,FALSE)),"－"),"")</f>
        <v/>
      </c>
      <c r="AG96" s="97" t="str">
        <f t="shared" si="27"/>
        <v/>
      </c>
      <c r="AH96" s="122" t="str">
        <f>IF(R96="","",IF(OR(依頼書!$O$2="選択してください",依頼書!$O$2=""),"地域を選択してください",IF(OR(依頼書!$Q$2="選択してください",依頼書!$Q$2=""),"建て方を選択してください",IFERROR(VLOOKUP(AI96,こどもエコグレード!A:F,6,FALSE),"対象外"))))</f>
        <v/>
      </c>
      <c r="AI96" s="122" t="str">
        <f>R96&amp;IF(依頼書!$Q$2="戸建住宅","戸建住宅","共同住宅")&amp;依頼書!$O$2</f>
        <v>共同住宅選択してください</v>
      </c>
      <c r="AJ96" s="98"/>
      <c r="AK96" s="98"/>
      <c r="AL96" s="98"/>
    </row>
    <row r="97" spans="1:38" ht="18" customHeight="1" x14ac:dyDescent="0.4">
      <c r="A97" s="1" t="str">
        <f t="shared" si="18"/>
        <v/>
      </c>
      <c r="B97" s="80" t="str">
        <f t="shared" si="19"/>
        <v/>
      </c>
      <c r="C97" s="80" t="str">
        <f t="shared" si="20"/>
        <v/>
      </c>
      <c r="D97" s="80" t="str">
        <f t="shared" si="14"/>
        <v/>
      </c>
      <c r="E97" s="1">
        <f>IFERROR(VLOOKUP(K97&amp;L97,LIXIL対象製品リスト!R:W,4,FALSE),0)</f>
        <v>0</v>
      </c>
      <c r="F97" s="1">
        <f>IFERROR(VLOOKUP(K97&amp;L97,LIXIL対象製品リスト!R:W,5,FALSE),0)</f>
        <v>0</v>
      </c>
      <c r="H97" s="120"/>
      <c r="I97" s="81"/>
      <c r="J97" s="81"/>
      <c r="K97" s="83" t="str">
        <f>IF($H97="","",IFERROR(VLOOKUP($H97,LIXIL対象製品リスト!$A:$P,2,FALSE),"型番が存在しません"))</f>
        <v/>
      </c>
      <c r="L97" s="121" t="str">
        <f>IF($H97="","",IFERROR(VLOOKUP($H97,LIXIL対象製品リスト!$A:$P,6,FALSE),"型番が存在しません"))</f>
        <v/>
      </c>
      <c r="M97" s="83" t="str">
        <f>IF($H97="","",IFERROR(VLOOKUP($H97,LIXIL対象製品リスト!$A:$P,7,FALSE),"型番が存在しません"))</f>
        <v/>
      </c>
      <c r="N97" s="121" t="str">
        <f>IF($H97="","",IFERROR(VLOOKUP($H97,LIXIL対象製品リスト!$A:$P,10,FALSE),"型番が存在しません"))</f>
        <v/>
      </c>
      <c r="O97" s="83" t="str">
        <f>IF(OR(I97="",J97=""),"",IF(COUNTIF(M97,"*（D）*")&gt;0,IF((I97+E97)*(J97+F97)/10^6&gt;=サイズ!$D$17,"4",IF((I97+E97)*(J97+F97)/10^6&gt;=サイズ!$D$16,"3",IF((I97+E97)*(J97+F97)/10^6&gt;=サイズ!$D$15,"2",IF((I97+E97)*(J97+F97)/10^6&gt;=サイズ!$D$14,"1","対象外")))),IF(COUNTIF(M97,"*（E）*")&gt;0,IF((I97+E97)*(J97+F97)/10^6&gt;=サイズ!$D$21,"4",IF((I97+E97)*(J97+F97)/10^6&gt;=サイズ!$D$20,"3",IF((I97+E97)*(J97+F97)/10^6&gt;=サイズ!$D$19,"2",IF((I97+E97)*(J97+F97)/10^6&gt;=サイズ!$D$18,"1","対象外")))),"開閉形式を選択")))</f>
        <v/>
      </c>
      <c r="P97" s="83" t="str">
        <f t="shared" si="21"/>
        <v/>
      </c>
      <c r="Q97" s="83" t="str">
        <f t="shared" si="22"/>
        <v/>
      </c>
      <c r="R97" s="83" t="str">
        <f t="shared" si="15"/>
        <v/>
      </c>
      <c r="S97" s="83" t="str">
        <f t="shared" si="23"/>
        <v/>
      </c>
      <c r="T97" s="95"/>
      <c r="U97" s="86" t="str">
        <f>IF(R97&lt;&gt;"",IF(R97="P","SS",IF(OR(R97="S",R97="A"),R97,IF(AND(R97="B",IFERROR(VLOOKUP(H97,LIXIL対象製品リスト!L:AC,9,FALSE),"")="○"),IF(OR(依頼書!$Q$2="",依頼書!$Q$2="選択してください"),"建て方を選択してください",IF(依頼書!$Q$2="共同住宅（4階建以上）",R97,"対象外")),"対象外"))),"")</f>
        <v/>
      </c>
      <c r="V97" s="87" t="str">
        <f>"窓リノベ24"&amp;"ドア"&amp;IFERROR(LEFT(VLOOKUP(H97,LIXIL対象製品リスト!L:AC,2,FALSE),3),"はつり")&amp;U97&amp;P97</f>
        <v>窓リノベ24ドアはつり</v>
      </c>
      <c r="W97" s="88" t="str">
        <f>IF(S97&lt;&gt;"",IFERROR(IF(依頼書!$Q$2="共同住宅（4階建以上）",VLOOKUP(V97,補助額!A:H,8,FALSE),VLOOKUP(V97,補助額!A:H,7,FALSE)),"－"),"")</f>
        <v/>
      </c>
      <c r="X97" s="89" t="str">
        <f t="shared" si="24"/>
        <v/>
      </c>
      <c r="Y97" s="90" t="str">
        <f>IF(R97="","",IF(OR(依頼書!$O$2="選択してください",依頼書!$O$2=""),"地域を選択してください",IF(OR(依頼書!$Q$2="選択してください",依頼書!$Q$2=""),"建て方を選択してください",IFERROR(VLOOKUP(Z97,こどもエコグレード!A:E,5,FALSE),"対象外"))))</f>
        <v/>
      </c>
      <c r="Z97" s="90" t="str">
        <f>R97&amp;IF(依頼書!$Q$2="戸建住宅","戸建住宅","共同住宅")&amp;依頼書!$O$2</f>
        <v>共同住宅選択してください</v>
      </c>
      <c r="AA97" s="90" t="str">
        <f t="shared" si="25"/>
        <v>子育てエコドア</v>
      </c>
      <c r="AB97" s="91" t="str">
        <f>IF(R97&lt;&gt;"",IFERROR(IF(依頼書!$Q$2="共同住宅（4階建以上）",VLOOKUP(AA97,補助額!A:H,8,FALSE),VLOOKUP(AA97,補助額!A:H,7,FALSE)),"－"),"")</f>
        <v/>
      </c>
      <c r="AC97" s="96" t="str">
        <f t="shared" si="26"/>
        <v/>
      </c>
      <c r="AD97" s="90" t="str">
        <f t="shared" si="16"/>
        <v/>
      </c>
      <c r="AE97" s="90" t="str">
        <f t="shared" si="17"/>
        <v>子育てエコドア</v>
      </c>
      <c r="AF97" s="91" t="str">
        <f>IF(R97&lt;&gt;"",IFERROR(IF(依頼書!$Q$2="共同住宅（4階建以上）",VLOOKUP(AE97,補助額!A:H,8,FALSE),VLOOKUP(AE97,補助額!A:H,7,FALSE)),"－"),"")</f>
        <v/>
      </c>
      <c r="AG97" s="97" t="str">
        <f t="shared" si="27"/>
        <v/>
      </c>
      <c r="AH97" s="122" t="str">
        <f>IF(R97="","",IF(OR(依頼書!$O$2="選択してください",依頼書!$O$2=""),"地域を選択してください",IF(OR(依頼書!$Q$2="選択してください",依頼書!$Q$2=""),"建て方を選択してください",IFERROR(VLOOKUP(AI97,こどもエコグレード!A:F,6,FALSE),"対象外"))))</f>
        <v/>
      </c>
      <c r="AI97" s="122" t="str">
        <f>R97&amp;IF(依頼書!$Q$2="戸建住宅","戸建住宅","共同住宅")&amp;依頼書!$O$2</f>
        <v>共同住宅選択してください</v>
      </c>
      <c r="AJ97" s="98"/>
      <c r="AK97" s="98"/>
      <c r="AL97" s="98"/>
    </row>
    <row r="98" spans="1:38" ht="18" customHeight="1" x14ac:dyDescent="0.4">
      <c r="A98" s="1" t="str">
        <f t="shared" si="18"/>
        <v/>
      </c>
      <c r="B98" s="80" t="str">
        <f t="shared" si="19"/>
        <v/>
      </c>
      <c r="C98" s="80" t="str">
        <f t="shared" si="20"/>
        <v/>
      </c>
      <c r="D98" s="80" t="str">
        <f t="shared" si="14"/>
        <v/>
      </c>
      <c r="E98" s="1">
        <f>IFERROR(VLOOKUP(K98&amp;L98,LIXIL対象製品リスト!R:W,4,FALSE),0)</f>
        <v>0</v>
      </c>
      <c r="F98" s="1">
        <f>IFERROR(VLOOKUP(K98&amp;L98,LIXIL対象製品リスト!R:W,5,FALSE),0)</f>
        <v>0</v>
      </c>
      <c r="H98" s="120"/>
      <c r="I98" s="81"/>
      <c r="J98" s="81"/>
      <c r="K98" s="83" t="str">
        <f>IF($H98="","",IFERROR(VLOOKUP($H98,LIXIL対象製品リスト!$A:$P,2,FALSE),"型番が存在しません"))</f>
        <v/>
      </c>
      <c r="L98" s="121" t="str">
        <f>IF($H98="","",IFERROR(VLOOKUP($H98,LIXIL対象製品リスト!$A:$P,6,FALSE),"型番が存在しません"))</f>
        <v/>
      </c>
      <c r="M98" s="83" t="str">
        <f>IF($H98="","",IFERROR(VLOOKUP($H98,LIXIL対象製品リスト!$A:$P,7,FALSE),"型番が存在しません"))</f>
        <v/>
      </c>
      <c r="N98" s="121" t="str">
        <f>IF($H98="","",IFERROR(VLOOKUP($H98,LIXIL対象製品リスト!$A:$P,10,FALSE),"型番が存在しません"))</f>
        <v/>
      </c>
      <c r="O98" s="83" t="str">
        <f>IF(OR(I98="",J98=""),"",IF(COUNTIF(M98,"*（D）*")&gt;0,IF((I98+E98)*(J98+F98)/10^6&gt;=サイズ!$D$17,"4",IF((I98+E98)*(J98+F98)/10^6&gt;=サイズ!$D$16,"3",IF((I98+E98)*(J98+F98)/10^6&gt;=サイズ!$D$15,"2",IF((I98+E98)*(J98+F98)/10^6&gt;=サイズ!$D$14,"1","対象外")))),IF(COUNTIF(M98,"*（E）*")&gt;0,IF((I98+E98)*(J98+F98)/10^6&gt;=サイズ!$D$21,"4",IF((I98+E98)*(J98+F98)/10^6&gt;=サイズ!$D$20,"3",IF((I98+E98)*(J98+F98)/10^6&gt;=サイズ!$D$19,"2",IF((I98+E98)*(J98+F98)/10^6&gt;=サイズ!$D$18,"1","対象外")))),"開閉形式を選択")))</f>
        <v/>
      </c>
      <c r="P98" s="83" t="str">
        <f t="shared" si="21"/>
        <v/>
      </c>
      <c r="Q98" s="83" t="str">
        <f t="shared" si="22"/>
        <v/>
      </c>
      <c r="R98" s="83" t="str">
        <f t="shared" si="15"/>
        <v/>
      </c>
      <c r="S98" s="83" t="str">
        <f t="shared" si="23"/>
        <v/>
      </c>
      <c r="T98" s="95"/>
      <c r="U98" s="86" t="str">
        <f>IF(R98&lt;&gt;"",IF(R98="P","SS",IF(OR(R98="S",R98="A"),R98,IF(AND(R98="B",IFERROR(VLOOKUP(H98,LIXIL対象製品リスト!L:AC,9,FALSE),"")="○"),IF(OR(依頼書!$Q$2="",依頼書!$Q$2="選択してください"),"建て方を選択してください",IF(依頼書!$Q$2="共同住宅（4階建以上）",R98,"対象外")),"対象外"))),"")</f>
        <v/>
      </c>
      <c r="V98" s="87" t="str">
        <f>"窓リノベ24"&amp;"ドア"&amp;IFERROR(LEFT(VLOOKUP(H98,LIXIL対象製品リスト!L:AC,2,FALSE),3),"はつり")&amp;U98&amp;P98</f>
        <v>窓リノベ24ドアはつり</v>
      </c>
      <c r="W98" s="88" t="str">
        <f>IF(S98&lt;&gt;"",IFERROR(IF(依頼書!$Q$2="共同住宅（4階建以上）",VLOOKUP(V98,補助額!A:H,8,FALSE),VLOOKUP(V98,補助額!A:H,7,FALSE)),"－"),"")</f>
        <v/>
      </c>
      <c r="X98" s="89" t="str">
        <f t="shared" si="24"/>
        <v/>
      </c>
      <c r="Y98" s="90" t="str">
        <f>IF(R98="","",IF(OR(依頼書!$O$2="選択してください",依頼書!$O$2=""),"地域を選択してください",IF(OR(依頼書!$Q$2="選択してください",依頼書!$Q$2=""),"建て方を選択してください",IFERROR(VLOOKUP(Z98,こどもエコグレード!A:E,5,FALSE),"対象外"))))</f>
        <v/>
      </c>
      <c r="Z98" s="90" t="str">
        <f>R98&amp;IF(依頼書!$Q$2="戸建住宅","戸建住宅","共同住宅")&amp;依頼書!$O$2</f>
        <v>共同住宅選択してください</v>
      </c>
      <c r="AA98" s="90" t="str">
        <f t="shared" si="25"/>
        <v>子育てエコドア</v>
      </c>
      <c r="AB98" s="91" t="str">
        <f>IF(R98&lt;&gt;"",IFERROR(IF(依頼書!$Q$2="共同住宅（4階建以上）",VLOOKUP(AA98,補助額!A:H,8,FALSE),VLOOKUP(AA98,補助額!A:H,7,FALSE)),"－"),"")</f>
        <v/>
      </c>
      <c r="AC98" s="96" t="str">
        <f t="shared" si="26"/>
        <v/>
      </c>
      <c r="AD98" s="90" t="str">
        <f t="shared" si="16"/>
        <v/>
      </c>
      <c r="AE98" s="90" t="str">
        <f t="shared" si="17"/>
        <v>子育てエコドア</v>
      </c>
      <c r="AF98" s="91" t="str">
        <f>IF(R98&lt;&gt;"",IFERROR(IF(依頼書!$Q$2="共同住宅（4階建以上）",VLOOKUP(AE98,補助額!A:H,8,FALSE),VLOOKUP(AE98,補助額!A:H,7,FALSE)),"－"),"")</f>
        <v/>
      </c>
      <c r="AG98" s="97" t="str">
        <f t="shared" si="27"/>
        <v/>
      </c>
      <c r="AH98" s="122" t="str">
        <f>IF(R98="","",IF(OR(依頼書!$O$2="選択してください",依頼書!$O$2=""),"地域を選択してください",IF(OR(依頼書!$Q$2="選択してください",依頼書!$Q$2=""),"建て方を選択してください",IFERROR(VLOOKUP(AI98,こどもエコグレード!A:F,6,FALSE),"対象外"))))</f>
        <v/>
      </c>
      <c r="AI98" s="122" t="str">
        <f>R98&amp;IF(依頼書!$Q$2="戸建住宅","戸建住宅","共同住宅")&amp;依頼書!$O$2</f>
        <v>共同住宅選択してください</v>
      </c>
      <c r="AJ98" s="98"/>
      <c r="AK98" s="98"/>
      <c r="AL98" s="98"/>
    </row>
    <row r="99" spans="1:38" ht="18" customHeight="1" x14ac:dyDescent="0.4">
      <c r="A99" s="1" t="str">
        <f t="shared" si="18"/>
        <v/>
      </c>
      <c r="B99" s="80" t="str">
        <f t="shared" si="19"/>
        <v/>
      </c>
      <c r="C99" s="80" t="str">
        <f t="shared" si="20"/>
        <v/>
      </c>
      <c r="D99" s="80" t="str">
        <f t="shared" si="14"/>
        <v/>
      </c>
      <c r="E99" s="1">
        <f>IFERROR(VLOOKUP(K99&amp;L99,LIXIL対象製品リスト!R:W,4,FALSE),0)</f>
        <v>0</v>
      </c>
      <c r="F99" s="1">
        <f>IFERROR(VLOOKUP(K99&amp;L99,LIXIL対象製品リスト!R:W,5,FALSE),0)</f>
        <v>0</v>
      </c>
      <c r="H99" s="120"/>
      <c r="I99" s="81"/>
      <c r="J99" s="81"/>
      <c r="K99" s="83" t="str">
        <f>IF($H99="","",IFERROR(VLOOKUP($H99,LIXIL対象製品リスト!$A:$P,2,FALSE),"型番が存在しません"))</f>
        <v/>
      </c>
      <c r="L99" s="121" t="str">
        <f>IF($H99="","",IFERROR(VLOOKUP($H99,LIXIL対象製品リスト!$A:$P,6,FALSE),"型番が存在しません"))</f>
        <v/>
      </c>
      <c r="M99" s="83" t="str">
        <f>IF($H99="","",IFERROR(VLOOKUP($H99,LIXIL対象製品リスト!$A:$P,7,FALSE),"型番が存在しません"))</f>
        <v/>
      </c>
      <c r="N99" s="121" t="str">
        <f>IF($H99="","",IFERROR(VLOOKUP($H99,LIXIL対象製品リスト!$A:$P,10,FALSE),"型番が存在しません"))</f>
        <v/>
      </c>
      <c r="O99" s="83" t="str">
        <f>IF(OR(I99="",J99=""),"",IF(COUNTIF(M99,"*（D）*")&gt;0,IF((I99+E99)*(J99+F99)/10^6&gt;=サイズ!$D$17,"4",IF((I99+E99)*(J99+F99)/10^6&gt;=サイズ!$D$16,"3",IF((I99+E99)*(J99+F99)/10^6&gt;=サイズ!$D$15,"2",IF((I99+E99)*(J99+F99)/10^6&gt;=サイズ!$D$14,"1","対象外")))),IF(COUNTIF(M99,"*（E）*")&gt;0,IF((I99+E99)*(J99+F99)/10^6&gt;=サイズ!$D$21,"4",IF((I99+E99)*(J99+F99)/10^6&gt;=サイズ!$D$20,"3",IF((I99+E99)*(J99+F99)/10^6&gt;=サイズ!$D$19,"2",IF((I99+E99)*(J99+F99)/10^6&gt;=サイズ!$D$18,"1","対象外")))),"開閉形式を選択")))</f>
        <v/>
      </c>
      <c r="P99" s="83" t="str">
        <f t="shared" si="21"/>
        <v/>
      </c>
      <c r="Q99" s="83" t="str">
        <f t="shared" si="22"/>
        <v/>
      </c>
      <c r="R99" s="83" t="str">
        <f t="shared" si="15"/>
        <v/>
      </c>
      <c r="S99" s="83" t="str">
        <f t="shared" si="23"/>
        <v/>
      </c>
      <c r="T99" s="95"/>
      <c r="U99" s="86" t="str">
        <f>IF(R99&lt;&gt;"",IF(R99="P","SS",IF(OR(R99="S",R99="A"),R99,IF(AND(R99="B",IFERROR(VLOOKUP(H99,LIXIL対象製品リスト!L:AC,9,FALSE),"")="○"),IF(OR(依頼書!$Q$2="",依頼書!$Q$2="選択してください"),"建て方を選択してください",IF(依頼書!$Q$2="共同住宅（4階建以上）",R99,"対象外")),"対象外"))),"")</f>
        <v/>
      </c>
      <c r="V99" s="87" t="str">
        <f>"窓リノベ24"&amp;"ドア"&amp;IFERROR(LEFT(VLOOKUP(H99,LIXIL対象製品リスト!L:AC,2,FALSE),3),"はつり")&amp;U99&amp;P99</f>
        <v>窓リノベ24ドアはつり</v>
      </c>
      <c r="W99" s="88" t="str">
        <f>IF(S99&lt;&gt;"",IFERROR(IF(依頼書!$Q$2="共同住宅（4階建以上）",VLOOKUP(V99,補助額!A:H,8,FALSE),VLOOKUP(V99,補助額!A:H,7,FALSE)),"－"),"")</f>
        <v/>
      </c>
      <c r="X99" s="89" t="str">
        <f t="shared" si="24"/>
        <v/>
      </c>
      <c r="Y99" s="90" t="str">
        <f>IF(R99="","",IF(OR(依頼書!$O$2="選択してください",依頼書!$O$2=""),"地域を選択してください",IF(OR(依頼書!$Q$2="選択してください",依頼書!$Q$2=""),"建て方を選択してください",IFERROR(VLOOKUP(Z99,こどもエコグレード!A:E,5,FALSE),"対象外"))))</f>
        <v/>
      </c>
      <c r="Z99" s="90" t="str">
        <f>R99&amp;IF(依頼書!$Q$2="戸建住宅","戸建住宅","共同住宅")&amp;依頼書!$O$2</f>
        <v>共同住宅選択してください</v>
      </c>
      <c r="AA99" s="90" t="str">
        <f t="shared" si="25"/>
        <v>子育てエコドア</v>
      </c>
      <c r="AB99" s="91" t="str">
        <f>IF(R99&lt;&gt;"",IFERROR(IF(依頼書!$Q$2="共同住宅（4階建以上）",VLOOKUP(AA99,補助額!A:H,8,FALSE),VLOOKUP(AA99,補助額!A:H,7,FALSE)),"－"),"")</f>
        <v/>
      </c>
      <c r="AC99" s="96" t="str">
        <f t="shared" si="26"/>
        <v/>
      </c>
      <c r="AD99" s="90" t="str">
        <f t="shared" si="16"/>
        <v/>
      </c>
      <c r="AE99" s="90" t="str">
        <f t="shared" si="17"/>
        <v>子育てエコドア</v>
      </c>
      <c r="AF99" s="91" t="str">
        <f>IF(R99&lt;&gt;"",IFERROR(IF(依頼書!$Q$2="共同住宅（4階建以上）",VLOOKUP(AE99,補助額!A:H,8,FALSE),VLOOKUP(AE99,補助額!A:H,7,FALSE)),"－"),"")</f>
        <v/>
      </c>
      <c r="AG99" s="97" t="str">
        <f t="shared" si="27"/>
        <v/>
      </c>
      <c r="AH99" s="122" t="str">
        <f>IF(R99="","",IF(OR(依頼書!$O$2="選択してください",依頼書!$O$2=""),"地域を選択してください",IF(OR(依頼書!$Q$2="選択してください",依頼書!$Q$2=""),"建て方を選択してください",IFERROR(VLOOKUP(AI99,こどもエコグレード!A:F,6,FALSE),"対象外"))))</f>
        <v/>
      </c>
      <c r="AI99" s="122" t="str">
        <f>R99&amp;IF(依頼書!$Q$2="戸建住宅","戸建住宅","共同住宅")&amp;依頼書!$O$2</f>
        <v>共同住宅選択してください</v>
      </c>
      <c r="AJ99" s="98"/>
      <c r="AK99" s="98"/>
      <c r="AL99" s="98"/>
    </row>
    <row r="100" spans="1:38" ht="18" customHeight="1" x14ac:dyDescent="0.4">
      <c r="A100" s="1" t="str">
        <f t="shared" si="18"/>
        <v/>
      </c>
      <c r="B100" s="80" t="str">
        <f t="shared" si="19"/>
        <v/>
      </c>
      <c r="C100" s="80" t="str">
        <f t="shared" si="20"/>
        <v/>
      </c>
      <c r="D100" s="80" t="str">
        <f t="shared" si="14"/>
        <v/>
      </c>
      <c r="E100" s="1">
        <f>IFERROR(VLOOKUP(K100&amp;L100,LIXIL対象製品リスト!R:W,4,FALSE),0)</f>
        <v>0</v>
      </c>
      <c r="F100" s="1">
        <f>IFERROR(VLOOKUP(K100&amp;L100,LIXIL対象製品リスト!R:W,5,FALSE),0)</f>
        <v>0</v>
      </c>
      <c r="H100" s="120"/>
      <c r="I100" s="81"/>
      <c r="J100" s="81"/>
      <c r="K100" s="83" t="str">
        <f>IF($H100="","",IFERROR(VLOOKUP($H100,LIXIL対象製品リスト!$A:$P,2,FALSE),"型番が存在しません"))</f>
        <v/>
      </c>
      <c r="L100" s="121" t="str">
        <f>IF($H100="","",IFERROR(VLOOKUP($H100,LIXIL対象製品リスト!$A:$P,6,FALSE),"型番が存在しません"))</f>
        <v/>
      </c>
      <c r="M100" s="83" t="str">
        <f>IF($H100="","",IFERROR(VLOOKUP($H100,LIXIL対象製品リスト!$A:$P,7,FALSE),"型番が存在しません"))</f>
        <v/>
      </c>
      <c r="N100" s="121" t="str">
        <f>IF($H100="","",IFERROR(VLOOKUP($H100,LIXIL対象製品リスト!$A:$P,10,FALSE),"型番が存在しません"))</f>
        <v/>
      </c>
      <c r="O100" s="83" t="str">
        <f>IF(OR(I100="",J100=""),"",IF(COUNTIF(M100,"*（D）*")&gt;0,IF((I100+E100)*(J100+F100)/10^6&gt;=サイズ!$D$17,"4",IF((I100+E100)*(J100+F100)/10^6&gt;=サイズ!$D$16,"3",IF((I100+E100)*(J100+F100)/10^6&gt;=サイズ!$D$15,"2",IF((I100+E100)*(J100+F100)/10^6&gt;=サイズ!$D$14,"1","対象外")))),IF(COUNTIF(M100,"*（E）*")&gt;0,IF((I100+E100)*(J100+F100)/10^6&gt;=サイズ!$D$21,"4",IF((I100+E100)*(J100+F100)/10^6&gt;=サイズ!$D$20,"3",IF((I100+E100)*(J100+F100)/10^6&gt;=サイズ!$D$19,"2",IF((I100+E100)*(J100+F100)/10^6&gt;=サイズ!$D$18,"1","対象外")))),"開閉形式を選択")))</f>
        <v/>
      </c>
      <c r="P100" s="83" t="str">
        <f t="shared" si="21"/>
        <v/>
      </c>
      <c r="Q100" s="83" t="str">
        <f t="shared" si="22"/>
        <v/>
      </c>
      <c r="R100" s="83" t="str">
        <f t="shared" si="15"/>
        <v/>
      </c>
      <c r="S100" s="83" t="str">
        <f t="shared" si="23"/>
        <v/>
      </c>
      <c r="T100" s="95"/>
      <c r="U100" s="86" t="str">
        <f>IF(R100&lt;&gt;"",IF(R100="P","SS",IF(OR(R100="S",R100="A"),R100,IF(AND(R100="B",IFERROR(VLOOKUP(H100,LIXIL対象製品リスト!L:AC,9,FALSE),"")="○"),IF(OR(依頼書!$Q$2="",依頼書!$Q$2="選択してください"),"建て方を選択してください",IF(依頼書!$Q$2="共同住宅（4階建以上）",R100,"対象外")),"対象外"))),"")</f>
        <v/>
      </c>
      <c r="V100" s="87" t="str">
        <f>"窓リノベ24"&amp;"ドア"&amp;IFERROR(LEFT(VLOOKUP(H100,LIXIL対象製品リスト!L:AC,2,FALSE),3),"はつり")&amp;U100&amp;P100</f>
        <v>窓リノベ24ドアはつり</v>
      </c>
      <c r="W100" s="88" t="str">
        <f>IF(S100&lt;&gt;"",IFERROR(IF(依頼書!$Q$2="共同住宅（4階建以上）",VLOOKUP(V100,補助額!A:H,8,FALSE),VLOOKUP(V100,補助額!A:H,7,FALSE)),"－"),"")</f>
        <v/>
      </c>
      <c r="X100" s="89" t="str">
        <f t="shared" si="24"/>
        <v/>
      </c>
      <c r="Y100" s="90" t="str">
        <f>IF(R100="","",IF(OR(依頼書!$O$2="選択してください",依頼書!$O$2=""),"地域を選択してください",IF(OR(依頼書!$Q$2="選択してください",依頼書!$Q$2=""),"建て方を選択してください",IFERROR(VLOOKUP(Z100,こどもエコグレード!A:E,5,FALSE),"対象外"))))</f>
        <v/>
      </c>
      <c r="Z100" s="90" t="str">
        <f>R100&amp;IF(依頼書!$Q$2="戸建住宅","戸建住宅","共同住宅")&amp;依頼書!$O$2</f>
        <v>共同住宅選択してください</v>
      </c>
      <c r="AA100" s="90" t="str">
        <f t="shared" si="25"/>
        <v>子育てエコドア</v>
      </c>
      <c r="AB100" s="91" t="str">
        <f>IF(R100&lt;&gt;"",IFERROR(IF(依頼書!$Q$2="共同住宅（4階建以上）",VLOOKUP(AA100,補助額!A:H,8,FALSE),VLOOKUP(AA100,補助額!A:H,7,FALSE)),"－"),"")</f>
        <v/>
      </c>
      <c r="AC100" s="96" t="str">
        <f t="shared" si="26"/>
        <v/>
      </c>
      <c r="AD100" s="90" t="str">
        <f t="shared" si="16"/>
        <v/>
      </c>
      <c r="AE100" s="90" t="str">
        <f t="shared" si="17"/>
        <v>子育てエコドア</v>
      </c>
      <c r="AF100" s="91" t="str">
        <f>IF(R100&lt;&gt;"",IFERROR(IF(依頼書!$Q$2="共同住宅（4階建以上）",VLOOKUP(AE100,補助額!A:H,8,FALSE),VLOOKUP(AE100,補助額!A:H,7,FALSE)),"－"),"")</f>
        <v/>
      </c>
      <c r="AG100" s="97" t="str">
        <f t="shared" si="27"/>
        <v/>
      </c>
      <c r="AH100" s="122" t="str">
        <f>IF(R100="","",IF(OR(依頼書!$O$2="選択してください",依頼書!$O$2=""),"地域を選択してください",IF(OR(依頼書!$Q$2="選択してください",依頼書!$Q$2=""),"建て方を選択してください",IFERROR(VLOOKUP(AI100,こどもエコグレード!A:F,6,FALSE),"対象外"))))</f>
        <v/>
      </c>
      <c r="AI100" s="122" t="str">
        <f>R100&amp;IF(依頼書!$Q$2="戸建住宅","戸建住宅","共同住宅")&amp;依頼書!$O$2</f>
        <v>共同住宅選択してください</v>
      </c>
      <c r="AJ100" s="98"/>
      <c r="AK100" s="98"/>
      <c r="AL100" s="98"/>
    </row>
    <row r="101" spans="1:38" ht="18" customHeight="1" x14ac:dyDescent="0.4">
      <c r="A101" s="1" t="str">
        <f t="shared" si="18"/>
        <v/>
      </c>
      <c r="B101" s="80" t="str">
        <f t="shared" si="19"/>
        <v/>
      </c>
      <c r="C101" s="80" t="str">
        <f t="shared" si="20"/>
        <v/>
      </c>
      <c r="D101" s="80" t="str">
        <f t="shared" si="14"/>
        <v/>
      </c>
      <c r="E101" s="1">
        <f>IFERROR(VLOOKUP(K101&amp;L101,LIXIL対象製品リスト!R:W,4,FALSE),0)</f>
        <v>0</v>
      </c>
      <c r="F101" s="1">
        <f>IFERROR(VLOOKUP(K101&amp;L101,LIXIL対象製品リスト!R:W,5,FALSE),0)</f>
        <v>0</v>
      </c>
      <c r="H101" s="120"/>
      <c r="I101" s="81"/>
      <c r="J101" s="81"/>
      <c r="K101" s="83" t="str">
        <f>IF($H101="","",IFERROR(VLOOKUP($H101,LIXIL対象製品リスト!$A:$P,2,FALSE),"型番が存在しません"))</f>
        <v/>
      </c>
      <c r="L101" s="121" t="str">
        <f>IF($H101="","",IFERROR(VLOOKUP($H101,LIXIL対象製品リスト!$A:$P,6,FALSE),"型番が存在しません"))</f>
        <v/>
      </c>
      <c r="M101" s="83" t="str">
        <f>IF($H101="","",IFERROR(VLOOKUP($H101,LIXIL対象製品リスト!$A:$P,7,FALSE),"型番が存在しません"))</f>
        <v/>
      </c>
      <c r="N101" s="121" t="str">
        <f>IF($H101="","",IFERROR(VLOOKUP($H101,LIXIL対象製品リスト!$A:$P,10,FALSE),"型番が存在しません"))</f>
        <v/>
      </c>
      <c r="O101" s="83" t="str">
        <f>IF(OR(I101="",J101=""),"",IF(COUNTIF(M101,"*（D）*")&gt;0,IF((I101+E101)*(J101+F101)/10^6&gt;=サイズ!$D$17,"4",IF((I101+E101)*(J101+F101)/10^6&gt;=サイズ!$D$16,"3",IF((I101+E101)*(J101+F101)/10^6&gt;=サイズ!$D$15,"2",IF((I101+E101)*(J101+F101)/10^6&gt;=サイズ!$D$14,"1","対象外")))),IF(COUNTIF(M101,"*（E）*")&gt;0,IF((I101+E101)*(J101+F101)/10^6&gt;=サイズ!$D$21,"4",IF((I101+E101)*(J101+F101)/10^6&gt;=サイズ!$D$20,"3",IF((I101+E101)*(J101+F101)/10^6&gt;=サイズ!$D$19,"2",IF((I101+E101)*(J101+F101)/10^6&gt;=サイズ!$D$18,"1","対象外")))),"開閉形式を選択")))</f>
        <v/>
      </c>
      <c r="P101" s="83" t="str">
        <f t="shared" si="21"/>
        <v/>
      </c>
      <c r="Q101" s="83" t="str">
        <f t="shared" si="22"/>
        <v/>
      </c>
      <c r="R101" s="83" t="str">
        <f t="shared" si="15"/>
        <v/>
      </c>
      <c r="S101" s="83" t="str">
        <f t="shared" si="23"/>
        <v/>
      </c>
      <c r="T101" s="95"/>
      <c r="U101" s="86" t="str">
        <f>IF(R101&lt;&gt;"",IF(R101="P","SS",IF(OR(R101="S",R101="A"),R101,IF(AND(R101="B",IFERROR(VLOOKUP(H101,LIXIL対象製品リスト!L:AC,9,FALSE),"")="○"),IF(OR(依頼書!$Q$2="",依頼書!$Q$2="選択してください"),"建て方を選択してください",IF(依頼書!$Q$2="共同住宅（4階建以上）",R101,"対象外")),"対象外"))),"")</f>
        <v/>
      </c>
      <c r="V101" s="87" t="str">
        <f>"窓リノベ24"&amp;"ドア"&amp;IFERROR(LEFT(VLOOKUP(H101,LIXIL対象製品リスト!L:AC,2,FALSE),3),"はつり")&amp;U101&amp;P101</f>
        <v>窓リノベ24ドアはつり</v>
      </c>
      <c r="W101" s="88" t="str">
        <f>IF(S101&lt;&gt;"",IFERROR(IF(依頼書!$Q$2="共同住宅（4階建以上）",VLOOKUP(V101,補助額!A:H,8,FALSE),VLOOKUP(V101,補助額!A:H,7,FALSE)),"－"),"")</f>
        <v/>
      </c>
      <c r="X101" s="89" t="str">
        <f t="shared" si="24"/>
        <v/>
      </c>
      <c r="Y101" s="90" t="str">
        <f>IF(R101="","",IF(OR(依頼書!$O$2="選択してください",依頼書!$O$2=""),"地域を選択してください",IF(OR(依頼書!$Q$2="選択してください",依頼書!$Q$2=""),"建て方を選択してください",IFERROR(VLOOKUP(Z101,こどもエコグレード!A:E,5,FALSE),"対象外"))))</f>
        <v/>
      </c>
      <c r="Z101" s="90" t="str">
        <f>R101&amp;IF(依頼書!$Q$2="戸建住宅","戸建住宅","共同住宅")&amp;依頼書!$O$2</f>
        <v>共同住宅選択してください</v>
      </c>
      <c r="AA101" s="90" t="str">
        <f t="shared" si="25"/>
        <v>子育てエコドア</v>
      </c>
      <c r="AB101" s="91" t="str">
        <f>IF(R101&lt;&gt;"",IFERROR(IF(依頼書!$Q$2="共同住宅（4階建以上）",VLOOKUP(AA101,補助額!A:H,8,FALSE),VLOOKUP(AA101,補助額!A:H,7,FALSE)),"－"),"")</f>
        <v/>
      </c>
      <c r="AC101" s="96" t="str">
        <f t="shared" si="26"/>
        <v/>
      </c>
      <c r="AD101" s="90" t="str">
        <f t="shared" si="16"/>
        <v/>
      </c>
      <c r="AE101" s="90" t="str">
        <f t="shared" si="17"/>
        <v>子育てエコドア</v>
      </c>
      <c r="AF101" s="91" t="str">
        <f>IF(R101&lt;&gt;"",IFERROR(IF(依頼書!$Q$2="共同住宅（4階建以上）",VLOOKUP(AE101,補助額!A:H,8,FALSE),VLOOKUP(AE101,補助額!A:H,7,FALSE)),"－"),"")</f>
        <v/>
      </c>
      <c r="AG101" s="97" t="str">
        <f t="shared" si="27"/>
        <v/>
      </c>
      <c r="AH101" s="122" t="str">
        <f>IF(R101="","",IF(OR(依頼書!$O$2="選択してください",依頼書!$O$2=""),"地域を選択してください",IF(OR(依頼書!$Q$2="選択してください",依頼書!$Q$2=""),"建て方を選択してください",IFERROR(VLOOKUP(AI101,こどもエコグレード!A:F,6,FALSE),"対象外"))))</f>
        <v/>
      </c>
      <c r="AI101" s="122" t="str">
        <f>R101&amp;IF(依頼書!$Q$2="戸建住宅","戸建住宅","共同住宅")&amp;依頼書!$O$2</f>
        <v>共同住宅選択してください</v>
      </c>
      <c r="AJ101" s="98"/>
      <c r="AK101" s="98"/>
      <c r="AL101" s="98"/>
    </row>
    <row r="102" spans="1:38" ht="18" customHeight="1" x14ac:dyDescent="0.4">
      <c r="A102" s="1" t="str">
        <f t="shared" si="18"/>
        <v/>
      </c>
      <c r="B102" s="80" t="str">
        <f t="shared" si="19"/>
        <v/>
      </c>
      <c r="C102" s="80" t="str">
        <f t="shared" si="20"/>
        <v/>
      </c>
      <c r="D102" s="80" t="str">
        <f t="shared" si="14"/>
        <v/>
      </c>
      <c r="E102" s="1">
        <f>IFERROR(VLOOKUP(K102&amp;L102,LIXIL対象製品リスト!R:W,4,FALSE),0)</f>
        <v>0</v>
      </c>
      <c r="F102" s="1">
        <f>IFERROR(VLOOKUP(K102&amp;L102,LIXIL対象製品リスト!R:W,5,FALSE),0)</f>
        <v>0</v>
      </c>
      <c r="H102" s="120"/>
      <c r="I102" s="81"/>
      <c r="J102" s="81"/>
      <c r="K102" s="83" t="str">
        <f>IF($H102="","",IFERROR(VLOOKUP($H102,LIXIL対象製品リスト!$A:$P,2,FALSE),"型番が存在しません"))</f>
        <v/>
      </c>
      <c r="L102" s="121" t="str">
        <f>IF($H102="","",IFERROR(VLOOKUP($H102,LIXIL対象製品リスト!$A:$P,6,FALSE),"型番が存在しません"))</f>
        <v/>
      </c>
      <c r="M102" s="83" t="str">
        <f>IF($H102="","",IFERROR(VLOOKUP($H102,LIXIL対象製品リスト!$A:$P,7,FALSE),"型番が存在しません"))</f>
        <v/>
      </c>
      <c r="N102" s="121" t="str">
        <f>IF($H102="","",IFERROR(VLOOKUP($H102,LIXIL対象製品リスト!$A:$P,10,FALSE),"型番が存在しません"))</f>
        <v/>
      </c>
      <c r="O102" s="83" t="str">
        <f>IF(OR(I102="",J102=""),"",IF(COUNTIF(M102,"*（D）*")&gt;0,IF((I102+E102)*(J102+F102)/10^6&gt;=サイズ!$D$17,"4",IF((I102+E102)*(J102+F102)/10^6&gt;=サイズ!$D$16,"3",IF((I102+E102)*(J102+F102)/10^6&gt;=サイズ!$D$15,"2",IF((I102+E102)*(J102+F102)/10^6&gt;=サイズ!$D$14,"1","対象外")))),IF(COUNTIF(M102,"*（E）*")&gt;0,IF((I102+E102)*(J102+F102)/10^6&gt;=サイズ!$D$21,"4",IF((I102+E102)*(J102+F102)/10^6&gt;=サイズ!$D$20,"3",IF((I102+E102)*(J102+F102)/10^6&gt;=サイズ!$D$19,"2",IF((I102+E102)*(J102+F102)/10^6&gt;=サイズ!$D$18,"1","対象外")))),"開閉形式を選択")))</f>
        <v/>
      </c>
      <c r="P102" s="83" t="str">
        <f t="shared" si="21"/>
        <v/>
      </c>
      <c r="Q102" s="83" t="str">
        <f t="shared" si="22"/>
        <v/>
      </c>
      <c r="R102" s="83" t="str">
        <f t="shared" si="15"/>
        <v/>
      </c>
      <c r="S102" s="83" t="str">
        <f t="shared" si="23"/>
        <v/>
      </c>
      <c r="T102" s="95"/>
      <c r="U102" s="86" t="str">
        <f>IF(R102&lt;&gt;"",IF(R102="P","SS",IF(OR(R102="S",R102="A"),R102,IF(AND(R102="B",IFERROR(VLOOKUP(H102,LIXIL対象製品リスト!L:AC,9,FALSE),"")="○"),IF(OR(依頼書!$Q$2="",依頼書!$Q$2="選択してください"),"建て方を選択してください",IF(依頼書!$Q$2="共同住宅（4階建以上）",R102,"対象外")),"対象外"))),"")</f>
        <v/>
      </c>
      <c r="V102" s="87" t="str">
        <f>"窓リノベ24"&amp;"ドア"&amp;IFERROR(LEFT(VLOOKUP(H102,LIXIL対象製品リスト!L:AC,2,FALSE),3),"はつり")&amp;U102&amp;P102</f>
        <v>窓リノベ24ドアはつり</v>
      </c>
      <c r="W102" s="88" t="str">
        <f>IF(S102&lt;&gt;"",IFERROR(IF(依頼書!$Q$2="共同住宅（4階建以上）",VLOOKUP(V102,補助額!A:H,8,FALSE),VLOOKUP(V102,補助額!A:H,7,FALSE)),"－"),"")</f>
        <v/>
      </c>
      <c r="X102" s="89" t="str">
        <f t="shared" si="24"/>
        <v/>
      </c>
      <c r="Y102" s="90" t="str">
        <f>IF(R102="","",IF(OR(依頼書!$O$2="選択してください",依頼書!$O$2=""),"地域を選択してください",IF(OR(依頼書!$Q$2="選択してください",依頼書!$Q$2=""),"建て方を選択してください",IFERROR(VLOOKUP(Z102,こどもエコグレード!A:E,5,FALSE),"対象外"))))</f>
        <v/>
      </c>
      <c r="Z102" s="90" t="str">
        <f>R102&amp;IF(依頼書!$Q$2="戸建住宅","戸建住宅","共同住宅")&amp;依頼書!$O$2</f>
        <v>共同住宅選択してください</v>
      </c>
      <c r="AA102" s="90" t="str">
        <f t="shared" si="25"/>
        <v>子育てエコドア</v>
      </c>
      <c r="AB102" s="91" t="str">
        <f>IF(R102&lt;&gt;"",IFERROR(IF(依頼書!$Q$2="共同住宅（4階建以上）",VLOOKUP(AA102,補助額!A:H,8,FALSE),VLOOKUP(AA102,補助額!A:H,7,FALSE)),"－"),"")</f>
        <v/>
      </c>
      <c r="AC102" s="96" t="str">
        <f t="shared" si="26"/>
        <v/>
      </c>
      <c r="AD102" s="90" t="str">
        <f t="shared" si="16"/>
        <v/>
      </c>
      <c r="AE102" s="90" t="str">
        <f t="shared" si="17"/>
        <v>子育てエコドア</v>
      </c>
      <c r="AF102" s="91" t="str">
        <f>IF(R102&lt;&gt;"",IFERROR(IF(依頼書!$Q$2="共同住宅（4階建以上）",VLOOKUP(AE102,補助額!A:H,8,FALSE),VLOOKUP(AE102,補助額!A:H,7,FALSE)),"－"),"")</f>
        <v/>
      </c>
      <c r="AG102" s="97" t="str">
        <f t="shared" si="27"/>
        <v/>
      </c>
      <c r="AH102" s="122" t="str">
        <f>IF(R102="","",IF(OR(依頼書!$O$2="選択してください",依頼書!$O$2=""),"地域を選択してください",IF(OR(依頼書!$Q$2="選択してください",依頼書!$Q$2=""),"建て方を選択してください",IFERROR(VLOOKUP(AI102,こどもエコグレード!A:F,6,FALSE),"対象外"))))</f>
        <v/>
      </c>
      <c r="AI102" s="122" t="str">
        <f>R102&amp;IF(依頼書!$Q$2="戸建住宅","戸建住宅","共同住宅")&amp;依頼書!$O$2</f>
        <v>共同住宅選択してください</v>
      </c>
      <c r="AJ102" s="98"/>
      <c r="AK102" s="98"/>
      <c r="AL102" s="98"/>
    </row>
    <row r="103" spans="1:38" ht="18" customHeight="1" x14ac:dyDescent="0.4">
      <c r="A103" s="1" t="str">
        <f t="shared" si="18"/>
        <v/>
      </c>
      <c r="B103" s="80" t="str">
        <f t="shared" si="19"/>
        <v/>
      </c>
      <c r="C103" s="80" t="str">
        <f t="shared" si="20"/>
        <v/>
      </c>
      <c r="D103" s="80" t="str">
        <f t="shared" si="14"/>
        <v/>
      </c>
      <c r="E103" s="1">
        <f>IFERROR(VLOOKUP(K103&amp;L103,LIXIL対象製品リスト!R:W,4,FALSE),0)</f>
        <v>0</v>
      </c>
      <c r="F103" s="1">
        <f>IFERROR(VLOOKUP(K103&amp;L103,LIXIL対象製品リスト!R:W,5,FALSE),0)</f>
        <v>0</v>
      </c>
      <c r="H103" s="120"/>
      <c r="I103" s="81"/>
      <c r="J103" s="81"/>
      <c r="K103" s="83" t="str">
        <f>IF($H103="","",IFERROR(VLOOKUP($H103,LIXIL対象製品リスト!$A:$P,2,FALSE),"型番が存在しません"))</f>
        <v/>
      </c>
      <c r="L103" s="121" t="str">
        <f>IF($H103="","",IFERROR(VLOOKUP($H103,LIXIL対象製品リスト!$A:$P,6,FALSE),"型番が存在しません"))</f>
        <v/>
      </c>
      <c r="M103" s="83" t="str">
        <f>IF($H103="","",IFERROR(VLOOKUP($H103,LIXIL対象製品リスト!$A:$P,7,FALSE),"型番が存在しません"))</f>
        <v/>
      </c>
      <c r="N103" s="121" t="str">
        <f>IF($H103="","",IFERROR(VLOOKUP($H103,LIXIL対象製品リスト!$A:$P,10,FALSE),"型番が存在しません"))</f>
        <v/>
      </c>
      <c r="O103" s="83" t="str">
        <f>IF(OR(I103="",J103=""),"",IF(COUNTIF(M103,"*（D）*")&gt;0,IF((I103+E103)*(J103+F103)/10^6&gt;=サイズ!$D$17,"4",IF((I103+E103)*(J103+F103)/10^6&gt;=サイズ!$D$16,"3",IF((I103+E103)*(J103+F103)/10^6&gt;=サイズ!$D$15,"2",IF((I103+E103)*(J103+F103)/10^6&gt;=サイズ!$D$14,"1","対象外")))),IF(COUNTIF(M103,"*（E）*")&gt;0,IF((I103+E103)*(J103+F103)/10^6&gt;=サイズ!$D$21,"4",IF((I103+E103)*(J103+F103)/10^6&gt;=サイズ!$D$20,"3",IF((I103+E103)*(J103+F103)/10^6&gt;=サイズ!$D$19,"2",IF((I103+E103)*(J103+F103)/10^6&gt;=サイズ!$D$18,"1","対象外")))),"開閉形式を選択")))</f>
        <v/>
      </c>
      <c r="P103" s="83" t="str">
        <f t="shared" si="21"/>
        <v/>
      </c>
      <c r="Q103" s="83" t="str">
        <f t="shared" si="22"/>
        <v/>
      </c>
      <c r="R103" s="83" t="str">
        <f t="shared" si="15"/>
        <v/>
      </c>
      <c r="S103" s="83" t="str">
        <f t="shared" si="23"/>
        <v/>
      </c>
      <c r="T103" s="95"/>
      <c r="U103" s="86" t="str">
        <f>IF(R103&lt;&gt;"",IF(R103="P","SS",IF(OR(R103="S",R103="A"),R103,IF(AND(R103="B",IFERROR(VLOOKUP(H103,LIXIL対象製品リスト!L:AC,9,FALSE),"")="○"),IF(OR(依頼書!$Q$2="",依頼書!$Q$2="選択してください"),"建て方を選択してください",IF(依頼書!$Q$2="共同住宅（4階建以上）",R103,"対象外")),"対象外"))),"")</f>
        <v/>
      </c>
      <c r="V103" s="87" t="str">
        <f>"窓リノベ24"&amp;"ドア"&amp;IFERROR(LEFT(VLOOKUP(H103,LIXIL対象製品リスト!L:AC,2,FALSE),3),"はつり")&amp;U103&amp;P103</f>
        <v>窓リノベ24ドアはつり</v>
      </c>
      <c r="W103" s="88" t="str">
        <f>IF(S103&lt;&gt;"",IFERROR(IF(依頼書!$Q$2="共同住宅（4階建以上）",VLOOKUP(V103,補助額!A:H,8,FALSE),VLOOKUP(V103,補助額!A:H,7,FALSE)),"－"),"")</f>
        <v/>
      </c>
      <c r="X103" s="89" t="str">
        <f t="shared" si="24"/>
        <v/>
      </c>
      <c r="Y103" s="90" t="str">
        <f>IF(R103="","",IF(OR(依頼書!$O$2="選択してください",依頼書!$O$2=""),"地域を選択してください",IF(OR(依頼書!$Q$2="選択してください",依頼書!$Q$2=""),"建て方を選択してください",IFERROR(VLOOKUP(Z103,こどもエコグレード!A:E,5,FALSE),"対象外"))))</f>
        <v/>
      </c>
      <c r="Z103" s="90" t="str">
        <f>R103&amp;IF(依頼書!$Q$2="戸建住宅","戸建住宅","共同住宅")&amp;依頼書!$O$2</f>
        <v>共同住宅選択してください</v>
      </c>
      <c r="AA103" s="90" t="str">
        <f t="shared" si="25"/>
        <v>子育てエコドア</v>
      </c>
      <c r="AB103" s="91" t="str">
        <f>IF(R103&lt;&gt;"",IFERROR(IF(依頼書!$Q$2="共同住宅（4階建以上）",VLOOKUP(AA103,補助額!A:H,8,FALSE),VLOOKUP(AA103,補助額!A:H,7,FALSE)),"－"),"")</f>
        <v/>
      </c>
      <c r="AC103" s="96" t="str">
        <f t="shared" si="26"/>
        <v/>
      </c>
      <c r="AD103" s="90" t="str">
        <f t="shared" si="16"/>
        <v/>
      </c>
      <c r="AE103" s="90" t="str">
        <f t="shared" si="17"/>
        <v>子育てエコドア</v>
      </c>
      <c r="AF103" s="91" t="str">
        <f>IF(R103&lt;&gt;"",IFERROR(IF(依頼書!$Q$2="共同住宅（4階建以上）",VLOOKUP(AE103,補助額!A:H,8,FALSE),VLOOKUP(AE103,補助額!A:H,7,FALSE)),"－"),"")</f>
        <v/>
      </c>
      <c r="AG103" s="97" t="str">
        <f t="shared" si="27"/>
        <v/>
      </c>
      <c r="AH103" s="122" t="str">
        <f>IF(R103="","",IF(OR(依頼書!$O$2="選択してください",依頼書!$O$2=""),"地域を選択してください",IF(OR(依頼書!$Q$2="選択してください",依頼書!$Q$2=""),"建て方を選択してください",IFERROR(VLOOKUP(AI103,こどもエコグレード!A:F,6,FALSE),"対象外"))))</f>
        <v/>
      </c>
      <c r="AI103" s="122" t="str">
        <f>R103&amp;IF(依頼書!$Q$2="戸建住宅","戸建住宅","共同住宅")&amp;依頼書!$O$2</f>
        <v>共同住宅選択してください</v>
      </c>
      <c r="AJ103" s="98"/>
      <c r="AK103" s="98"/>
      <c r="AL103" s="98"/>
    </row>
    <row r="104" spans="1:38" ht="18" customHeight="1" x14ac:dyDescent="0.4">
      <c r="A104" s="1" t="str">
        <f t="shared" si="18"/>
        <v/>
      </c>
      <c r="B104" s="80" t="str">
        <f t="shared" si="19"/>
        <v/>
      </c>
      <c r="C104" s="80" t="str">
        <f t="shared" si="20"/>
        <v/>
      </c>
      <c r="D104" s="80" t="str">
        <f t="shared" si="14"/>
        <v/>
      </c>
      <c r="E104" s="1">
        <f>IFERROR(VLOOKUP(K104&amp;L104,LIXIL対象製品リスト!R:W,4,FALSE),0)</f>
        <v>0</v>
      </c>
      <c r="F104" s="1">
        <f>IFERROR(VLOOKUP(K104&amp;L104,LIXIL対象製品リスト!R:W,5,FALSE),0)</f>
        <v>0</v>
      </c>
      <c r="H104" s="120"/>
      <c r="I104" s="81"/>
      <c r="J104" s="81"/>
      <c r="K104" s="83" t="str">
        <f>IF($H104="","",IFERROR(VLOOKUP($H104,LIXIL対象製品リスト!$A:$P,2,FALSE),"型番が存在しません"))</f>
        <v/>
      </c>
      <c r="L104" s="121" t="str">
        <f>IF($H104="","",IFERROR(VLOOKUP($H104,LIXIL対象製品リスト!$A:$P,6,FALSE),"型番が存在しません"))</f>
        <v/>
      </c>
      <c r="M104" s="83" t="str">
        <f>IF($H104="","",IFERROR(VLOOKUP($H104,LIXIL対象製品リスト!$A:$P,7,FALSE),"型番が存在しません"))</f>
        <v/>
      </c>
      <c r="N104" s="121" t="str">
        <f>IF($H104="","",IFERROR(VLOOKUP($H104,LIXIL対象製品リスト!$A:$P,10,FALSE),"型番が存在しません"))</f>
        <v/>
      </c>
      <c r="O104" s="83" t="str">
        <f>IF(OR(I104="",J104=""),"",IF(COUNTIF(M104,"*（D）*")&gt;0,IF((I104+E104)*(J104+F104)/10^6&gt;=サイズ!$D$17,"4",IF((I104+E104)*(J104+F104)/10^6&gt;=サイズ!$D$16,"3",IF((I104+E104)*(J104+F104)/10^6&gt;=サイズ!$D$15,"2",IF((I104+E104)*(J104+F104)/10^6&gt;=サイズ!$D$14,"1","対象外")))),IF(COUNTIF(M104,"*（E）*")&gt;0,IF((I104+E104)*(J104+F104)/10^6&gt;=サイズ!$D$21,"4",IF((I104+E104)*(J104+F104)/10^6&gt;=サイズ!$D$20,"3",IF((I104+E104)*(J104+F104)/10^6&gt;=サイズ!$D$19,"2",IF((I104+E104)*(J104+F104)/10^6&gt;=サイズ!$D$18,"1","対象外")))),"開閉形式を選択")))</f>
        <v/>
      </c>
      <c r="P104" s="83" t="str">
        <f t="shared" si="21"/>
        <v/>
      </c>
      <c r="Q104" s="83" t="str">
        <f t="shared" si="22"/>
        <v/>
      </c>
      <c r="R104" s="83" t="str">
        <f t="shared" si="15"/>
        <v/>
      </c>
      <c r="S104" s="83" t="str">
        <f t="shared" si="23"/>
        <v/>
      </c>
      <c r="T104" s="95"/>
      <c r="U104" s="86" t="str">
        <f>IF(R104&lt;&gt;"",IF(R104="P","SS",IF(OR(R104="S",R104="A"),R104,IF(AND(R104="B",IFERROR(VLOOKUP(H104,LIXIL対象製品リスト!L:AC,9,FALSE),"")="○"),IF(OR(依頼書!$Q$2="",依頼書!$Q$2="選択してください"),"建て方を選択してください",IF(依頼書!$Q$2="共同住宅（4階建以上）",R104,"対象外")),"対象外"))),"")</f>
        <v/>
      </c>
      <c r="V104" s="87" t="str">
        <f>"窓リノベ24"&amp;"ドア"&amp;IFERROR(LEFT(VLOOKUP(H104,LIXIL対象製品リスト!L:AC,2,FALSE),3),"はつり")&amp;U104&amp;P104</f>
        <v>窓リノベ24ドアはつり</v>
      </c>
      <c r="W104" s="88" t="str">
        <f>IF(S104&lt;&gt;"",IFERROR(IF(依頼書!$Q$2="共同住宅（4階建以上）",VLOOKUP(V104,補助額!A:H,8,FALSE),VLOOKUP(V104,補助額!A:H,7,FALSE)),"－"),"")</f>
        <v/>
      </c>
      <c r="X104" s="89" t="str">
        <f t="shared" si="24"/>
        <v/>
      </c>
      <c r="Y104" s="90" t="str">
        <f>IF(R104="","",IF(OR(依頼書!$O$2="選択してください",依頼書!$O$2=""),"地域を選択してください",IF(OR(依頼書!$Q$2="選択してください",依頼書!$Q$2=""),"建て方を選択してください",IFERROR(VLOOKUP(Z104,こどもエコグレード!A:E,5,FALSE),"対象外"))))</f>
        <v/>
      </c>
      <c r="Z104" s="90" t="str">
        <f>R104&amp;IF(依頼書!$Q$2="戸建住宅","戸建住宅","共同住宅")&amp;依頼書!$O$2</f>
        <v>共同住宅選択してください</v>
      </c>
      <c r="AA104" s="90" t="str">
        <f t="shared" si="25"/>
        <v>子育てエコドア</v>
      </c>
      <c r="AB104" s="91" t="str">
        <f>IF(R104&lt;&gt;"",IFERROR(IF(依頼書!$Q$2="共同住宅（4階建以上）",VLOOKUP(AA104,補助額!A:H,8,FALSE),VLOOKUP(AA104,補助額!A:H,7,FALSE)),"－"),"")</f>
        <v/>
      </c>
      <c r="AC104" s="96" t="str">
        <f t="shared" si="26"/>
        <v/>
      </c>
      <c r="AD104" s="90" t="str">
        <f t="shared" si="16"/>
        <v/>
      </c>
      <c r="AE104" s="90" t="str">
        <f t="shared" si="17"/>
        <v>子育てエコドア</v>
      </c>
      <c r="AF104" s="91" t="str">
        <f>IF(R104&lt;&gt;"",IFERROR(IF(依頼書!$Q$2="共同住宅（4階建以上）",VLOOKUP(AE104,補助額!A:H,8,FALSE),VLOOKUP(AE104,補助額!A:H,7,FALSE)),"－"),"")</f>
        <v/>
      </c>
      <c r="AG104" s="97" t="str">
        <f t="shared" si="27"/>
        <v/>
      </c>
      <c r="AH104" s="122" t="str">
        <f>IF(R104="","",IF(OR(依頼書!$O$2="選択してください",依頼書!$O$2=""),"地域を選択してください",IF(OR(依頼書!$Q$2="選択してください",依頼書!$Q$2=""),"建て方を選択してください",IFERROR(VLOOKUP(AI104,こどもエコグレード!A:F,6,FALSE),"対象外"))))</f>
        <v/>
      </c>
      <c r="AI104" s="122" t="str">
        <f>R104&amp;IF(依頼書!$Q$2="戸建住宅","戸建住宅","共同住宅")&amp;依頼書!$O$2</f>
        <v>共同住宅選択してください</v>
      </c>
      <c r="AJ104" s="98"/>
      <c r="AK104" s="98"/>
      <c r="AL104" s="98"/>
    </row>
    <row r="105" spans="1:38" ht="18" customHeight="1" x14ac:dyDescent="0.4">
      <c r="A105" s="1" t="str">
        <f t="shared" si="18"/>
        <v/>
      </c>
      <c r="B105" s="80" t="str">
        <f t="shared" si="19"/>
        <v/>
      </c>
      <c r="C105" s="80" t="str">
        <f t="shared" si="20"/>
        <v/>
      </c>
      <c r="D105" s="80" t="str">
        <f t="shared" si="14"/>
        <v/>
      </c>
      <c r="E105" s="1">
        <f>IFERROR(VLOOKUP(K105&amp;L105,LIXIL対象製品リスト!R:W,4,FALSE),0)</f>
        <v>0</v>
      </c>
      <c r="F105" s="1">
        <f>IFERROR(VLOOKUP(K105&amp;L105,LIXIL対象製品リスト!R:W,5,FALSE),0)</f>
        <v>0</v>
      </c>
      <c r="H105" s="120"/>
      <c r="I105" s="81"/>
      <c r="J105" s="81"/>
      <c r="K105" s="83" t="str">
        <f>IF($H105="","",IFERROR(VLOOKUP($H105,LIXIL対象製品リスト!$A:$P,2,FALSE),"型番が存在しません"))</f>
        <v/>
      </c>
      <c r="L105" s="121" t="str">
        <f>IF($H105="","",IFERROR(VLOOKUP($H105,LIXIL対象製品リスト!$A:$P,6,FALSE),"型番が存在しません"))</f>
        <v/>
      </c>
      <c r="M105" s="83" t="str">
        <f>IF($H105="","",IFERROR(VLOOKUP($H105,LIXIL対象製品リスト!$A:$P,7,FALSE),"型番が存在しません"))</f>
        <v/>
      </c>
      <c r="N105" s="121" t="str">
        <f>IF($H105="","",IFERROR(VLOOKUP($H105,LIXIL対象製品リスト!$A:$P,10,FALSE),"型番が存在しません"))</f>
        <v/>
      </c>
      <c r="O105" s="83" t="str">
        <f>IF(OR(I105="",J105=""),"",IF(COUNTIF(M105,"*（D）*")&gt;0,IF((I105+E105)*(J105+F105)/10^6&gt;=サイズ!$D$17,"4",IF((I105+E105)*(J105+F105)/10^6&gt;=サイズ!$D$16,"3",IF((I105+E105)*(J105+F105)/10^6&gt;=サイズ!$D$15,"2",IF((I105+E105)*(J105+F105)/10^6&gt;=サイズ!$D$14,"1","対象外")))),IF(COUNTIF(M105,"*（E）*")&gt;0,IF((I105+E105)*(J105+F105)/10^6&gt;=サイズ!$D$21,"4",IF((I105+E105)*(J105+F105)/10^6&gt;=サイズ!$D$20,"3",IF((I105+E105)*(J105+F105)/10^6&gt;=サイズ!$D$19,"2",IF((I105+E105)*(J105+F105)/10^6&gt;=サイズ!$D$18,"1","対象外")))),"開閉形式を選択")))</f>
        <v/>
      </c>
      <c r="P105" s="83" t="str">
        <f t="shared" si="21"/>
        <v/>
      </c>
      <c r="Q105" s="83" t="str">
        <f t="shared" si="22"/>
        <v/>
      </c>
      <c r="R105" s="83" t="str">
        <f t="shared" si="15"/>
        <v/>
      </c>
      <c r="S105" s="83" t="str">
        <f t="shared" si="23"/>
        <v/>
      </c>
      <c r="T105" s="95"/>
      <c r="U105" s="86" t="str">
        <f>IF(R105&lt;&gt;"",IF(R105="P","SS",IF(OR(R105="S",R105="A"),R105,IF(AND(R105="B",IFERROR(VLOOKUP(H105,LIXIL対象製品リスト!L:AC,9,FALSE),"")="○"),IF(OR(依頼書!$Q$2="",依頼書!$Q$2="選択してください"),"建て方を選択してください",IF(依頼書!$Q$2="共同住宅（4階建以上）",R105,"対象外")),"対象外"))),"")</f>
        <v/>
      </c>
      <c r="V105" s="87" t="str">
        <f>"窓リノベ24"&amp;"ドア"&amp;IFERROR(LEFT(VLOOKUP(H105,LIXIL対象製品リスト!L:AC,2,FALSE),3),"はつり")&amp;U105&amp;P105</f>
        <v>窓リノベ24ドアはつり</v>
      </c>
      <c r="W105" s="88" t="str">
        <f>IF(S105&lt;&gt;"",IFERROR(IF(依頼書!$Q$2="共同住宅（4階建以上）",VLOOKUP(V105,補助額!A:H,8,FALSE),VLOOKUP(V105,補助額!A:H,7,FALSE)),"－"),"")</f>
        <v/>
      </c>
      <c r="X105" s="89" t="str">
        <f t="shared" si="24"/>
        <v/>
      </c>
      <c r="Y105" s="90" t="str">
        <f>IF(R105="","",IF(OR(依頼書!$O$2="選択してください",依頼書!$O$2=""),"地域を選択してください",IF(OR(依頼書!$Q$2="選択してください",依頼書!$Q$2=""),"建て方を選択してください",IFERROR(VLOOKUP(Z105,こどもエコグレード!A:E,5,FALSE),"対象外"))))</f>
        <v/>
      </c>
      <c r="Z105" s="90" t="str">
        <f>R105&amp;IF(依頼書!$Q$2="戸建住宅","戸建住宅","共同住宅")&amp;依頼書!$O$2</f>
        <v>共同住宅選択してください</v>
      </c>
      <c r="AA105" s="90" t="str">
        <f t="shared" si="25"/>
        <v>子育てエコドア</v>
      </c>
      <c r="AB105" s="91" t="str">
        <f>IF(R105&lt;&gt;"",IFERROR(IF(依頼書!$Q$2="共同住宅（4階建以上）",VLOOKUP(AA105,補助額!A:H,8,FALSE),VLOOKUP(AA105,補助額!A:H,7,FALSE)),"－"),"")</f>
        <v/>
      </c>
      <c r="AC105" s="96" t="str">
        <f t="shared" si="26"/>
        <v/>
      </c>
      <c r="AD105" s="90" t="str">
        <f t="shared" si="16"/>
        <v/>
      </c>
      <c r="AE105" s="90" t="str">
        <f t="shared" si="17"/>
        <v>子育てエコドア</v>
      </c>
      <c r="AF105" s="91" t="str">
        <f>IF(R105&lt;&gt;"",IFERROR(IF(依頼書!$Q$2="共同住宅（4階建以上）",VLOOKUP(AE105,補助額!A:H,8,FALSE),VLOOKUP(AE105,補助額!A:H,7,FALSE)),"－"),"")</f>
        <v/>
      </c>
      <c r="AG105" s="97" t="str">
        <f t="shared" si="27"/>
        <v/>
      </c>
      <c r="AH105" s="122" t="str">
        <f>IF(R105="","",IF(OR(依頼書!$O$2="選択してください",依頼書!$O$2=""),"地域を選択してください",IF(OR(依頼書!$Q$2="選択してください",依頼書!$Q$2=""),"建て方を選択してください",IFERROR(VLOOKUP(AI105,こどもエコグレード!A:F,6,FALSE),"対象外"))))</f>
        <v/>
      </c>
      <c r="AI105" s="122" t="str">
        <f>R105&amp;IF(依頼書!$Q$2="戸建住宅","戸建住宅","共同住宅")&amp;依頼書!$O$2</f>
        <v>共同住宅選択してください</v>
      </c>
      <c r="AJ105" s="98"/>
      <c r="AK105" s="98"/>
      <c r="AL105" s="98"/>
    </row>
    <row r="106" spans="1:38" ht="18" customHeight="1" x14ac:dyDescent="0.4">
      <c r="A106" s="1" t="str">
        <f t="shared" si="18"/>
        <v/>
      </c>
      <c r="B106" s="80" t="str">
        <f t="shared" si="19"/>
        <v/>
      </c>
      <c r="C106" s="80" t="str">
        <f t="shared" si="20"/>
        <v/>
      </c>
      <c r="D106" s="80" t="str">
        <f t="shared" si="14"/>
        <v/>
      </c>
      <c r="E106" s="1">
        <f>IFERROR(VLOOKUP(K106&amp;L106,LIXIL対象製品リスト!R:W,4,FALSE),0)</f>
        <v>0</v>
      </c>
      <c r="F106" s="1">
        <f>IFERROR(VLOOKUP(K106&amp;L106,LIXIL対象製品リスト!R:W,5,FALSE),0)</f>
        <v>0</v>
      </c>
      <c r="H106" s="120"/>
      <c r="I106" s="81"/>
      <c r="J106" s="81"/>
      <c r="K106" s="83" t="str">
        <f>IF($H106="","",IFERROR(VLOOKUP($H106,LIXIL対象製品リスト!$A:$P,2,FALSE),"型番が存在しません"))</f>
        <v/>
      </c>
      <c r="L106" s="121" t="str">
        <f>IF($H106="","",IFERROR(VLOOKUP($H106,LIXIL対象製品リスト!$A:$P,6,FALSE),"型番が存在しません"))</f>
        <v/>
      </c>
      <c r="M106" s="83" t="str">
        <f>IF($H106="","",IFERROR(VLOOKUP($H106,LIXIL対象製品リスト!$A:$P,7,FALSE),"型番が存在しません"))</f>
        <v/>
      </c>
      <c r="N106" s="121" t="str">
        <f>IF($H106="","",IFERROR(VLOOKUP($H106,LIXIL対象製品リスト!$A:$P,10,FALSE),"型番が存在しません"))</f>
        <v/>
      </c>
      <c r="O106" s="83" t="str">
        <f>IF(OR(I106="",J106=""),"",IF(COUNTIF(M106,"*（D）*")&gt;0,IF((I106+E106)*(J106+F106)/10^6&gt;=サイズ!$D$17,"4",IF((I106+E106)*(J106+F106)/10^6&gt;=サイズ!$D$16,"3",IF((I106+E106)*(J106+F106)/10^6&gt;=サイズ!$D$15,"2",IF((I106+E106)*(J106+F106)/10^6&gt;=サイズ!$D$14,"1","対象外")))),IF(COUNTIF(M106,"*（E）*")&gt;0,IF((I106+E106)*(J106+F106)/10^6&gt;=サイズ!$D$21,"4",IF((I106+E106)*(J106+F106)/10^6&gt;=サイズ!$D$20,"3",IF((I106+E106)*(J106+F106)/10^6&gt;=サイズ!$D$19,"2",IF((I106+E106)*(J106+F106)/10^6&gt;=サイズ!$D$18,"1","対象外")))),"開閉形式を選択")))</f>
        <v/>
      </c>
      <c r="P106" s="83" t="str">
        <f t="shared" si="21"/>
        <v/>
      </c>
      <c r="Q106" s="83" t="str">
        <f t="shared" si="22"/>
        <v/>
      </c>
      <c r="R106" s="83" t="str">
        <f t="shared" si="15"/>
        <v/>
      </c>
      <c r="S106" s="83" t="str">
        <f t="shared" si="23"/>
        <v/>
      </c>
      <c r="T106" s="95"/>
      <c r="U106" s="86" t="str">
        <f>IF(R106&lt;&gt;"",IF(R106="P","SS",IF(OR(R106="S",R106="A"),R106,IF(AND(R106="B",IFERROR(VLOOKUP(H106,LIXIL対象製品リスト!L:AC,9,FALSE),"")="○"),IF(OR(依頼書!$Q$2="",依頼書!$Q$2="選択してください"),"建て方を選択してください",IF(依頼書!$Q$2="共同住宅（4階建以上）",R106,"対象外")),"対象外"))),"")</f>
        <v/>
      </c>
      <c r="V106" s="87" t="str">
        <f>"窓リノベ24"&amp;"ドア"&amp;IFERROR(LEFT(VLOOKUP(H106,LIXIL対象製品リスト!L:AC,2,FALSE),3),"はつり")&amp;U106&amp;P106</f>
        <v>窓リノベ24ドアはつり</v>
      </c>
      <c r="W106" s="88" t="str">
        <f>IF(S106&lt;&gt;"",IFERROR(IF(依頼書!$Q$2="共同住宅（4階建以上）",VLOOKUP(V106,補助額!A:H,8,FALSE),VLOOKUP(V106,補助額!A:H,7,FALSE)),"－"),"")</f>
        <v/>
      </c>
      <c r="X106" s="89" t="str">
        <f t="shared" si="24"/>
        <v/>
      </c>
      <c r="Y106" s="90" t="str">
        <f>IF(R106="","",IF(OR(依頼書!$O$2="選択してください",依頼書!$O$2=""),"地域を選択してください",IF(OR(依頼書!$Q$2="選択してください",依頼書!$Q$2=""),"建て方を選択してください",IFERROR(VLOOKUP(Z106,こどもエコグレード!A:E,5,FALSE),"対象外"))))</f>
        <v/>
      </c>
      <c r="Z106" s="90" t="str">
        <f>R106&amp;IF(依頼書!$Q$2="戸建住宅","戸建住宅","共同住宅")&amp;依頼書!$O$2</f>
        <v>共同住宅選択してください</v>
      </c>
      <c r="AA106" s="90" t="str">
        <f t="shared" si="25"/>
        <v>子育てエコドア</v>
      </c>
      <c r="AB106" s="91" t="str">
        <f>IF(R106&lt;&gt;"",IFERROR(IF(依頼書!$Q$2="共同住宅（4階建以上）",VLOOKUP(AA106,補助額!A:H,8,FALSE),VLOOKUP(AA106,補助額!A:H,7,FALSE)),"－"),"")</f>
        <v/>
      </c>
      <c r="AC106" s="96" t="str">
        <f t="shared" si="26"/>
        <v/>
      </c>
      <c r="AD106" s="90" t="str">
        <f t="shared" si="16"/>
        <v/>
      </c>
      <c r="AE106" s="90" t="str">
        <f t="shared" si="17"/>
        <v>子育てエコドア</v>
      </c>
      <c r="AF106" s="91" t="str">
        <f>IF(R106&lt;&gt;"",IFERROR(IF(依頼書!$Q$2="共同住宅（4階建以上）",VLOOKUP(AE106,補助額!A:H,8,FALSE),VLOOKUP(AE106,補助額!A:H,7,FALSE)),"－"),"")</f>
        <v/>
      </c>
      <c r="AG106" s="97" t="str">
        <f t="shared" si="27"/>
        <v/>
      </c>
      <c r="AH106" s="122" t="str">
        <f>IF(R106="","",IF(OR(依頼書!$O$2="選択してください",依頼書!$O$2=""),"地域を選択してください",IF(OR(依頼書!$Q$2="選択してください",依頼書!$Q$2=""),"建て方を選択してください",IFERROR(VLOOKUP(AI106,こどもエコグレード!A:F,6,FALSE),"対象外"))))</f>
        <v/>
      </c>
      <c r="AI106" s="122" t="str">
        <f>R106&amp;IF(依頼書!$Q$2="戸建住宅","戸建住宅","共同住宅")&amp;依頼書!$O$2</f>
        <v>共同住宅選択してください</v>
      </c>
      <c r="AJ106" s="98"/>
      <c r="AK106" s="98"/>
      <c r="AL106" s="98"/>
    </row>
    <row r="107" spans="1:38" ht="18" customHeight="1" x14ac:dyDescent="0.4">
      <c r="A107" s="1" t="str">
        <f t="shared" si="18"/>
        <v/>
      </c>
      <c r="B107" s="80" t="str">
        <f t="shared" si="19"/>
        <v/>
      </c>
      <c r="C107" s="80" t="str">
        <f t="shared" si="20"/>
        <v/>
      </c>
      <c r="D107" s="80" t="str">
        <f t="shared" si="14"/>
        <v/>
      </c>
      <c r="E107" s="1">
        <f>IFERROR(VLOOKUP(K107&amp;L107,LIXIL対象製品リスト!R:W,4,FALSE),0)</f>
        <v>0</v>
      </c>
      <c r="F107" s="1">
        <f>IFERROR(VLOOKUP(K107&amp;L107,LIXIL対象製品リスト!R:W,5,FALSE),0)</f>
        <v>0</v>
      </c>
      <c r="H107" s="120"/>
      <c r="I107" s="81"/>
      <c r="J107" s="81"/>
      <c r="K107" s="83" t="str">
        <f>IF($H107="","",IFERROR(VLOOKUP($H107,LIXIL対象製品リスト!$A:$P,2,FALSE),"型番が存在しません"))</f>
        <v/>
      </c>
      <c r="L107" s="121" t="str">
        <f>IF($H107="","",IFERROR(VLOOKUP($H107,LIXIL対象製品リスト!$A:$P,6,FALSE),"型番が存在しません"))</f>
        <v/>
      </c>
      <c r="M107" s="83" t="str">
        <f>IF($H107="","",IFERROR(VLOOKUP($H107,LIXIL対象製品リスト!$A:$P,7,FALSE),"型番が存在しません"))</f>
        <v/>
      </c>
      <c r="N107" s="121" t="str">
        <f>IF($H107="","",IFERROR(VLOOKUP($H107,LIXIL対象製品リスト!$A:$P,10,FALSE),"型番が存在しません"))</f>
        <v/>
      </c>
      <c r="O107" s="83" t="str">
        <f>IF(OR(I107="",J107=""),"",IF(COUNTIF(M107,"*（D）*")&gt;0,IF((I107+E107)*(J107+F107)/10^6&gt;=サイズ!$D$17,"4",IF((I107+E107)*(J107+F107)/10^6&gt;=サイズ!$D$16,"3",IF((I107+E107)*(J107+F107)/10^6&gt;=サイズ!$D$15,"2",IF((I107+E107)*(J107+F107)/10^6&gt;=サイズ!$D$14,"1","対象外")))),IF(COUNTIF(M107,"*（E）*")&gt;0,IF((I107+E107)*(J107+F107)/10^6&gt;=サイズ!$D$21,"4",IF((I107+E107)*(J107+F107)/10^6&gt;=サイズ!$D$20,"3",IF((I107+E107)*(J107+F107)/10^6&gt;=サイズ!$D$19,"2",IF((I107+E107)*(J107+F107)/10^6&gt;=サイズ!$D$18,"1","対象外")))),"開閉形式を選択")))</f>
        <v/>
      </c>
      <c r="P107" s="83" t="str">
        <f t="shared" si="21"/>
        <v/>
      </c>
      <c r="Q107" s="83" t="str">
        <f t="shared" si="22"/>
        <v/>
      </c>
      <c r="R107" s="83" t="str">
        <f t="shared" si="15"/>
        <v/>
      </c>
      <c r="S107" s="83" t="str">
        <f t="shared" si="23"/>
        <v/>
      </c>
      <c r="T107" s="95"/>
      <c r="U107" s="86" t="str">
        <f>IF(R107&lt;&gt;"",IF(R107="P","SS",IF(OR(R107="S",R107="A"),R107,IF(AND(R107="B",IFERROR(VLOOKUP(H107,LIXIL対象製品リスト!L:AC,9,FALSE),"")="○"),IF(OR(依頼書!$Q$2="",依頼書!$Q$2="選択してください"),"建て方を選択してください",IF(依頼書!$Q$2="共同住宅（4階建以上）",R107,"対象外")),"対象外"))),"")</f>
        <v/>
      </c>
      <c r="V107" s="87" t="str">
        <f>"窓リノベ24"&amp;"ドア"&amp;IFERROR(LEFT(VLOOKUP(H107,LIXIL対象製品リスト!L:AC,2,FALSE),3),"はつり")&amp;U107&amp;P107</f>
        <v>窓リノベ24ドアはつり</v>
      </c>
      <c r="W107" s="88" t="str">
        <f>IF(S107&lt;&gt;"",IFERROR(IF(依頼書!$Q$2="共同住宅（4階建以上）",VLOOKUP(V107,補助額!A:H,8,FALSE),VLOOKUP(V107,補助額!A:H,7,FALSE)),"－"),"")</f>
        <v/>
      </c>
      <c r="X107" s="89" t="str">
        <f t="shared" si="24"/>
        <v/>
      </c>
      <c r="Y107" s="90" t="str">
        <f>IF(R107="","",IF(OR(依頼書!$O$2="選択してください",依頼書!$O$2=""),"地域を選択してください",IF(OR(依頼書!$Q$2="選択してください",依頼書!$Q$2=""),"建て方を選択してください",IFERROR(VLOOKUP(Z107,こどもエコグレード!A:E,5,FALSE),"対象外"))))</f>
        <v/>
      </c>
      <c r="Z107" s="90" t="str">
        <f>R107&amp;IF(依頼書!$Q$2="戸建住宅","戸建住宅","共同住宅")&amp;依頼書!$O$2</f>
        <v>共同住宅選択してください</v>
      </c>
      <c r="AA107" s="90" t="str">
        <f t="shared" si="25"/>
        <v>子育てエコドア</v>
      </c>
      <c r="AB107" s="91" t="str">
        <f>IF(R107&lt;&gt;"",IFERROR(IF(依頼書!$Q$2="共同住宅（4階建以上）",VLOOKUP(AA107,補助額!A:H,8,FALSE),VLOOKUP(AA107,補助額!A:H,7,FALSE)),"－"),"")</f>
        <v/>
      </c>
      <c r="AC107" s="96" t="str">
        <f t="shared" si="26"/>
        <v/>
      </c>
      <c r="AD107" s="90" t="str">
        <f t="shared" si="16"/>
        <v/>
      </c>
      <c r="AE107" s="90" t="str">
        <f t="shared" si="17"/>
        <v>子育てエコドア</v>
      </c>
      <c r="AF107" s="91" t="str">
        <f>IF(R107&lt;&gt;"",IFERROR(IF(依頼書!$Q$2="共同住宅（4階建以上）",VLOOKUP(AE107,補助額!A:H,8,FALSE),VLOOKUP(AE107,補助額!A:H,7,FALSE)),"－"),"")</f>
        <v/>
      </c>
      <c r="AG107" s="97" t="str">
        <f t="shared" si="27"/>
        <v/>
      </c>
      <c r="AH107" s="122" t="str">
        <f>IF(R107="","",IF(OR(依頼書!$O$2="選択してください",依頼書!$O$2=""),"地域を選択してください",IF(OR(依頼書!$Q$2="選択してください",依頼書!$Q$2=""),"建て方を選択してください",IFERROR(VLOOKUP(AI107,こどもエコグレード!A:F,6,FALSE),"対象外"))))</f>
        <v/>
      </c>
      <c r="AI107" s="122" t="str">
        <f>R107&amp;IF(依頼書!$Q$2="戸建住宅","戸建住宅","共同住宅")&amp;依頼書!$O$2</f>
        <v>共同住宅選択してください</v>
      </c>
      <c r="AJ107" s="98"/>
      <c r="AK107" s="98"/>
      <c r="AL107" s="98"/>
    </row>
    <row r="108" spans="1:38" ht="18" customHeight="1" x14ac:dyDescent="0.4">
      <c r="A108" s="1" t="str">
        <f t="shared" si="18"/>
        <v/>
      </c>
      <c r="B108" s="80" t="str">
        <f t="shared" si="19"/>
        <v/>
      </c>
      <c r="C108" s="80" t="str">
        <f t="shared" si="20"/>
        <v/>
      </c>
      <c r="D108" s="80" t="str">
        <f t="shared" si="14"/>
        <v/>
      </c>
      <c r="E108" s="1">
        <f>IFERROR(VLOOKUP(K108&amp;L108,LIXIL対象製品リスト!R:W,4,FALSE),0)</f>
        <v>0</v>
      </c>
      <c r="F108" s="1">
        <f>IFERROR(VLOOKUP(K108&amp;L108,LIXIL対象製品リスト!R:W,5,FALSE),0)</f>
        <v>0</v>
      </c>
      <c r="H108" s="120"/>
      <c r="I108" s="81"/>
      <c r="J108" s="81"/>
      <c r="K108" s="83" t="str">
        <f>IF($H108="","",IFERROR(VLOOKUP($H108,LIXIL対象製品リスト!$A:$P,2,FALSE),"型番が存在しません"))</f>
        <v/>
      </c>
      <c r="L108" s="121" t="str">
        <f>IF($H108="","",IFERROR(VLOOKUP($H108,LIXIL対象製品リスト!$A:$P,6,FALSE),"型番が存在しません"))</f>
        <v/>
      </c>
      <c r="M108" s="83" t="str">
        <f>IF($H108="","",IFERROR(VLOOKUP($H108,LIXIL対象製品リスト!$A:$P,7,FALSE),"型番が存在しません"))</f>
        <v/>
      </c>
      <c r="N108" s="121" t="str">
        <f>IF($H108="","",IFERROR(VLOOKUP($H108,LIXIL対象製品リスト!$A:$P,10,FALSE),"型番が存在しません"))</f>
        <v/>
      </c>
      <c r="O108" s="83" t="str">
        <f>IF(OR(I108="",J108=""),"",IF(COUNTIF(M108,"*（D）*")&gt;0,IF((I108+E108)*(J108+F108)/10^6&gt;=サイズ!$D$17,"4",IF((I108+E108)*(J108+F108)/10^6&gt;=サイズ!$D$16,"3",IF((I108+E108)*(J108+F108)/10^6&gt;=サイズ!$D$15,"2",IF((I108+E108)*(J108+F108)/10^6&gt;=サイズ!$D$14,"1","対象外")))),IF(COUNTIF(M108,"*（E）*")&gt;0,IF((I108+E108)*(J108+F108)/10^6&gt;=サイズ!$D$21,"4",IF((I108+E108)*(J108+F108)/10^6&gt;=サイズ!$D$20,"3",IF((I108+E108)*(J108+F108)/10^6&gt;=サイズ!$D$19,"2",IF((I108+E108)*(J108+F108)/10^6&gt;=サイズ!$D$18,"1","対象外")))),"開閉形式を選択")))</f>
        <v/>
      </c>
      <c r="P108" s="83" t="str">
        <f t="shared" si="21"/>
        <v/>
      </c>
      <c r="Q108" s="83" t="str">
        <f t="shared" si="22"/>
        <v/>
      </c>
      <c r="R108" s="83" t="str">
        <f t="shared" si="15"/>
        <v/>
      </c>
      <c r="S108" s="83" t="str">
        <f t="shared" si="23"/>
        <v/>
      </c>
      <c r="T108" s="95"/>
      <c r="U108" s="86" t="str">
        <f>IF(R108&lt;&gt;"",IF(R108="P","SS",IF(OR(R108="S",R108="A"),R108,IF(AND(R108="B",IFERROR(VLOOKUP(H108,LIXIL対象製品リスト!L:AC,9,FALSE),"")="○"),IF(OR(依頼書!$Q$2="",依頼書!$Q$2="選択してください"),"建て方を選択してください",IF(依頼書!$Q$2="共同住宅（4階建以上）",R108,"対象外")),"対象外"))),"")</f>
        <v/>
      </c>
      <c r="V108" s="87" t="str">
        <f>"窓リノベ24"&amp;"ドア"&amp;IFERROR(LEFT(VLOOKUP(H108,LIXIL対象製品リスト!L:AC,2,FALSE),3),"はつり")&amp;U108&amp;P108</f>
        <v>窓リノベ24ドアはつり</v>
      </c>
      <c r="W108" s="88" t="str">
        <f>IF(S108&lt;&gt;"",IFERROR(IF(依頼書!$Q$2="共同住宅（4階建以上）",VLOOKUP(V108,補助額!A:H,8,FALSE),VLOOKUP(V108,補助額!A:H,7,FALSE)),"－"),"")</f>
        <v/>
      </c>
      <c r="X108" s="89" t="str">
        <f t="shared" si="24"/>
        <v/>
      </c>
      <c r="Y108" s="90" t="str">
        <f>IF(R108="","",IF(OR(依頼書!$O$2="選択してください",依頼書!$O$2=""),"地域を選択してください",IF(OR(依頼書!$Q$2="選択してください",依頼書!$Q$2=""),"建て方を選択してください",IFERROR(VLOOKUP(Z108,こどもエコグレード!A:E,5,FALSE),"対象外"))))</f>
        <v/>
      </c>
      <c r="Z108" s="90" t="str">
        <f>R108&amp;IF(依頼書!$Q$2="戸建住宅","戸建住宅","共同住宅")&amp;依頼書!$O$2</f>
        <v>共同住宅選択してください</v>
      </c>
      <c r="AA108" s="90" t="str">
        <f t="shared" si="25"/>
        <v>子育てエコドア</v>
      </c>
      <c r="AB108" s="91" t="str">
        <f>IF(R108&lt;&gt;"",IFERROR(IF(依頼書!$Q$2="共同住宅（4階建以上）",VLOOKUP(AA108,補助額!A:H,8,FALSE),VLOOKUP(AA108,補助額!A:H,7,FALSE)),"－"),"")</f>
        <v/>
      </c>
      <c r="AC108" s="96" t="str">
        <f t="shared" si="26"/>
        <v/>
      </c>
      <c r="AD108" s="90" t="str">
        <f t="shared" si="16"/>
        <v/>
      </c>
      <c r="AE108" s="90" t="str">
        <f t="shared" si="17"/>
        <v>子育てエコドア</v>
      </c>
      <c r="AF108" s="91" t="str">
        <f>IF(R108&lt;&gt;"",IFERROR(IF(依頼書!$Q$2="共同住宅（4階建以上）",VLOOKUP(AE108,補助額!A:H,8,FALSE),VLOOKUP(AE108,補助額!A:H,7,FALSE)),"－"),"")</f>
        <v/>
      </c>
      <c r="AG108" s="97" t="str">
        <f t="shared" si="27"/>
        <v/>
      </c>
      <c r="AH108" s="122" t="str">
        <f>IF(R108="","",IF(OR(依頼書!$O$2="選択してください",依頼書!$O$2=""),"地域を選択してください",IF(OR(依頼書!$Q$2="選択してください",依頼書!$Q$2=""),"建て方を選択してください",IFERROR(VLOOKUP(AI108,こどもエコグレード!A:F,6,FALSE),"対象外"))))</f>
        <v/>
      </c>
      <c r="AI108" s="122" t="str">
        <f>R108&amp;IF(依頼書!$Q$2="戸建住宅","戸建住宅","共同住宅")&amp;依頼書!$O$2</f>
        <v>共同住宅選択してください</v>
      </c>
      <c r="AJ108" s="98"/>
      <c r="AK108" s="98"/>
      <c r="AL108" s="98"/>
    </row>
  </sheetData>
  <sheetProtection algorithmName="SHA-512" hashValue="K9+9etrRN0KpaDDdaH19rCRr9kdLAq2mmFyJCnHf+CcDoQ1nf0Bh4kE4zd0AylWSRTDvDZRnIhfDKwHfo+4h3g==" saltValue="YAtLW+sZDH6n1uU8x5ap+g==" spinCount="100000" sheet="1" objects="1" scenarios="1" autoFilter="0"/>
  <mergeCells count="16">
    <mergeCell ref="AH5:AI7"/>
    <mergeCell ref="AJ5:AL6"/>
    <mergeCell ref="Y6:AC6"/>
    <mergeCell ref="AD6:AG6"/>
    <mergeCell ref="N5:N7"/>
    <mergeCell ref="O5:Q6"/>
    <mergeCell ref="R5:R7"/>
    <mergeCell ref="S5:S7"/>
    <mergeCell ref="U5:X6"/>
    <mergeCell ref="Y5:AG5"/>
    <mergeCell ref="H2:K2"/>
    <mergeCell ref="H5:H7"/>
    <mergeCell ref="I5:J6"/>
    <mergeCell ref="K5:K7"/>
    <mergeCell ref="L5:L7"/>
    <mergeCell ref="M5:M7"/>
  </mergeCells>
  <phoneticPr fontId="3"/>
  <dataValidations count="2">
    <dataValidation type="decimal" allowBlank="1" showInputMessage="1" showErrorMessage="1" error="サイズは100～9999の間で入力してください" sqref="I9:J108" xr:uid="{1AA414F4-6353-48A1-82BD-447FC78B63C5}">
      <formula1>100</formula1>
      <formula2>9999</formula2>
    </dataValidation>
    <dataValidation type="whole" allowBlank="1" showInputMessage="1" showErrorMessage="1" sqref="T9:T108" xr:uid="{30BF6F5D-889F-4728-B06F-1F4EA50872B2}">
      <formula1>0</formula1>
      <formula2>100000</formula2>
    </dataValidation>
  </dataValidations>
  <hyperlinks>
    <hyperlink ref="L2" location="依頼書!A1" display="依頼書!A1" xr:uid="{AAD3FF26-E447-4335-A30A-7CD25FFF791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F49A4-4572-43C1-BBB3-B94D12CF7C5C}">
  <sheetPr codeName="Sheet2">
    <pageSetUpPr fitToPage="1"/>
  </sheetPr>
  <dimension ref="A2:Y1340"/>
  <sheetViews>
    <sheetView showGridLines="0" zoomScale="70" zoomScaleNormal="70" zoomScaleSheetLayoutView="70" zoomScalePageLayoutView="55" workbookViewId="0">
      <pane ySplit="6" topLeftCell="A7" activePane="bottomLeft" state="frozen"/>
      <selection pane="bottomLeft" activeCell="B2" sqref="B2"/>
    </sheetView>
  </sheetViews>
  <sheetFormatPr defaultColWidth="7.625" defaultRowHeight="15.75" x14ac:dyDescent="0.4"/>
  <cols>
    <col min="1" max="1" width="4.625" style="123" customWidth="1"/>
    <col min="2" max="2" width="12.625" style="127" customWidth="1"/>
    <col min="3" max="3" width="22.625" style="127" customWidth="1"/>
    <col min="4" max="4" width="9.375" style="127" bestFit="1" customWidth="1"/>
    <col min="5" max="5" width="27.625" style="127" hidden="1" customWidth="1"/>
    <col min="6" max="6" width="90.625" style="126" customWidth="1"/>
    <col min="7" max="7" width="17.125" style="127" customWidth="1"/>
    <col min="8" max="8" width="14.625" style="127" customWidth="1"/>
    <col min="9" max="9" width="18.5" style="127" bestFit="1" customWidth="1"/>
    <col min="10" max="10" width="40.625" style="127" customWidth="1"/>
    <col min="11" max="11" width="32.625" style="127" customWidth="1"/>
    <col min="12" max="12" width="17.25" style="127" customWidth="1"/>
    <col min="13" max="13" width="12.625" style="127" customWidth="1"/>
    <col min="14" max="14" width="50.625" style="126" customWidth="1"/>
    <col min="15" max="15" width="12.625" style="146" customWidth="1"/>
    <col min="16" max="21" width="7.625" style="127" hidden="1" customWidth="1"/>
    <col min="22" max="22" width="0" style="127" hidden="1" customWidth="1"/>
    <col min="23" max="25" width="7.625" style="127"/>
    <col min="26" max="26" width="35.75" style="127" customWidth="1"/>
    <col min="27" max="27" width="21.75" style="127" customWidth="1"/>
    <col min="28" max="16384" width="7.625" style="127"/>
  </cols>
  <sheetData>
    <row r="2" spans="1:25" ht="24" customHeight="1" x14ac:dyDescent="0.4">
      <c r="B2" s="124" t="s">
        <v>712</v>
      </c>
      <c r="C2" s="125"/>
      <c r="D2" s="125"/>
      <c r="E2" s="125"/>
      <c r="N2" s="128"/>
      <c r="O2" s="129" t="s">
        <v>714</v>
      </c>
    </row>
    <row r="3" spans="1:25" ht="15.75" customHeight="1" x14ac:dyDescent="0.4">
      <c r="B3" s="125"/>
      <c r="C3" s="125"/>
      <c r="D3" s="125"/>
      <c r="E3" s="125"/>
      <c r="F3" s="130"/>
      <c r="G3" s="131"/>
      <c r="H3" s="131"/>
      <c r="I3" s="131"/>
      <c r="J3" s="131"/>
      <c r="K3" s="131"/>
      <c r="L3" s="131"/>
      <c r="M3" s="131"/>
      <c r="N3" s="131"/>
      <c r="O3" s="131"/>
    </row>
    <row r="5" spans="1:25" ht="18.75" customHeight="1" x14ac:dyDescent="0.4">
      <c r="B5" s="132" t="s">
        <v>133</v>
      </c>
      <c r="C5" s="132" t="s">
        <v>134</v>
      </c>
      <c r="D5" s="132" t="s">
        <v>135</v>
      </c>
      <c r="E5" s="132" t="s">
        <v>136</v>
      </c>
      <c r="F5" s="133" t="s">
        <v>137</v>
      </c>
      <c r="G5" s="134" t="s">
        <v>138</v>
      </c>
      <c r="H5" s="135" t="s">
        <v>139</v>
      </c>
      <c r="I5" s="135"/>
      <c r="J5" s="134" t="s">
        <v>140</v>
      </c>
      <c r="K5" s="134" t="s">
        <v>141</v>
      </c>
      <c r="L5" s="134" t="s">
        <v>142</v>
      </c>
      <c r="M5" s="134" t="s">
        <v>143</v>
      </c>
      <c r="N5" s="133" t="s">
        <v>144</v>
      </c>
      <c r="O5" s="136" t="s">
        <v>145</v>
      </c>
    </row>
    <row r="6" spans="1:25" ht="16.5" x14ac:dyDescent="0.4">
      <c r="B6" s="137"/>
      <c r="C6" s="137"/>
      <c r="D6" s="137"/>
      <c r="E6" s="137"/>
      <c r="F6" s="138"/>
      <c r="G6" s="139"/>
      <c r="H6" s="140" t="s">
        <v>146</v>
      </c>
      <c r="I6" s="140" t="s">
        <v>147</v>
      </c>
      <c r="J6" s="139"/>
      <c r="K6" s="139"/>
      <c r="L6" s="139"/>
      <c r="M6" s="139"/>
      <c r="N6" s="138"/>
      <c r="O6" s="141"/>
    </row>
    <row r="7" spans="1:25" s="143" customFormat="1" x14ac:dyDescent="0.4">
      <c r="A7" s="142" t="s">
        <v>858</v>
      </c>
      <c r="B7" s="143" t="s">
        <v>718</v>
      </c>
      <c r="C7" s="143" t="s">
        <v>854</v>
      </c>
      <c r="D7" s="143" t="s">
        <v>720</v>
      </c>
      <c r="F7" s="144" t="s">
        <v>855</v>
      </c>
      <c r="G7" s="143" t="s">
        <v>722</v>
      </c>
      <c r="H7" s="143" t="s">
        <v>677</v>
      </c>
      <c r="I7" s="143" t="s">
        <v>856</v>
      </c>
      <c r="J7" s="143" t="s">
        <v>857</v>
      </c>
      <c r="K7" s="143" t="s">
        <v>725</v>
      </c>
      <c r="L7" s="143" t="s">
        <v>858</v>
      </c>
      <c r="M7" s="143" t="s">
        <v>727</v>
      </c>
      <c r="N7" s="144"/>
      <c r="O7" s="145">
        <v>45322</v>
      </c>
      <c r="P7" s="143" t="s">
        <v>859</v>
      </c>
      <c r="Q7" s="127" t="s">
        <v>858</v>
      </c>
      <c r="R7" s="127" t="s">
        <v>860</v>
      </c>
      <c r="S7" s="127" t="s">
        <v>861</v>
      </c>
      <c r="T7" s="127" t="s">
        <v>731</v>
      </c>
      <c r="U7" s="127">
        <v>0</v>
      </c>
      <c r="V7" s="127">
        <v>0</v>
      </c>
      <c r="W7" s="127"/>
      <c r="X7" s="127"/>
      <c r="Y7" s="127"/>
    </row>
    <row r="8" spans="1:25" s="143" customFormat="1" x14ac:dyDescent="0.4">
      <c r="A8" s="142" t="s">
        <v>862</v>
      </c>
      <c r="B8" s="143" t="s">
        <v>718</v>
      </c>
      <c r="C8" s="143" t="s">
        <v>854</v>
      </c>
      <c r="D8" s="143" t="s">
        <v>720</v>
      </c>
      <c r="F8" s="144" t="s">
        <v>855</v>
      </c>
      <c r="G8" s="143" t="s">
        <v>722</v>
      </c>
      <c r="H8" s="143" t="s">
        <v>677</v>
      </c>
      <c r="I8" s="143" t="s">
        <v>856</v>
      </c>
      <c r="J8" s="143" t="s">
        <v>857</v>
      </c>
      <c r="K8" s="143" t="s">
        <v>732</v>
      </c>
      <c r="L8" s="143" t="s">
        <v>862</v>
      </c>
      <c r="M8" s="143" t="s">
        <v>727</v>
      </c>
      <c r="N8" s="144"/>
      <c r="O8" s="145">
        <v>45322</v>
      </c>
      <c r="P8" s="143" t="s">
        <v>863</v>
      </c>
      <c r="Q8" s="127" t="s">
        <v>862</v>
      </c>
      <c r="R8" s="127" t="s">
        <v>860</v>
      </c>
      <c r="S8" s="127" t="s">
        <v>861</v>
      </c>
      <c r="T8" s="127" t="s">
        <v>731</v>
      </c>
      <c r="U8" s="127">
        <v>0</v>
      </c>
      <c r="V8" s="127">
        <v>0</v>
      </c>
      <c r="W8" s="127"/>
      <c r="X8" s="127"/>
      <c r="Y8" s="127"/>
    </row>
    <row r="9" spans="1:25" s="143" customFormat="1" x14ac:dyDescent="0.4">
      <c r="A9" s="142" t="s">
        <v>864</v>
      </c>
      <c r="B9" s="143" t="s">
        <v>718</v>
      </c>
      <c r="C9" s="143" t="s">
        <v>854</v>
      </c>
      <c r="D9" s="143" t="s">
        <v>720</v>
      </c>
      <c r="F9" s="144" t="s">
        <v>855</v>
      </c>
      <c r="G9" s="143" t="s">
        <v>722</v>
      </c>
      <c r="H9" s="143" t="s">
        <v>677</v>
      </c>
      <c r="I9" s="143" t="s">
        <v>856</v>
      </c>
      <c r="J9" s="143" t="s">
        <v>857</v>
      </c>
      <c r="K9" s="143" t="s">
        <v>735</v>
      </c>
      <c r="L9" s="143" t="s">
        <v>864</v>
      </c>
      <c r="M9" s="143" t="s">
        <v>727</v>
      </c>
      <c r="N9" s="144"/>
      <c r="O9" s="145">
        <v>45322</v>
      </c>
      <c r="P9" s="143" t="s">
        <v>865</v>
      </c>
      <c r="Q9" s="127" t="s">
        <v>864</v>
      </c>
      <c r="R9" s="127" t="s">
        <v>860</v>
      </c>
      <c r="S9" s="127" t="s">
        <v>861</v>
      </c>
      <c r="T9" s="127" t="s">
        <v>731</v>
      </c>
      <c r="U9" s="127">
        <v>0</v>
      </c>
      <c r="V9" s="127">
        <v>0</v>
      </c>
      <c r="W9" s="127"/>
      <c r="X9" s="127"/>
      <c r="Y9" s="127"/>
    </row>
    <row r="10" spans="1:25" s="143" customFormat="1" x14ac:dyDescent="0.4">
      <c r="A10" s="142" t="s">
        <v>866</v>
      </c>
      <c r="B10" s="143" t="s">
        <v>718</v>
      </c>
      <c r="C10" s="143" t="s">
        <v>854</v>
      </c>
      <c r="D10" s="143" t="s">
        <v>720</v>
      </c>
      <c r="F10" s="144" t="s">
        <v>855</v>
      </c>
      <c r="G10" s="143" t="s">
        <v>722</v>
      </c>
      <c r="H10" s="143" t="s">
        <v>677</v>
      </c>
      <c r="I10" s="143" t="s">
        <v>856</v>
      </c>
      <c r="J10" s="143" t="s">
        <v>857</v>
      </c>
      <c r="K10" s="143" t="s">
        <v>738</v>
      </c>
      <c r="L10" s="143" t="s">
        <v>866</v>
      </c>
      <c r="M10" s="143" t="s">
        <v>727</v>
      </c>
      <c r="N10" s="144"/>
      <c r="O10" s="145">
        <v>45322</v>
      </c>
      <c r="P10" s="143" t="s">
        <v>867</v>
      </c>
      <c r="Q10" s="127" t="s">
        <v>866</v>
      </c>
      <c r="R10" s="127" t="s">
        <v>860</v>
      </c>
      <c r="S10" s="127" t="s">
        <v>861</v>
      </c>
      <c r="T10" s="127" t="s">
        <v>731</v>
      </c>
      <c r="U10" s="127">
        <v>0</v>
      </c>
      <c r="V10" s="127">
        <v>0</v>
      </c>
      <c r="W10" s="127"/>
      <c r="X10" s="127"/>
      <c r="Y10" s="127"/>
    </row>
    <row r="11" spans="1:25" s="143" customFormat="1" x14ac:dyDescent="0.4">
      <c r="A11" s="142" t="s">
        <v>869</v>
      </c>
      <c r="B11" s="143" t="s">
        <v>718</v>
      </c>
      <c r="C11" s="143" t="s">
        <v>854</v>
      </c>
      <c r="D11" s="143" t="s">
        <v>720</v>
      </c>
      <c r="F11" s="144" t="s">
        <v>855</v>
      </c>
      <c r="G11" s="143" t="s">
        <v>722</v>
      </c>
      <c r="H11" s="143" t="s">
        <v>678</v>
      </c>
      <c r="I11" s="143" t="s">
        <v>743</v>
      </c>
      <c r="J11" s="143" t="s">
        <v>868</v>
      </c>
      <c r="K11" s="143" t="s">
        <v>725</v>
      </c>
      <c r="L11" s="143" t="s">
        <v>869</v>
      </c>
      <c r="M11" s="143" t="s">
        <v>727</v>
      </c>
      <c r="N11" s="144"/>
      <c r="O11" s="145">
        <v>45322</v>
      </c>
      <c r="P11" s="143" t="s">
        <v>870</v>
      </c>
      <c r="Q11" s="127" t="s">
        <v>869</v>
      </c>
      <c r="R11" s="127" t="s">
        <v>860</v>
      </c>
      <c r="S11" s="127" t="s">
        <v>861</v>
      </c>
      <c r="T11" s="127" t="s">
        <v>731</v>
      </c>
      <c r="U11" s="127">
        <v>0</v>
      </c>
      <c r="V11" s="127">
        <v>0</v>
      </c>
      <c r="W11" s="127"/>
      <c r="X11" s="127"/>
      <c r="Y11" s="127"/>
    </row>
    <row r="12" spans="1:25" s="143" customFormat="1" x14ac:dyDescent="0.4">
      <c r="A12" s="142" t="s">
        <v>871</v>
      </c>
      <c r="B12" s="143" t="s">
        <v>718</v>
      </c>
      <c r="C12" s="143" t="s">
        <v>854</v>
      </c>
      <c r="D12" s="143" t="s">
        <v>720</v>
      </c>
      <c r="F12" s="144" t="s">
        <v>855</v>
      </c>
      <c r="G12" s="143" t="s">
        <v>722</v>
      </c>
      <c r="H12" s="143" t="s">
        <v>678</v>
      </c>
      <c r="I12" s="143" t="s">
        <v>743</v>
      </c>
      <c r="J12" s="143" t="s">
        <v>868</v>
      </c>
      <c r="K12" s="143" t="s">
        <v>732</v>
      </c>
      <c r="L12" s="143" t="s">
        <v>871</v>
      </c>
      <c r="M12" s="143" t="s">
        <v>727</v>
      </c>
      <c r="N12" s="144"/>
      <c r="O12" s="145">
        <v>45322</v>
      </c>
      <c r="P12" s="143" t="s">
        <v>872</v>
      </c>
      <c r="Q12" s="127" t="s">
        <v>871</v>
      </c>
      <c r="R12" s="127" t="s">
        <v>860</v>
      </c>
      <c r="S12" s="127" t="s">
        <v>861</v>
      </c>
      <c r="T12" s="127" t="s">
        <v>731</v>
      </c>
      <c r="U12" s="127">
        <v>0</v>
      </c>
      <c r="V12" s="127">
        <v>0</v>
      </c>
      <c r="W12" s="127"/>
      <c r="X12" s="127"/>
      <c r="Y12" s="127"/>
    </row>
    <row r="13" spans="1:25" s="143" customFormat="1" x14ac:dyDescent="0.4">
      <c r="A13" s="142" t="s">
        <v>873</v>
      </c>
      <c r="B13" s="143" t="s">
        <v>718</v>
      </c>
      <c r="C13" s="143" t="s">
        <v>854</v>
      </c>
      <c r="D13" s="143" t="s">
        <v>720</v>
      </c>
      <c r="F13" s="144" t="s">
        <v>855</v>
      </c>
      <c r="G13" s="143" t="s">
        <v>722</v>
      </c>
      <c r="H13" s="143" t="s">
        <v>678</v>
      </c>
      <c r="I13" s="143" t="s">
        <v>743</v>
      </c>
      <c r="J13" s="143" t="s">
        <v>868</v>
      </c>
      <c r="K13" s="143" t="s">
        <v>735</v>
      </c>
      <c r="L13" s="143" t="s">
        <v>873</v>
      </c>
      <c r="M13" s="143" t="s">
        <v>727</v>
      </c>
      <c r="N13" s="144"/>
      <c r="O13" s="145">
        <v>45322</v>
      </c>
      <c r="P13" s="143" t="s">
        <v>874</v>
      </c>
      <c r="Q13" s="127" t="s">
        <v>873</v>
      </c>
      <c r="R13" s="127" t="s">
        <v>860</v>
      </c>
      <c r="S13" s="127" t="s">
        <v>861</v>
      </c>
      <c r="T13" s="127" t="s">
        <v>731</v>
      </c>
      <c r="U13" s="127">
        <v>0</v>
      </c>
      <c r="V13" s="127">
        <v>0</v>
      </c>
      <c r="W13" s="127"/>
      <c r="X13" s="127"/>
      <c r="Y13" s="127"/>
    </row>
    <row r="14" spans="1:25" s="143" customFormat="1" x14ac:dyDescent="0.4">
      <c r="A14" s="142" t="s">
        <v>875</v>
      </c>
      <c r="B14" s="143" t="s">
        <v>718</v>
      </c>
      <c r="C14" s="143" t="s">
        <v>854</v>
      </c>
      <c r="D14" s="143" t="s">
        <v>720</v>
      </c>
      <c r="F14" s="144" t="s">
        <v>855</v>
      </c>
      <c r="G14" s="143" t="s">
        <v>722</v>
      </c>
      <c r="H14" s="143" t="s">
        <v>678</v>
      </c>
      <c r="I14" s="143" t="s">
        <v>743</v>
      </c>
      <c r="J14" s="143" t="s">
        <v>868</v>
      </c>
      <c r="K14" s="143" t="s">
        <v>738</v>
      </c>
      <c r="L14" s="143" t="s">
        <v>875</v>
      </c>
      <c r="M14" s="143" t="s">
        <v>727</v>
      </c>
      <c r="N14" s="144"/>
      <c r="O14" s="145">
        <v>45322</v>
      </c>
      <c r="P14" s="143" t="s">
        <v>876</v>
      </c>
      <c r="Q14" s="127" t="s">
        <v>875</v>
      </c>
      <c r="R14" s="127" t="s">
        <v>860</v>
      </c>
      <c r="S14" s="127" t="s">
        <v>861</v>
      </c>
      <c r="T14" s="127" t="s">
        <v>731</v>
      </c>
      <c r="U14" s="127">
        <v>0</v>
      </c>
      <c r="V14" s="127">
        <v>0</v>
      </c>
      <c r="W14" s="127"/>
      <c r="X14" s="127"/>
      <c r="Y14" s="127"/>
    </row>
    <row r="15" spans="1:25" s="143" customFormat="1" x14ac:dyDescent="0.4">
      <c r="A15" s="142" t="s">
        <v>878</v>
      </c>
      <c r="B15" s="143" t="s">
        <v>718</v>
      </c>
      <c r="C15" s="143" t="s">
        <v>854</v>
      </c>
      <c r="D15" s="143" t="s">
        <v>720</v>
      </c>
      <c r="F15" s="144" t="s">
        <v>855</v>
      </c>
      <c r="G15" s="143" t="s">
        <v>722</v>
      </c>
      <c r="H15" s="143" t="s">
        <v>707</v>
      </c>
      <c r="I15" s="143" t="s">
        <v>755</v>
      </c>
      <c r="J15" s="143" t="s">
        <v>877</v>
      </c>
      <c r="K15" s="143" t="s">
        <v>725</v>
      </c>
      <c r="L15" s="143" t="s">
        <v>878</v>
      </c>
      <c r="M15" s="143" t="s">
        <v>727</v>
      </c>
      <c r="N15" s="144"/>
      <c r="O15" s="145">
        <v>45322</v>
      </c>
      <c r="P15" s="143" t="s">
        <v>879</v>
      </c>
      <c r="Q15" s="127" t="s">
        <v>878</v>
      </c>
      <c r="R15" s="127" t="s">
        <v>860</v>
      </c>
      <c r="S15" s="127" t="s">
        <v>861</v>
      </c>
      <c r="T15" s="127" t="s">
        <v>731</v>
      </c>
      <c r="U15" s="127">
        <v>0</v>
      </c>
      <c r="V15" s="127">
        <v>0</v>
      </c>
      <c r="W15" s="127"/>
      <c r="X15" s="127"/>
      <c r="Y15" s="127"/>
    </row>
    <row r="16" spans="1:25" s="143" customFormat="1" x14ac:dyDescent="0.4">
      <c r="A16" s="142" t="s">
        <v>880</v>
      </c>
      <c r="B16" s="143" t="s">
        <v>718</v>
      </c>
      <c r="C16" s="143" t="s">
        <v>854</v>
      </c>
      <c r="D16" s="143" t="s">
        <v>720</v>
      </c>
      <c r="F16" s="144" t="s">
        <v>855</v>
      </c>
      <c r="G16" s="143" t="s">
        <v>722</v>
      </c>
      <c r="H16" s="143" t="s">
        <v>707</v>
      </c>
      <c r="I16" s="143" t="s">
        <v>755</v>
      </c>
      <c r="J16" s="143" t="s">
        <v>877</v>
      </c>
      <c r="K16" s="143" t="s">
        <v>732</v>
      </c>
      <c r="L16" s="143" t="s">
        <v>880</v>
      </c>
      <c r="M16" s="143" t="s">
        <v>727</v>
      </c>
      <c r="N16" s="144"/>
      <c r="O16" s="145">
        <v>45322</v>
      </c>
      <c r="P16" s="143" t="s">
        <v>881</v>
      </c>
      <c r="Q16" s="127" t="s">
        <v>880</v>
      </c>
      <c r="R16" s="127" t="s">
        <v>860</v>
      </c>
      <c r="S16" s="127" t="s">
        <v>861</v>
      </c>
      <c r="T16" s="127" t="s">
        <v>731</v>
      </c>
      <c r="U16" s="127">
        <v>0</v>
      </c>
      <c r="V16" s="127">
        <v>0</v>
      </c>
      <c r="W16" s="127"/>
      <c r="X16" s="127"/>
      <c r="Y16" s="127"/>
    </row>
    <row r="17" spans="1:22" x14ac:dyDescent="0.4">
      <c r="A17" s="123" t="s">
        <v>882</v>
      </c>
      <c r="B17" s="143" t="s">
        <v>718</v>
      </c>
      <c r="C17" s="143" t="s">
        <v>854</v>
      </c>
      <c r="D17" s="143" t="s">
        <v>720</v>
      </c>
      <c r="E17" s="143"/>
      <c r="F17" s="144" t="s">
        <v>855</v>
      </c>
      <c r="G17" s="143" t="s">
        <v>722</v>
      </c>
      <c r="H17" s="143" t="s">
        <v>707</v>
      </c>
      <c r="I17" s="143" t="s">
        <v>755</v>
      </c>
      <c r="J17" s="143" t="s">
        <v>877</v>
      </c>
      <c r="K17" s="143" t="s">
        <v>735</v>
      </c>
      <c r="L17" s="143" t="s">
        <v>882</v>
      </c>
      <c r="M17" s="143" t="s">
        <v>727</v>
      </c>
      <c r="N17" s="144"/>
      <c r="O17" s="145">
        <v>45322</v>
      </c>
      <c r="P17" s="143" t="s">
        <v>883</v>
      </c>
      <c r="Q17" s="127" t="s">
        <v>882</v>
      </c>
      <c r="R17" s="127" t="s">
        <v>860</v>
      </c>
      <c r="S17" s="127" t="s">
        <v>861</v>
      </c>
      <c r="T17" s="127" t="s">
        <v>731</v>
      </c>
      <c r="U17" s="127">
        <v>0</v>
      </c>
      <c r="V17" s="127">
        <v>0</v>
      </c>
    </row>
    <row r="18" spans="1:22" x14ac:dyDescent="0.4">
      <c r="A18" s="123" t="s">
        <v>884</v>
      </c>
      <c r="B18" s="143" t="s">
        <v>718</v>
      </c>
      <c r="C18" s="143" t="s">
        <v>854</v>
      </c>
      <c r="D18" s="143" t="s">
        <v>720</v>
      </c>
      <c r="E18" s="143"/>
      <c r="F18" s="144" t="s">
        <v>855</v>
      </c>
      <c r="G18" s="143" t="s">
        <v>722</v>
      </c>
      <c r="H18" s="143" t="s">
        <v>707</v>
      </c>
      <c r="I18" s="143" t="s">
        <v>755</v>
      </c>
      <c r="J18" s="143" t="s">
        <v>877</v>
      </c>
      <c r="K18" s="143" t="s">
        <v>738</v>
      </c>
      <c r="L18" s="143" t="s">
        <v>884</v>
      </c>
      <c r="M18" s="143" t="s">
        <v>727</v>
      </c>
      <c r="N18" s="144"/>
      <c r="O18" s="145">
        <v>45322</v>
      </c>
      <c r="P18" s="143" t="s">
        <v>885</v>
      </c>
      <c r="Q18" s="127" t="s">
        <v>884</v>
      </c>
      <c r="R18" s="127" t="s">
        <v>860</v>
      </c>
      <c r="S18" s="127" t="s">
        <v>861</v>
      </c>
      <c r="T18" s="127" t="s">
        <v>731</v>
      </c>
      <c r="U18" s="127">
        <v>0</v>
      </c>
      <c r="V18" s="127">
        <v>0</v>
      </c>
    </row>
    <row r="19" spans="1:22" x14ac:dyDescent="0.4">
      <c r="A19" s="123" t="s">
        <v>887</v>
      </c>
      <c r="B19" s="143" t="s">
        <v>718</v>
      </c>
      <c r="C19" s="143" t="s">
        <v>854</v>
      </c>
      <c r="D19" s="143" t="s">
        <v>720</v>
      </c>
      <c r="E19" s="143"/>
      <c r="F19" s="144" t="s">
        <v>855</v>
      </c>
      <c r="G19" s="143" t="s">
        <v>722</v>
      </c>
      <c r="H19" s="143" t="s">
        <v>663</v>
      </c>
      <c r="I19" s="143" t="s">
        <v>765</v>
      </c>
      <c r="J19" s="143" t="s">
        <v>886</v>
      </c>
      <c r="K19" s="143" t="s">
        <v>725</v>
      </c>
      <c r="L19" s="143" t="s">
        <v>887</v>
      </c>
      <c r="M19" s="143" t="s">
        <v>727</v>
      </c>
      <c r="N19" s="144"/>
      <c r="O19" s="145">
        <v>45322</v>
      </c>
      <c r="P19" s="143" t="s">
        <v>888</v>
      </c>
      <c r="Q19" s="127" t="s">
        <v>887</v>
      </c>
      <c r="R19" s="127" t="s">
        <v>860</v>
      </c>
      <c r="S19" s="127" t="s">
        <v>861</v>
      </c>
      <c r="T19" s="127" t="s">
        <v>731</v>
      </c>
      <c r="U19" s="127">
        <v>0</v>
      </c>
      <c r="V19" s="127">
        <v>0</v>
      </c>
    </row>
    <row r="20" spans="1:22" x14ac:dyDescent="0.4">
      <c r="A20" s="123" t="s">
        <v>889</v>
      </c>
      <c r="B20" s="143" t="s">
        <v>718</v>
      </c>
      <c r="C20" s="143" t="s">
        <v>854</v>
      </c>
      <c r="D20" s="143" t="s">
        <v>720</v>
      </c>
      <c r="E20" s="143"/>
      <c r="F20" s="144" t="s">
        <v>855</v>
      </c>
      <c r="G20" s="143" t="s">
        <v>722</v>
      </c>
      <c r="H20" s="143" t="s">
        <v>663</v>
      </c>
      <c r="I20" s="143" t="s">
        <v>765</v>
      </c>
      <c r="J20" s="143" t="s">
        <v>886</v>
      </c>
      <c r="K20" s="143" t="s">
        <v>732</v>
      </c>
      <c r="L20" s="143" t="s">
        <v>889</v>
      </c>
      <c r="M20" s="143" t="s">
        <v>727</v>
      </c>
      <c r="N20" s="144"/>
      <c r="O20" s="145">
        <v>45322</v>
      </c>
      <c r="P20" s="143" t="s">
        <v>890</v>
      </c>
      <c r="Q20" s="127" t="s">
        <v>889</v>
      </c>
      <c r="R20" s="127" t="s">
        <v>860</v>
      </c>
      <c r="S20" s="127" t="s">
        <v>861</v>
      </c>
      <c r="T20" s="127" t="s">
        <v>731</v>
      </c>
      <c r="U20" s="127">
        <v>0</v>
      </c>
      <c r="V20" s="127">
        <v>0</v>
      </c>
    </row>
    <row r="21" spans="1:22" x14ac:dyDescent="0.4">
      <c r="A21" s="123" t="s">
        <v>891</v>
      </c>
      <c r="B21" s="143" t="s">
        <v>718</v>
      </c>
      <c r="C21" s="143" t="s">
        <v>854</v>
      </c>
      <c r="D21" s="143" t="s">
        <v>720</v>
      </c>
      <c r="E21" s="143"/>
      <c r="F21" s="144" t="s">
        <v>855</v>
      </c>
      <c r="G21" s="143" t="s">
        <v>722</v>
      </c>
      <c r="H21" s="143" t="s">
        <v>663</v>
      </c>
      <c r="I21" s="143" t="s">
        <v>765</v>
      </c>
      <c r="J21" s="143" t="s">
        <v>886</v>
      </c>
      <c r="K21" s="143" t="s">
        <v>735</v>
      </c>
      <c r="L21" s="143" t="s">
        <v>891</v>
      </c>
      <c r="M21" s="143" t="s">
        <v>727</v>
      </c>
      <c r="N21" s="144"/>
      <c r="O21" s="145">
        <v>45322</v>
      </c>
      <c r="P21" s="143" t="s">
        <v>892</v>
      </c>
      <c r="Q21" s="127" t="s">
        <v>891</v>
      </c>
      <c r="R21" s="127" t="s">
        <v>860</v>
      </c>
      <c r="S21" s="127" t="s">
        <v>861</v>
      </c>
      <c r="T21" s="127" t="s">
        <v>731</v>
      </c>
      <c r="U21" s="127">
        <v>0</v>
      </c>
      <c r="V21" s="127">
        <v>0</v>
      </c>
    </row>
    <row r="22" spans="1:22" x14ac:dyDescent="0.4">
      <c r="A22" s="123" t="s">
        <v>893</v>
      </c>
      <c r="B22" s="143" t="s">
        <v>718</v>
      </c>
      <c r="C22" s="143" t="s">
        <v>854</v>
      </c>
      <c r="D22" s="143" t="s">
        <v>720</v>
      </c>
      <c r="E22" s="143"/>
      <c r="F22" s="144" t="s">
        <v>855</v>
      </c>
      <c r="G22" s="143" t="s">
        <v>722</v>
      </c>
      <c r="H22" s="143" t="s">
        <v>663</v>
      </c>
      <c r="I22" s="143" t="s">
        <v>765</v>
      </c>
      <c r="J22" s="143" t="s">
        <v>886</v>
      </c>
      <c r="K22" s="143" t="s">
        <v>738</v>
      </c>
      <c r="L22" s="143" t="s">
        <v>893</v>
      </c>
      <c r="M22" s="143" t="s">
        <v>727</v>
      </c>
      <c r="N22" s="144"/>
      <c r="O22" s="145">
        <v>45322</v>
      </c>
      <c r="P22" s="143" t="s">
        <v>894</v>
      </c>
      <c r="Q22" s="127" t="s">
        <v>893</v>
      </c>
      <c r="R22" s="127" t="s">
        <v>860</v>
      </c>
      <c r="S22" s="127" t="s">
        <v>861</v>
      </c>
      <c r="T22" s="127" t="s">
        <v>731</v>
      </c>
      <c r="U22" s="127">
        <v>0</v>
      </c>
      <c r="V22" s="127">
        <v>0</v>
      </c>
    </row>
    <row r="23" spans="1:22" x14ac:dyDescent="0.4">
      <c r="A23" s="123" t="s">
        <v>895</v>
      </c>
      <c r="B23" s="143" t="s">
        <v>718</v>
      </c>
      <c r="C23" s="143" t="s">
        <v>854</v>
      </c>
      <c r="D23" s="143" t="s">
        <v>720</v>
      </c>
      <c r="E23" s="143"/>
      <c r="F23" s="144" t="s">
        <v>855</v>
      </c>
      <c r="G23" s="143" t="s">
        <v>722</v>
      </c>
      <c r="H23" s="143" t="s">
        <v>668</v>
      </c>
      <c r="I23" s="143" t="s">
        <v>723</v>
      </c>
      <c r="J23" s="143" t="s">
        <v>775</v>
      </c>
      <c r="K23" s="143" t="s">
        <v>725</v>
      </c>
      <c r="L23" s="143" t="s">
        <v>895</v>
      </c>
      <c r="M23" s="143" t="s">
        <v>727</v>
      </c>
      <c r="N23" s="144"/>
      <c r="O23" s="145">
        <v>45322</v>
      </c>
      <c r="P23" s="143" t="s">
        <v>896</v>
      </c>
      <c r="Q23" s="127" t="s">
        <v>895</v>
      </c>
      <c r="R23" s="127" t="s">
        <v>860</v>
      </c>
      <c r="S23" s="127" t="s">
        <v>861</v>
      </c>
      <c r="T23" s="127" t="s">
        <v>731</v>
      </c>
      <c r="U23" s="127">
        <v>0</v>
      </c>
      <c r="V23" s="127">
        <v>0</v>
      </c>
    </row>
    <row r="24" spans="1:22" x14ac:dyDescent="0.4">
      <c r="A24" s="123" t="s">
        <v>897</v>
      </c>
      <c r="B24" s="143" t="s">
        <v>718</v>
      </c>
      <c r="C24" s="143" t="s">
        <v>854</v>
      </c>
      <c r="D24" s="143" t="s">
        <v>720</v>
      </c>
      <c r="E24" s="143"/>
      <c r="F24" s="144" t="s">
        <v>855</v>
      </c>
      <c r="G24" s="143" t="s">
        <v>722</v>
      </c>
      <c r="H24" s="143" t="s">
        <v>668</v>
      </c>
      <c r="I24" s="143" t="s">
        <v>723</v>
      </c>
      <c r="J24" s="143" t="s">
        <v>775</v>
      </c>
      <c r="K24" s="143" t="s">
        <v>732</v>
      </c>
      <c r="L24" s="143" t="s">
        <v>897</v>
      </c>
      <c r="M24" s="143" t="s">
        <v>727</v>
      </c>
      <c r="N24" s="144"/>
      <c r="O24" s="145">
        <v>45322</v>
      </c>
      <c r="P24" s="143" t="s">
        <v>898</v>
      </c>
      <c r="Q24" s="127" t="s">
        <v>897</v>
      </c>
      <c r="R24" s="127" t="s">
        <v>860</v>
      </c>
      <c r="S24" s="127" t="s">
        <v>861</v>
      </c>
      <c r="T24" s="127" t="s">
        <v>731</v>
      </c>
      <c r="U24" s="127">
        <v>0</v>
      </c>
      <c r="V24" s="127">
        <v>0</v>
      </c>
    </row>
    <row r="25" spans="1:22" x14ac:dyDescent="0.4">
      <c r="A25" s="123" t="s">
        <v>899</v>
      </c>
      <c r="B25" s="143" t="s">
        <v>718</v>
      </c>
      <c r="C25" s="143" t="s">
        <v>854</v>
      </c>
      <c r="D25" s="143" t="s">
        <v>720</v>
      </c>
      <c r="E25" s="143"/>
      <c r="F25" s="144" t="s">
        <v>855</v>
      </c>
      <c r="G25" s="143" t="s">
        <v>722</v>
      </c>
      <c r="H25" s="143" t="s">
        <v>668</v>
      </c>
      <c r="I25" s="143" t="s">
        <v>723</v>
      </c>
      <c r="J25" s="143" t="s">
        <v>775</v>
      </c>
      <c r="K25" s="143" t="s">
        <v>735</v>
      </c>
      <c r="L25" s="143" t="s">
        <v>899</v>
      </c>
      <c r="M25" s="143" t="s">
        <v>727</v>
      </c>
      <c r="N25" s="144"/>
      <c r="O25" s="145">
        <v>45322</v>
      </c>
      <c r="P25" s="143" t="s">
        <v>900</v>
      </c>
      <c r="Q25" s="127" t="s">
        <v>899</v>
      </c>
      <c r="R25" s="127" t="s">
        <v>860</v>
      </c>
      <c r="S25" s="127" t="s">
        <v>861</v>
      </c>
      <c r="T25" s="127" t="s">
        <v>731</v>
      </c>
      <c r="U25" s="127">
        <v>0</v>
      </c>
      <c r="V25" s="127">
        <v>0</v>
      </c>
    </row>
    <row r="26" spans="1:22" x14ac:dyDescent="0.4">
      <c r="A26" s="123" t="s">
        <v>901</v>
      </c>
      <c r="B26" s="143" t="s">
        <v>718</v>
      </c>
      <c r="C26" s="143" t="s">
        <v>854</v>
      </c>
      <c r="D26" s="143" t="s">
        <v>720</v>
      </c>
      <c r="E26" s="143"/>
      <c r="F26" s="144" t="s">
        <v>855</v>
      </c>
      <c r="G26" s="143" t="s">
        <v>722</v>
      </c>
      <c r="H26" s="143" t="s">
        <v>668</v>
      </c>
      <c r="I26" s="143" t="s">
        <v>723</v>
      </c>
      <c r="J26" s="143" t="s">
        <v>775</v>
      </c>
      <c r="K26" s="143" t="s">
        <v>738</v>
      </c>
      <c r="L26" s="143" t="s">
        <v>901</v>
      </c>
      <c r="M26" s="143" t="s">
        <v>727</v>
      </c>
      <c r="N26" s="144"/>
      <c r="O26" s="145">
        <v>45322</v>
      </c>
      <c r="P26" s="143" t="s">
        <v>902</v>
      </c>
      <c r="Q26" s="127" t="s">
        <v>901</v>
      </c>
      <c r="R26" s="127" t="s">
        <v>860</v>
      </c>
      <c r="S26" s="127" t="s">
        <v>861</v>
      </c>
      <c r="T26" s="127" t="s">
        <v>731</v>
      </c>
      <c r="U26" s="127">
        <v>0</v>
      </c>
      <c r="V26" s="127">
        <v>0</v>
      </c>
    </row>
    <row r="27" spans="1:22" x14ac:dyDescent="0.4">
      <c r="A27" s="123" t="s">
        <v>904</v>
      </c>
      <c r="B27" s="143" t="s">
        <v>718</v>
      </c>
      <c r="C27" s="143" t="s">
        <v>854</v>
      </c>
      <c r="D27" s="143" t="s">
        <v>720</v>
      </c>
      <c r="E27" s="143"/>
      <c r="F27" s="144" t="s">
        <v>903</v>
      </c>
      <c r="G27" s="143" t="s">
        <v>722</v>
      </c>
      <c r="H27" s="143" t="s">
        <v>677</v>
      </c>
      <c r="I27" s="143" t="s">
        <v>856</v>
      </c>
      <c r="J27" s="143" t="s">
        <v>857</v>
      </c>
      <c r="K27" s="143" t="s">
        <v>725</v>
      </c>
      <c r="L27" s="143" t="s">
        <v>904</v>
      </c>
      <c r="M27" s="143" t="s">
        <v>727</v>
      </c>
      <c r="N27" s="144"/>
      <c r="O27" s="145">
        <v>45322</v>
      </c>
      <c r="P27" s="143" t="s">
        <v>905</v>
      </c>
      <c r="Q27" s="127" t="s">
        <v>904</v>
      </c>
      <c r="R27" s="127" t="s">
        <v>906</v>
      </c>
      <c r="S27" s="127" t="s">
        <v>907</v>
      </c>
      <c r="T27" s="127" t="s">
        <v>731</v>
      </c>
      <c r="U27" s="127">
        <v>0</v>
      </c>
      <c r="V27" s="127">
        <v>0</v>
      </c>
    </row>
    <row r="28" spans="1:22" x14ac:dyDescent="0.4">
      <c r="A28" s="123" t="s">
        <v>908</v>
      </c>
      <c r="B28" s="143" t="s">
        <v>718</v>
      </c>
      <c r="C28" s="143" t="s">
        <v>854</v>
      </c>
      <c r="D28" s="143" t="s">
        <v>720</v>
      </c>
      <c r="E28" s="143"/>
      <c r="F28" s="144" t="s">
        <v>903</v>
      </c>
      <c r="G28" s="143" t="s">
        <v>722</v>
      </c>
      <c r="H28" s="143" t="s">
        <v>677</v>
      </c>
      <c r="I28" s="143" t="s">
        <v>856</v>
      </c>
      <c r="J28" s="143" t="s">
        <v>857</v>
      </c>
      <c r="K28" s="143" t="s">
        <v>732</v>
      </c>
      <c r="L28" s="143" t="s">
        <v>908</v>
      </c>
      <c r="M28" s="143" t="s">
        <v>727</v>
      </c>
      <c r="N28" s="144"/>
      <c r="O28" s="145">
        <v>45322</v>
      </c>
      <c r="P28" s="143" t="s">
        <v>909</v>
      </c>
      <c r="Q28" s="127" t="s">
        <v>908</v>
      </c>
      <c r="R28" s="127" t="s">
        <v>906</v>
      </c>
      <c r="S28" s="127" t="s">
        <v>907</v>
      </c>
      <c r="T28" s="127" t="s">
        <v>731</v>
      </c>
      <c r="U28" s="127">
        <v>0</v>
      </c>
      <c r="V28" s="127">
        <v>0</v>
      </c>
    </row>
    <row r="29" spans="1:22" x14ac:dyDescent="0.4">
      <c r="A29" s="123" t="s">
        <v>910</v>
      </c>
      <c r="B29" s="143" t="s">
        <v>718</v>
      </c>
      <c r="C29" s="143" t="s">
        <v>854</v>
      </c>
      <c r="D29" s="143" t="s">
        <v>720</v>
      </c>
      <c r="E29" s="143"/>
      <c r="F29" s="144" t="s">
        <v>903</v>
      </c>
      <c r="G29" s="143" t="s">
        <v>722</v>
      </c>
      <c r="H29" s="143" t="s">
        <v>677</v>
      </c>
      <c r="I29" s="143" t="s">
        <v>856</v>
      </c>
      <c r="J29" s="143" t="s">
        <v>857</v>
      </c>
      <c r="K29" s="143" t="s">
        <v>735</v>
      </c>
      <c r="L29" s="143" t="s">
        <v>910</v>
      </c>
      <c r="M29" s="143" t="s">
        <v>727</v>
      </c>
      <c r="N29" s="144"/>
      <c r="O29" s="145">
        <v>45322</v>
      </c>
      <c r="P29" s="143" t="s">
        <v>911</v>
      </c>
      <c r="Q29" s="127" t="s">
        <v>910</v>
      </c>
      <c r="R29" s="127" t="s">
        <v>906</v>
      </c>
      <c r="S29" s="127" t="s">
        <v>907</v>
      </c>
      <c r="T29" s="127" t="s">
        <v>731</v>
      </c>
      <c r="U29" s="127">
        <v>0</v>
      </c>
      <c r="V29" s="127">
        <v>0</v>
      </c>
    </row>
    <row r="30" spans="1:22" x14ac:dyDescent="0.4">
      <c r="A30" s="123" t="s">
        <v>912</v>
      </c>
      <c r="B30" s="143" t="s">
        <v>718</v>
      </c>
      <c r="C30" s="143" t="s">
        <v>854</v>
      </c>
      <c r="D30" s="143" t="s">
        <v>720</v>
      </c>
      <c r="E30" s="143"/>
      <c r="F30" s="144" t="s">
        <v>903</v>
      </c>
      <c r="G30" s="143" t="s">
        <v>722</v>
      </c>
      <c r="H30" s="143" t="s">
        <v>677</v>
      </c>
      <c r="I30" s="143" t="s">
        <v>856</v>
      </c>
      <c r="J30" s="143" t="s">
        <v>857</v>
      </c>
      <c r="K30" s="143" t="s">
        <v>738</v>
      </c>
      <c r="L30" s="143" t="s">
        <v>912</v>
      </c>
      <c r="M30" s="143" t="s">
        <v>727</v>
      </c>
      <c r="N30" s="144"/>
      <c r="O30" s="145">
        <v>45322</v>
      </c>
      <c r="P30" s="143" t="s">
        <v>913</v>
      </c>
      <c r="Q30" s="127" t="s">
        <v>912</v>
      </c>
      <c r="R30" s="127" t="s">
        <v>906</v>
      </c>
      <c r="S30" s="127" t="s">
        <v>907</v>
      </c>
      <c r="T30" s="127" t="s">
        <v>731</v>
      </c>
      <c r="U30" s="127">
        <v>0</v>
      </c>
      <c r="V30" s="127">
        <v>0</v>
      </c>
    </row>
    <row r="31" spans="1:22" x14ac:dyDescent="0.4">
      <c r="A31" s="123" t="s">
        <v>914</v>
      </c>
      <c r="B31" s="143" t="s">
        <v>718</v>
      </c>
      <c r="C31" s="143" t="s">
        <v>854</v>
      </c>
      <c r="D31" s="143" t="s">
        <v>720</v>
      </c>
      <c r="E31" s="143"/>
      <c r="F31" s="144" t="s">
        <v>903</v>
      </c>
      <c r="G31" s="143" t="s">
        <v>722</v>
      </c>
      <c r="H31" s="143" t="s">
        <v>678</v>
      </c>
      <c r="I31" s="143" t="s">
        <v>743</v>
      </c>
      <c r="J31" s="143" t="s">
        <v>868</v>
      </c>
      <c r="K31" s="143" t="s">
        <v>725</v>
      </c>
      <c r="L31" s="143" t="s">
        <v>914</v>
      </c>
      <c r="M31" s="143" t="s">
        <v>727</v>
      </c>
      <c r="N31" s="144"/>
      <c r="O31" s="145">
        <v>45322</v>
      </c>
      <c r="P31" s="143" t="s">
        <v>915</v>
      </c>
      <c r="Q31" s="127" t="s">
        <v>914</v>
      </c>
      <c r="R31" s="127" t="s">
        <v>906</v>
      </c>
      <c r="S31" s="127" t="s">
        <v>907</v>
      </c>
      <c r="T31" s="127" t="s">
        <v>731</v>
      </c>
      <c r="U31" s="127">
        <v>0</v>
      </c>
      <c r="V31" s="127">
        <v>0</v>
      </c>
    </row>
    <row r="32" spans="1:22" x14ac:dyDescent="0.4">
      <c r="A32" s="123" t="s">
        <v>916</v>
      </c>
      <c r="B32" s="143" t="s">
        <v>718</v>
      </c>
      <c r="C32" s="143" t="s">
        <v>854</v>
      </c>
      <c r="D32" s="143" t="s">
        <v>720</v>
      </c>
      <c r="E32" s="143"/>
      <c r="F32" s="144" t="s">
        <v>903</v>
      </c>
      <c r="G32" s="143" t="s">
        <v>722</v>
      </c>
      <c r="H32" s="143" t="s">
        <v>678</v>
      </c>
      <c r="I32" s="143" t="s">
        <v>743</v>
      </c>
      <c r="J32" s="143" t="s">
        <v>868</v>
      </c>
      <c r="K32" s="143" t="s">
        <v>732</v>
      </c>
      <c r="L32" s="143" t="s">
        <v>916</v>
      </c>
      <c r="M32" s="143" t="s">
        <v>727</v>
      </c>
      <c r="N32" s="144"/>
      <c r="O32" s="145">
        <v>45322</v>
      </c>
      <c r="P32" s="143" t="s">
        <v>917</v>
      </c>
      <c r="Q32" s="127" t="s">
        <v>916</v>
      </c>
      <c r="R32" s="127" t="s">
        <v>906</v>
      </c>
      <c r="S32" s="127" t="s">
        <v>907</v>
      </c>
      <c r="T32" s="127" t="s">
        <v>731</v>
      </c>
      <c r="U32" s="127">
        <v>0</v>
      </c>
      <c r="V32" s="127">
        <v>0</v>
      </c>
    </row>
    <row r="33" spans="1:25" x14ac:dyDescent="0.4">
      <c r="A33" s="123" t="s">
        <v>918</v>
      </c>
      <c r="B33" s="143" t="s">
        <v>718</v>
      </c>
      <c r="C33" s="143" t="s">
        <v>854</v>
      </c>
      <c r="D33" s="143" t="s">
        <v>720</v>
      </c>
      <c r="E33" s="143"/>
      <c r="F33" s="144" t="s">
        <v>903</v>
      </c>
      <c r="G33" s="143" t="s">
        <v>722</v>
      </c>
      <c r="H33" s="143" t="s">
        <v>678</v>
      </c>
      <c r="I33" s="143" t="s">
        <v>743</v>
      </c>
      <c r="J33" s="143" t="s">
        <v>868</v>
      </c>
      <c r="K33" s="143" t="s">
        <v>735</v>
      </c>
      <c r="L33" s="143" t="s">
        <v>918</v>
      </c>
      <c r="M33" s="143" t="s">
        <v>727</v>
      </c>
      <c r="N33" s="144"/>
      <c r="O33" s="145">
        <v>45322</v>
      </c>
      <c r="P33" s="143" t="s">
        <v>919</v>
      </c>
      <c r="Q33" s="127" t="s">
        <v>918</v>
      </c>
      <c r="R33" s="127" t="s">
        <v>906</v>
      </c>
      <c r="S33" s="127" t="s">
        <v>907</v>
      </c>
      <c r="T33" s="127" t="s">
        <v>731</v>
      </c>
      <c r="U33" s="127">
        <v>0</v>
      </c>
      <c r="V33" s="127">
        <v>0</v>
      </c>
    </row>
    <row r="34" spans="1:25" x14ac:dyDescent="0.4">
      <c r="A34" s="123" t="s">
        <v>920</v>
      </c>
      <c r="B34" s="143" t="s">
        <v>718</v>
      </c>
      <c r="C34" s="143" t="s">
        <v>854</v>
      </c>
      <c r="D34" s="143" t="s">
        <v>720</v>
      </c>
      <c r="E34" s="143"/>
      <c r="F34" s="144" t="s">
        <v>903</v>
      </c>
      <c r="G34" s="143" t="s">
        <v>722</v>
      </c>
      <c r="H34" s="143" t="s">
        <v>678</v>
      </c>
      <c r="I34" s="143" t="s">
        <v>743</v>
      </c>
      <c r="J34" s="143" t="s">
        <v>868</v>
      </c>
      <c r="K34" s="143" t="s">
        <v>738</v>
      </c>
      <c r="L34" s="143" t="s">
        <v>920</v>
      </c>
      <c r="M34" s="143" t="s">
        <v>727</v>
      </c>
      <c r="N34" s="144"/>
      <c r="O34" s="145">
        <v>45322</v>
      </c>
      <c r="P34" s="143" t="s">
        <v>921</v>
      </c>
      <c r="Q34" s="127" t="s">
        <v>920</v>
      </c>
      <c r="R34" s="127" t="s">
        <v>906</v>
      </c>
      <c r="S34" s="127" t="s">
        <v>907</v>
      </c>
      <c r="T34" s="127" t="s">
        <v>731</v>
      </c>
      <c r="U34" s="127">
        <v>0</v>
      </c>
      <c r="V34" s="127">
        <v>0</v>
      </c>
    </row>
    <row r="35" spans="1:25" x14ac:dyDescent="0.4">
      <c r="A35" s="123" t="s">
        <v>922</v>
      </c>
      <c r="B35" s="143" t="s">
        <v>718</v>
      </c>
      <c r="C35" s="143" t="s">
        <v>854</v>
      </c>
      <c r="D35" s="143" t="s">
        <v>720</v>
      </c>
      <c r="E35" s="143"/>
      <c r="F35" s="144" t="s">
        <v>903</v>
      </c>
      <c r="G35" s="143" t="s">
        <v>722</v>
      </c>
      <c r="H35" s="143" t="s">
        <v>707</v>
      </c>
      <c r="I35" s="143" t="s">
        <v>755</v>
      </c>
      <c r="J35" s="143" t="s">
        <v>877</v>
      </c>
      <c r="K35" s="143" t="s">
        <v>725</v>
      </c>
      <c r="L35" s="143" t="s">
        <v>922</v>
      </c>
      <c r="M35" s="143" t="s">
        <v>727</v>
      </c>
      <c r="N35" s="144"/>
      <c r="O35" s="145">
        <v>45322</v>
      </c>
      <c r="P35" s="143" t="s">
        <v>923</v>
      </c>
      <c r="Q35" s="127" t="s">
        <v>922</v>
      </c>
      <c r="R35" s="127" t="s">
        <v>906</v>
      </c>
      <c r="S35" s="127" t="s">
        <v>907</v>
      </c>
      <c r="T35" s="127" t="s">
        <v>731</v>
      </c>
      <c r="U35" s="127">
        <v>0</v>
      </c>
      <c r="V35" s="127">
        <v>0</v>
      </c>
    </row>
    <row r="36" spans="1:25" x14ac:dyDescent="0.4">
      <c r="A36" s="123" t="s">
        <v>924</v>
      </c>
      <c r="B36" s="143" t="s">
        <v>718</v>
      </c>
      <c r="C36" s="143" t="s">
        <v>854</v>
      </c>
      <c r="D36" s="143" t="s">
        <v>720</v>
      </c>
      <c r="E36" s="143"/>
      <c r="F36" s="144" t="s">
        <v>903</v>
      </c>
      <c r="G36" s="143" t="s">
        <v>722</v>
      </c>
      <c r="H36" s="143" t="s">
        <v>707</v>
      </c>
      <c r="I36" s="143" t="s">
        <v>755</v>
      </c>
      <c r="J36" s="143" t="s">
        <v>877</v>
      </c>
      <c r="K36" s="143" t="s">
        <v>732</v>
      </c>
      <c r="L36" s="143" t="s">
        <v>924</v>
      </c>
      <c r="M36" s="143" t="s">
        <v>727</v>
      </c>
      <c r="N36" s="144"/>
      <c r="O36" s="145">
        <v>45322</v>
      </c>
      <c r="P36" s="143" t="s">
        <v>925</v>
      </c>
      <c r="Q36" s="127" t="s">
        <v>924</v>
      </c>
      <c r="R36" s="127" t="s">
        <v>906</v>
      </c>
      <c r="S36" s="127" t="s">
        <v>907</v>
      </c>
      <c r="T36" s="127" t="s">
        <v>731</v>
      </c>
      <c r="U36" s="127">
        <v>0</v>
      </c>
      <c r="V36" s="127">
        <v>0</v>
      </c>
    </row>
    <row r="37" spans="1:25" x14ac:dyDescent="0.4">
      <c r="A37" s="123" t="s">
        <v>926</v>
      </c>
      <c r="B37" s="143" t="s">
        <v>718</v>
      </c>
      <c r="C37" s="143" t="s">
        <v>854</v>
      </c>
      <c r="D37" s="143" t="s">
        <v>720</v>
      </c>
      <c r="E37" s="143"/>
      <c r="F37" s="144" t="s">
        <v>903</v>
      </c>
      <c r="G37" s="143" t="s">
        <v>722</v>
      </c>
      <c r="H37" s="143" t="s">
        <v>707</v>
      </c>
      <c r="I37" s="143" t="s">
        <v>755</v>
      </c>
      <c r="J37" s="143" t="s">
        <v>877</v>
      </c>
      <c r="K37" s="143" t="s">
        <v>735</v>
      </c>
      <c r="L37" s="143" t="s">
        <v>926</v>
      </c>
      <c r="M37" s="143" t="s">
        <v>727</v>
      </c>
      <c r="N37" s="144"/>
      <c r="O37" s="145">
        <v>45322</v>
      </c>
      <c r="P37" s="143" t="s">
        <v>927</v>
      </c>
      <c r="Q37" s="127" t="s">
        <v>926</v>
      </c>
      <c r="R37" s="127" t="s">
        <v>906</v>
      </c>
      <c r="S37" s="127" t="s">
        <v>907</v>
      </c>
      <c r="T37" s="127" t="s">
        <v>731</v>
      </c>
      <c r="U37" s="127">
        <v>0</v>
      </c>
      <c r="V37" s="127">
        <v>0</v>
      </c>
    </row>
    <row r="38" spans="1:25" x14ac:dyDescent="0.4">
      <c r="A38" s="123" t="s">
        <v>928</v>
      </c>
      <c r="B38" s="143" t="s">
        <v>718</v>
      </c>
      <c r="C38" s="143" t="s">
        <v>854</v>
      </c>
      <c r="D38" s="143" t="s">
        <v>720</v>
      </c>
      <c r="E38" s="143"/>
      <c r="F38" s="144" t="s">
        <v>903</v>
      </c>
      <c r="G38" s="143" t="s">
        <v>722</v>
      </c>
      <c r="H38" s="143" t="s">
        <v>707</v>
      </c>
      <c r="I38" s="143" t="s">
        <v>755</v>
      </c>
      <c r="J38" s="143" t="s">
        <v>877</v>
      </c>
      <c r="K38" s="143" t="s">
        <v>738</v>
      </c>
      <c r="L38" s="143" t="s">
        <v>928</v>
      </c>
      <c r="M38" s="143" t="s">
        <v>727</v>
      </c>
      <c r="N38" s="144"/>
      <c r="O38" s="145">
        <v>45322</v>
      </c>
      <c r="P38" s="143" t="s">
        <v>929</v>
      </c>
      <c r="Q38" s="127" t="s">
        <v>928</v>
      </c>
      <c r="R38" s="127" t="s">
        <v>906</v>
      </c>
      <c r="S38" s="127" t="s">
        <v>907</v>
      </c>
      <c r="T38" s="127" t="s">
        <v>731</v>
      </c>
      <c r="U38" s="127">
        <v>0</v>
      </c>
      <c r="V38" s="127">
        <v>0</v>
      </c>
    </row>
    <row r="39" spans="1:25" x14ac:dyDescent="0.4">
      <c r="A39" s="123" t="s">
        <v>930</v>
      </c>
      <c r="B39" s="143" t="s">
        <v>718</v>
      </c>
      <c r="C39" s="143" t="s">
        <v>854</v>
      </c>
      <c r="D39" s="143" t="s">
        <v>720</v>
      </c>
      <c r="E39" s="143"/>
      <c r="F39" s="144" t="s">
        <v>903</v>
      </c>
      <c r="G39" s="143" t="s">
        <v>722</v>
      </c>
      <c r="H39" s="143" t="s">
        <v>663</v>
      </c>
      <c r="I39" s="143" t="s">
        <v>765</v>
      </c>
      <c r="J39" s="143" t="s">
        <v>886</v>
      </c>
      <c r="K39" s="143" t="s">
        <v>725</v>
      </c>
      <c r="L39" s="143" t="s">
        <v>930</v>
      </c>
      <c r="M39" s="143" t="s">
        <v>727</v>
      </c>
      <c r="N39" s="144"/>
      <c r="O39" s="145">
        <v>45322</v>
      </c>
      <c r="P39" s="143" t="s">
        <v>931</v>
      </c>
      <c r="Q39" s="127" t="s">
        <v>930</v>
      </c>
      <c r="R39" s="127" t="s">
        <v>906</v>
      </c>
      <c r="S39" s="127" t="s">
        <v>907</v>
      </c>
      <c r="T39" s="127" t="s">
        <v>731</v>
      </c>
      <c r="U39" s="127">
        <v>0</v>
      </c>
      <c r="V39" s="127">
        <v>0</v>
      </c>
    </row>
    <row r="40" spans="1:25" x14ac:dyDescent="0.4">
      <c r="A40" s="123" t="s">
        <v>932</v>
      </c>
      <c r="B40" s="143" t="s">
        <v>718</v>
      </c>
      <c r="C40" s="143" t="s">
        <v>854</v>
      </c>
      <c r="D40" s="143" t="s">
        <v>720</v>
      </c>
      <c r="E40" s="143"/>
      <c r="F40" s="144" t="s">
        <v>903</v>
      </c>
      <c r="G40" s="143" t="s">
        <v>722</v>
      </c>
      <c r="H40" s="143" t="s">
        <v>663</v>
      </c>
      <c r="I40" s="143" t="s">
        <v>765</v>
      </c>
      <c r="J40" s="143" t="s">
        <v>886</v>
      </c>
      <c r="K40" s="143" t="s">
        <v>732</v>
      </c>
      <c r="L40" s="143" t="s">
        <v>932</v>
      </c>
      <c r="M40" s="143" t="s">
        <v>727</v>
      </c>
      <c r="N40" s="144"/>
      <c r="O40" s="145">
        <v>45322</v>
      </c>
      <c r="P40" s="143" t="s">
        <v>933</v>
      </c>
      <c r="Q40" s="127" t="s">
        <v>932</v>
      </c>
      <c r="R40" s="127" t="s">
        <v>906</v>
      </c>
      <c r="S40" s="127" t="s">
        <v>907</v>
      </c>
      <c r="T40" s="127" t="s">
        <v>731</v>
      </c>
      <c r="U40" s="127">
        <v>0</v>
      </c>
      <c r="V40" s="127">
        <v>0</v>
      </c>
    </row>
    <row r="41" spans="1:25" x14ac:dyDescent="0.4">
      <c r="A41" s="123" t="s">
        <v>934</v>
      </c>
      <c r="B41" s="143" t="s">
        <v>718</v>
      </c>
      <c r="C41" s="143" t="s">
        <v>854</v>
      </c>
      <c r="D41" s="143" t="s">
        <v>720</v>
      </c>
      <c r="E41" s="143"/>
      <c r="F41" s="144" t="s">
        <v>903</v>
      </c>
      <c r="G41" s="143" t="s">
        <v>722</v>
      </c>
      <c r="H41" s="143" t="s">
        <v>663</v>
      </c>
      <c r="I41" s="143" t="s">
        <v>765</v>
      </c>
      <c r="J41" s="143" t="s">
        <v>886</v>
      </c>
      <c r="K41" s="143" t="s">
        <v>735</v>
      </c>
      <c r="L41" s="143" t="s">
        <v>934</v>
      </c>
      <c r="M41" s="143" t="s">
        <v>727</v>
      </c>
      <c r="N41" s="144"/>
      <c r="O41" s="145">
        <v>45322</v>
      </c>
      <c r="P41" s="143" t="s">
        <v>935</v>
      </c>
      <c r="Q41" s="127" t="s">
        <v>934</v>
      </c>
      <c r="R41" s="127" t="s">
        <v>906</v>
      </c>
      <c r="S41" s="127" t="s">
        <v>907</v>
      </c>
      <c r="T41" s="127" t="s">
        <v>731</v>
      </c>
      <c r="U41" s="127">
        <v>0</v>
      </c>
      <c r="V41" s="127">
        <v>0</v>
      </c>
    </row>
    <row r="42" spans="1:25" x14ac:dyDescent="0.4">
      <c r="A42" s="123" t="s">
        <v>936</v>
      </c>
      <c r="B42" s="143" t="s">
        <v>718</v>
      </c>
      <c r="C42" s="143" t="s">
        <v>854</v>
      </c>
      <c r="D42" s="143" t="s">
        <v>720</v>
      </c>
      <c r="E42" s="143"/>
      <c r="F42" s="144" t="s">
        <v>903</v>
      </c>
      <c r="G42" s="143" t="s">
        <v>722</v>
      </c>
      <c r="H42" s="143" t="s">
        <v>663</v>
      </c>
      <c r="I42" s="143" t="s">
        <v>765</v>
      </c>
      <c r="J42" s="143" t="s">
        <v>886</v>
      </c>
      <c r="K42" s="143" t="s">
        <v>738</v>
      </c>
      <c r="L42" s="143" t="s">
        <v>936</v>
      </c>
      <c r="M42" s="143" t="s">
        <v>727</v>
      </c>
      <c r="N42" s="144"/>
      <c r="O42" s="145">
        <v>45322</v>
      </c>
      <c r="P42" s="143" t="s">
        <v>937</v>
      </c>
      <c r="Q42" s="127" t="s">
        <v>936</v>
      </c>
      <c r="R42" s="127" t="s">
        <v>906</v>
      </c>
      <c r="S42" s="127" t="s">
        <v>907</v>
      </c>
      <c r="T42" s="127" t="s">
        <v>731</v>
      </c>
      <c r="U42" s="127">
        <v>0</v>
      </c>
      <c r="V42" s="127">
        <v>0</v>
      </c>
    </row>
    <row r="43" spans="1:25" x14ac:dyDescent="0.4">
      <c r="A43" s="123" t="s">
        <v>938</v>
      </c>
      <c r="B43" s="143" t="s">
        <v>718</v>
      </c>
      <c r="C43" s="143" t="s">
        <v>854</v>
      </c>
      <c r="D43" s="143" t="s">
        <v>720</v>
      </c>
      <c r="E43" s="143"/>
      <c r="F43" s="144" t="s">
        <v>903</v>
      </c>
      <c r="G43" s="143" t="s">
        <v>722</v>
      </c>
      <c r="H43" s="143" t="s">
        <v>668</v>
      </c>
      <c r="I43" s="143" t="s">
        <v>723</v>
      </c>
      <c r="J43" s="143" t="s">
        <v>775</v>
      </c>
      <c r="K43" s="143" t="s">
        <v>725</v>
      </c>
      <c r="L43" s="143" t="s">
        <v>938</v>
      </c>
      <c r="M43" s="143" t="s">
        <v>727</v>
      </c>
      <c r="N43" s="144"/>
      <c r="O43" s="145">
        <v>45322</v>
      </c>
      <c r="P43" s="143" t="s">
        <v>939</v>
      </c>
      <c r="Q43" s="127" t="s">
        <v>938</v>
      </c>
      <c r="R43" s="127" t="s">
        <v>906</v>
      </c>
      <c r="S43" s="127" t="s">
        <v>907</v>
      </c>
      <c r="T43" s="127" t="s">
        <v>731</v>
      </c>
      <c r="U43" s="127">
        <v>0</v>
      </c>
      <c r="V43" s="127">
        <v>0</v>
      </c>
    </row>
    <row r="44" spans="1:25" x14ac:dyDescent="0.4">
      <c r="A44" s="123" t="s">
        <v>940</v>
      </c>
      <c r="B44" s="143" t="s">
        <v>718</v>
      </c>
      <c r="C44" s="143" t="s">
        <v>854</v>
      </c>
      <c r="D44" s="143" t="s">
        <v>720</v>
      </c>
      <c r="E44" s="143"/>
      <c r="F44" s="144" t="s">
        <v>903</v>
      </c>
      <c r="G44" s="143" t="s">
        <v>722</v>
      </c>
      <c r="H44" s="143" t="s">
        <v>668</v>
      </c>
      <c r="I44" s="143" t="s">
        <v>723</v>
      </c>
      <c r="J44" s="143" t="s">
        <v>775</v>
      </c>
      <c r="K44" s="143" t="s">
        <v>732</v>
      </c>
      <c r="L44" s="143" t="s">
        <v>940</v>
      </c>
      <c r="M44" s="143" t="s">
        <v>727</v>
      </c>
      <c r="N44" s="144"/>
      <c r="O44" s="145">
        <v>45322</v>
      </c>
      <c r="P44" s="143" t="s">
        <v>941</v>
      </c>
      <c r="Q44" s="127" t="s">
        <v>940</v>
      </c>
      <c r="R44" s="127" t="s">
        <v>906</v>
      </c>
      <c r="S44" s="127" t="s">
        <v>907</v>
      </c>
      <c r="T44" s="127" t="s">
        <v>731</v>
      </c>
      <c r="U44" s="127">
        <v>0</v>
      </c>
      <c r="V44" s="127">
        <v>0</v>
      </c>
    </row>
    <row r="45" spans="1:25" x14ac:dyDescent="0.4">
      <c r="A45" s="123" t="s">
        <v>942</v>
      </c>
      <c r="B45" s="143" t="s">
        <v>718</v>
      </c>
      <c r="C45" s="143" t="s">
        <v>854</v>
      </c>
      <c r="D45" s="143" t="s">
        <v>720</v>
      </c>
      <c r="E45" s="143"/>
      <c r="F45" s="144" t="s">
        <v>903</v>
      </c>
      <c r="G45" s="143" t="s">
        <v>722</v>
      </c>
      <c r="H45" s="143" t="s">
        <v>668</v>
      </c>
      <c r="I45" s="143" t="s">
        <v>723</v>
      </c>
      <c r="J45" s="143" t="s">
        <v>775</v>
      </c>
      <c r="K45" s="143" t="s">
        <v>735</v>
      </c>
      <c r="L45" s="143" t="s">
        <v>942</v>
      </c>
      <c r="M45" s="143" t="s">
        <v>727</v>
      </c>
      <c r="N45" s="144"/>
      <c r="O45" s="145">
        <v>45322</v>
      </c>
      <c r="P45" s="143" t="s">
        <v>943</v>
      </c>
      <c r="Q45" s="127" t="s">
        <v>942</v>
      </c>
      <c r="R45" s="127" t="s">
        <v>906</v>
      </c>
      <c r="S45" s="127" t="s">
        <v>907</v>
      </c>
      <c r="T45" s="127" t="s">
        <v>731</v>
      </c>
      <c r="U45" s="127">
        <v>0</v>
      </c>
      <c r="V45" s="127">
        <v>0</v>
      </c>
    </row>
    <row r="46" spans="1:25" x14ac:dyDescent="0.4">
      <c r="A46" s="123" t="s">
        <v>944</v>
      </c>
      <c r="B46" s="143" t="s">
        <v>718</v>
      </c>
      <c r="C46" s="143" t="s">
        <v>854</v>
      </c>
      <c r="D46" s="143" t="s">
        <v>720</v>
      </c>
      <c r="E46" s="143"/>
      <c r="F46" s="144" t="s">
        <v>903</v>
      </c>
      <c r="G46" s="143" t="s">
        <v>722</v>
      </c>
      <c r="H46" s="143" t="s">
        <v>668</v>
      </c>
      <c r="I46" s="143" t="s">
        <v>723</v>
      </c>
      <c r="J46" s="143" t="s">
        <v>775</v>
      </c>
      <c r="K46" s="143" t="s">
        <v>738</v>
      </c>
      <c r="L46" s="143" t="s">
        <v>944</v>
      </c>
      <c r="M46" s="143" t="s">
        <v>727</v>
      </c>
      <c r="N46" s="144"/>
      <c r="O46" s="145">
        <v>45322</v>
      </c>
      <c r="P46" s="143" t="s">
        <v>945</v>
      </c>
      <c r="Q46" s="127" t="s">
        <v>944</v>
      </c>
      <c r="R46" s="127" t="s">
        <v>906</v>
      </c>
      <c r="S46" s="127" t="s">
        <v>907</v>
      </c>
      <c r="T46" s="127" t="s">
        <v>731</v>
      </c>
      <c r="U46" s="127">
        <v>0</v>
      </c>
      <c r="V46" s="127">
        <v>0</v>
      </c>
    </row>
    <row r="47" spans="1:25" x14ac:dyDescent="0.4">
      <c r="A47" s="123" t="s">
        <v>745</v>
      </c>
      <c r="B47" s="143" t="s">
        <v>718</v>
      </c>
      <c r="C47" s="143" t="s">
        <v>741</v>
      </c>
      <c r="D47" s="143" t="s">
        <v>720</v>
      </c>
      <c r="E47" s="143"/>
      <c r="F47" s="144" t="s">
        <v>742</v>
      </c>
      <c r="G47" s="143" t="s">
        <v>722</v>
      </c>
      <c r="H47" s="143" t="s">
        <v>678</v>
      </c>
      <c r="I47" s="143" t="s">
        <v>743</v>
      </c>
      <c r="J47" s="143" t="s">
        <v>744</v>
      </c>
      <c r="K47" s="143" t="s">
        <v>725</v>
      </c>
      <c r="L47" s="143" t="s">
        <v>745</v>
      </c>
      <c r="M47" s="143" t="s">
        <v>727</v>
      </c>
      <c r="N47" s="144"/>
      <c r="O47" s="145">
        <v>45322</v>
      </c>
      <c r="P47" s="143" t="s">
        <v>746</v>
      </c>
      <c r="Q47" s="143" t="s">
        <v>745</v>
      </c>
      <c r="R47" s="143" t="s">
        <v>747</v>
      </c>
      <c r="S47" s="143" t="s">
        <v>748</v>
      </c>
      <c r="T47" s="143" t="s">
        <v>731</v>
      </c>
      <c r="U47" s="143">
        <v>0</v>
      </c>
      <c r="V47" s="143">
        <v>0</v>
      </c>
      <c r="W47" s="143"/>
      <c r="X47" s="143"/>
      <c r="Y47" s="143"/>
    </row>
    <row r="48" spans="1:25" x14ac:dyDescent="0.4">
      <c r="A48" s="123" t="s">
        <v>749</v>
      </c>
      <c r="B48" s="143" t="s">
        <v>718</v>
      </c>
      <c r="C48" s="143" t="s">
        <v>741</v>
      </c>
      <c r="D48" s="143" t="s">
        <v>720</v>
      </c>
      <c r="E48" s="143"/>
      <c r="F48" s="144" t="s">
        <v>742</v>
      </c>
      <c r="G48" s="143" t="s">
        <v>722</v>
      </c>
      <c r="H48" s="143" t="s">
        <v>678</v>
      </c>
      <c r="I48" s="143" t="s">
        <v>743</v>
      </c>
      <c r="J48" s="143" t="s">
        <v>744</v>
      </c>
      <c r="K48" s="143" t="s">
        <v>732</v>
      </c>
      <c r="L48" s="143" t="s">
        <v>749</v>
      </c>
      <c r="M48" s="143" t="s">
        <v>727</v>
      </c>
      <c r="N48" s="144"/>
      <c r="O48" s="145">
        <v>45322</v>
      </c>
      <c r="P48" s="143" t="s">
        <v>750</v>
      </c>
      <c r="Q48" s="143" t="s">
        <v>749</v>
      </c>
      <c r="R48" s="143" t="s">
        <v>747</v>
      </c>
      <c r="S48" s="143" t="s">
        <v>748</v>
      </c>
      <c r="T48" s="143" t="s">
        <v>731</v>
      </c>
      <c r="U48" s="143">
        <v>0</v>
      </c>
      <c r="V48" s="143">
        <v>0</v>
      </c>
      <c r="W48" s="143"/>
      <c r="X48" s="143"/>
      <c r="Y48" s="143"/>
    </row>
    <row r="49" spans="1:25" x14ac:dyDescent="0.4">
      <c r="A49" s="123" t="s">
        <v>751</v>
      </c>
      <c r="B49" s="143" t="s">
        <v>718</v>
      </c>
      <c r="C49" s="143" t="s">
        <v>741</v>
      </c>
      <c r="D49" s="143" t="s">
        <v>720</v>
      </c>
      <c r="E49" s="143"/>
      <c r="F49" s="144" t="s">
        <v>742</v>
      </c>
      <c r="G49" s="143" t="s">
        <v>722</v>
      </c>
      <c r="H49" s="143" t="s">
        <v>678</v>
      </c>
      <c r="I49" s="143" t="s">
        <v>743</v>
      </c>
      <c r="J49" s="143" t="s">
        <v>744</v>
      </c>
      <c r="K49" s="143" t="s">
        <v>735</v>
      </c>
      <c r="L49" s="143" t="s">
        <v>751</v>
      </c>
      <c r="M49" s="143" t="s">
        <v>727</v>
      </c>
      <c r="N49" s="144"/>
      <c r="O49" s="145">
        <v>45322</v>
      </c>
      <c r="P49" s="143" t="s">
        <v>752</v>
      </c>
      <c r="Q49" s="143" t="s">
        <v>751</v>
      </c>
      <c r="R49" s="143" t="s">
        <v>747</v>
      </c>
      <c r="S49" s="143" t="s">
        <v>748</v>
      </c>
      <c r="T49" s="143" t="s">
        <v>731</v>
      </c>
      <c r="U49" s="143">
        <v>0</v>
      </c>
      <c r="V49" s="143">
        <v>0</v>
      </c>
      <c r="W49" s="143"/>
      <c r="X49" s="143"/>
      <c r="Y49" s="143"/>
    </row>
    <row r="50" spans="1:25" x14ac:dyDescent="0.4">
      <c r="A50" s="123" t="s">
        <v>753</v>
      </c>
      <c r="B50" s="143" t="s">
        <v>718</v>
      </c>
      <c r="C50" s="143" t="s">
        <v>741</v>
      </c>
      <c r="D50" s="143" t="s">
        <v>720</v>
      </c>
      <c r="E50" s="143"/>
      <c r="F50" s="144" t="s">
        <v>742</v>
      </c>
      <c r="G50" s="143" t="s">
        <v>722</v>
      </c>
      <c r="H50" s="143" t="s">
        <v>678</v>
      </c>
      <c r="I50" s="143" t="s">
        <v>743</v>
      </c>
      <c r="J50" s="143" t="s">
        <v>744</v>
      </c>
      <c r="K50" s="143" t="s">
        <v>738</v>
      </c>
      <c r="L50" s="143" t="s">
        <v>753</v>
      </c>
      <c r="M50" s="143" t="s">
        <v>727</v>
      </c>
      <c r="N50" s="144"/>
      <c r="O50" s="145">
        <v>45322</v>
      </c>
      <c r="P50" s="143" t="s">
        <v>754</v>
      </c>
      <c r="Q50" s="143" t="s">
        <v>753</v>
      </c>
      <c r="R50" s="143" t="s">
        <v>747</v>
      </c>
      <c r="S50" s="143" t="s">
        <v>748</v>
      </c>
      <c r="T50" s="143" t="s">
        <v>731</v>
      </c>
      <c r="U50" s="143">
        <v>0</v>
      </c>
      <c r="V50" s="143">
        <v>0</v>
      </c>
      <c r="W50" s="143"/>
      <c r="X50" s="143"/>
      <c r="Y50" s="143"/>
    </row>
    <row r="51" spans="1:25" x14ac:dyDescent="0.4">
      <c r="A51" s="123" t="s">
        <v>757</v>
      </c>
      <c r="B51" s="143" t="s">
        <v>718</v>
      </c>
      <c r="C51" s="143" t="s">
        <v>741</v>
      </c>
      <c r="D51" s="143" t="s">
        <v>720</v>
      </c>
      <c r="E51" s="143"/>
      <c r="F51" s="144" t="s">
        <v>742</v>
      </c>
      <c r="G51" s="143" t="s">
        <v>722</v>
      </c>
      <c r="H51" s="143" t="s">
        <v>707</v>
      </c>
      <c r="I51" s="143" t="s">
        <v>755</v>
      </c>
      <c r="J51" s="143" t="s">
        <v>756</v>
      </c>
      <c r="K51" s="143" t="s">
        <v>725</v>
      </c>
      <c r="L51" s="143" t="s">
        <v>757</v>
      </c>
      <c r="M51" s="143" t="s">
        <v>727</v>
      </c>
      <c r="N51" s="144"/>
      <c r="O51" s="145">
        <v>45322</v>
      </c>
      <c r="P51" s="143" t="s">
        <v>758</v>
      </c>
      <c r="Q51" s="143" t="s">
        <v>757</v>
      </c>
      <c r="R51" s="143" t="s">
        <v>747</v>
      </c>
      <c r="S51" s="143" t="s">
        <v>748</v>
      </c>
      <c r="T51" s="143" t="s">
        <v>731</v>
      </c>
      <c r="U51" s="143">
        <v>0</v>
      </c>
      <c r="V51" s="143">
        <v>0</v>
      </c>
      <c r="W51" s="143"/>
      <c r="X51" s="143"/>
      <c r="Y51" s="143"/>
    </row>
    <row r="52" spans="1:25" x14ac:dyDescent="0.4">
      <c r="A52" s="123" t="s">
        <v>759</v>
      </c>
      <c r="B52" s="143" t="s">
        <v>718</v>
      </c>
      <c r="C52" s="143" t="s">
        <v>741</v>
      </c>
      <c r="D52" s="143" t="s">
        <v>720</v>
      </c>
      <c r="E52" s="143"/>
      <c r="F52" s="144" t="s">
        <v>742</v>
      </c>
      <c r="G52" s="143" t="s">
        <v>722</v>
      </c>
      <c r="H52" s="143" t="s">
        <v>707</v>
      </c>
      <c r="I52" s="143" t="s">
        <v>755</v>
      </c>
      <c r="J52" s="143" t="s">
        <v>756</v>
      </c>
      <c r="K52" s="143" t="s">
        <v>732</v>
      </c>
      <c r="L52" s="143" t="s">
        <v>759</v>
      </c>
      <c r="M52" s="143" t="s">
        <v>727</v>
      </c>
      <c r="N52" s="144"/>
      <c r="O52" s="145">
        <v>45322</v>
      </c>
      <c r="P52" s="143" t="s">
        <v>760</v>
      </c>
      <c r="Q52" s="143" t="s">
        <v>759</v>
      </c>
      <c r="R52" s="143" t="s">
        <v>747</v>
      </c>
      <c r="S52" s="143" t="s">
        <v>748</v>
      </c>
      <c r="T52" s="143" t="s">
        <v>731</v>
      </c>
      <c r="U52" s="143">
        <v>0</v>
      </c>
      <c r="V52" s="143">
        <v>0</v>
      </c>
      <c r="W52" s="143"/>
      <c r="X52" s="143"/>
      <c r="Y52" s="143"/>
    </row>
    <row r="53" spans="1:25" x14ac:dyDescent="0.4">
      <c r="A53" s="123" t="s">
        <v>761</v>
      </c>
      <c r="B53" s="143" t="s">
        <v>718</v>
      </c>
      <c r="C53" s="143" t="s">
        <v>741</v>
      </c>
      <c r="D53" s="143" t="s">
        <v>720</v>
      </c>
      <c r="E53" s="143"/>
      <c r="F53" s="144" t="s">
        <v>742</v>
      </c>
      <c r="G53" s="143" t="s">
        <v>722</v>
      </c>
      <c r="H53" s="143" t="s">
        <v>707</v>
      </c>
      <c r="I53" s="143" t="s">
        <v>755</v>
      </c>
      <c r="J53" s="143" t="s">
        <v>756</v>
      </c>
      <c r="K53" s="143" t="s">
        <v>735</v>
      </c>
      <c r="L53" s="143" t="s">
        <v>761</v>
      </c>
      <c r="M53" s="143" t="s">
        <v>727</v>
      </c>
      <c r="N53" s="144"/>
      <c r="O53" s="145">
        <v>45322</v>
      </c>
      <c r="P53" s="143" t="s">
        <v>762</v>
      </c>
      <c r="Q53" s="127" t="s">
        <v>761</v>
      </c>
      <c r="R53" s="127" t="s">
        <v>747</v>
      </c>
      <c r="S53" s="127" t="s">
        <v>748</v>
      </c>
      <c r="T53" s="127" t="s">
        <v>731</v>
      </c>
      <c r="U53" s="127">
        <v>0</v>
      </c>
      <c r="V53" s="127">
        <v>0</v>
      </c>
    </row>
    <row r="54" spans="1:25" x14ac:dyDescent="0.4">
      <c r="A54" s="123" t="s">
        <v>763</v>
      </c>
      <c r="B54" s="143" t="s">
        <v>718</v>
      </c>
      <c r="C54" s="143" t="s">
        <v>741</v>
      </c>
      <c r="D54" s="143" t="s">
        <v>720</v>
      </c>
      <c r="E54" s="143"/>
      <c r="F54" s="144" t="s">
        <v>742</v>
      </c>
      <c r="G54" s="143" t="s">
        <v>722</v>
      </c>
      <c r="H54" s="143" t="s">
        <v>707</v>
      </c>
      <c r="I54" s="143" t="s">
        <v>755</v>
      </c>
      <c r="J54" s="143" t="s">
        <v>756</v>
      </c>
      <c r="K54" s="143" t="s">
        <v>738</v>
      </c>
      <c r="L54" s="143" t="s">
        <v>763</v>
      </c>
      <c r="M54" s="143" t="s">
        <v>727</v>
      </c>
      <c r="N54" s="144"/>
      <c r="O54" s="145">
        <v>45322</v>
      </c>
      <c r="P54" s="143" t="s">
        <v>764</v>
      </c>
      <c r="Q54" s="127" t="s">
        <v>763</v>
      </c>
      <c r="R54" s="127" t="s">
        <v>747</v>
      </c>
      <c r="S54" s="127" t="s">
        <v>748</v>
      </c>
      <c r="T54" s="127" t="s">
        <v>731</v>
      </c>
      <c r="U54" s="127">
        <v>0</v>
      </c>
      <c r="V54" s="127">
        <v>0</v>
      </c>
    </row>
    <row r="55" spans="1:25" x14ac:dyDescent="0.4">
      <c r="A55" s="123" t="s">
        <v>767</v>
      </c>
      <c r="B55" s="143" t="s">
        <v>718</v>
      </c>
      <c r="C55" s="143" t="s">
        <v>741</v>
      </c>
      <c r="D55" s="143" t="s">
        <v>720</v>
      </c>
      <c r="E55" s="143"/>
      <c r="F55" s="144" t="s">
        <v>742</v>
      </c>
      <c r="G55" s="143" t="s">
        <v>722</v>
      </c>
      <c r="H55" s="143" t="s">
        <v>663</v>
      </c>
      <c r="I55" s="143" t="s">
        <v>765</v>
      </c>
      <c r="J55" s="143" t="s">
        <v>766</v>
      </c>
      <c r="K55" s="143" t="s">
        <v>725</v>
      </c>
      <c r="L55" s="143" t="s">
        <v>767</v>
      </c>
      <c r="M55" s="143" t="s">
        <v>727</v>
      </c>
      <c r="N55" s="144"/>
      <c r="O55" s="145">
        <v>45322</v>
      </c>
      <c r="P55" s="143" t="s">
        <v>768</v>
      </c>
      <c r="Q55" s="127" t="s">
        <v>767</v>
      </c>
      <c r="R55" s="127" t="s">
        <v>747</v>
      </c>
      <c r="S55" s="127" t="s">
        <v>748</v>
      </c>
      <c r="T55" s="127" t="s">
        <v>731</v>
      </c>
      <c r="U55" s="127">
        <v>0</v>
      </c>
      <c r="V55" s="127">
        <v>0</v>
      </c>
    </row>
    <row r="56" spans="1:25" x14ac:dyDescent="0.4">
      <c r="A56" s="123" t="s">
        <v>769</v>
      </c>
      <c r="B56" s="143" t="s">
        <v>718</v>
      </c>
      <c r="C56" s="143" t="s">
        <v>741</v>
      </c>
      <c r="D56" s="143" t="s">
        <v>720</v>
      </c>
      <c r="E56" s="143"/>
      <c r="F56" s="144" t="s">
        <v>742</v>
      </c>
      <c r="G56" s="143" t="s">
        <v>722</v>
      </c>
      <c r="H56" s="143" t="s">
        <v>663</v>
      </c>
      <c r="I56" s="143" t="s">
        <v>765</v>
      </c>
      <c r="J56" s="143" t="s">
        <v>766</v>
      </c>
      <c r="K56" s="143" t="s">
        <v>732</v>
      </c>
      <c r="L56" s="143" t="s">
        <v>769</v>
      </c>
      <c r="M56" s="143" t="s">
        <v>727</v>
      </c>
      <c r="N56" s="144"/>
      <c r="O56" s="145">
        <v>45322</v>
      </c>
      <c r="P56" s="143" t="s">
        <v>770</v>
      </c>
      <c r="Q56" s="127" t="s">
        <v>769</v>
      </c>
      <c r="R56" s="127" t="s">
        <v>747</v>
      </c>
      <c r="S56" s="127" t="s">
        <v>748</v>
      </c>
      <c r="T56" s="127" t="s">
        <v>731</v>
      </c>
      <c r="U56" s="127">
        <v>0</v>
      </c>
      <c r="V56" s="127">
        <v>0</v>
      </c>
    </row>
    <row r="57" spans="1:25" x14ac:dyDescent="0.4">
      <c r="A57" s="123" t="s">
        <v>771</v>
      </c>
      <c r="B57" s="143" t="s">
        <v>718</v>
      </c>
      <c r="C57" s="143" t="s">
        <v>741</v>
      </c>
      <c r="D57" s="143" t="s">
        <v>720</v>
      </c>
      <c r="E57" s="143"/>
      <c r="F57" s="144" t="s">
        <v>742</v>
      </c>
      <c r="G57" s="143" t="s">
        <v>722</v>
      </c>
      <c r="H57" s="143" t="s">
        <v>663</v>
      </c>
      <c r="I57" s="143" t="s">
        <v>765</v>
      </c>
      <c r="J57" s="143" t="s">
        <v>766</v>
      </c>
      <c r="K57" s="143" t="s">
        <v>735</v>
      </c>
      <c r="L57" s="143" t="s">
        <v>771</v>
      </c>
      <c r="M57" s="143" t="s">
        <v>727</v>
      </c>
      <c r="N57" s="144"/>
      <c r="O57" s="145">
        <v>45322</v>
      </c>
      <c r="P57" s="143" t="s">
        <v>772</v>
      </c>
      <c r="Q57" s="127" t="s">
        <v>771</v>
      </c>
      <c r="R57" s="127" t="s">
        <v>747</v>
      </c>
      <c r="S57" s="127" t="s">
        <v>748</v>
      </c>
      <c r="T57" s="127" t="s">
        <v>731</v>
      </c>
      <c r="U57" s="127">
        <v>0</v>
      </c>
      <c r="V57" s="127">
        <v>0</v>
      </c>
    </row>
    <row r="58" spans="1:25" x14ac:dyDescent="0.4">
      <c r="A58" s="123" t="s">
        <v>773</v>
      </c>
      <c r="B58" s="143" t="s">
        <v>718</v>
      </c>
      <c r="C58" s="143" t="s">
        <v>741</v>
      </c>
      <c r="D58" s="143" t="s">
        <v>720</v>
      </c>
      <c r="E58" s="143"/>
      <c r="F58" s="144" t="s">
        <v>742</v>
      </c>
      <c r="G58" s="143" t="s">
        <v>722</v>
      </c>
      <c r="H58" s="143" t="s">
        <v>663</v>
      </c>
      <c r="I58" s="143" t="s">
        <v>765</v>
      </c>
      <c r="J58" s="143" t="s">
        <v>766</v>
      </c>
      <c r="K58" s="143" t="s">
        <v>738</v>
      </c>
      <c r="L58" s="143" t="s">
        <v>773</v>
      </c>
      <c r="M58" s="143" t="s">
        <v>727</v>
      </c>
      <c r="N58" s="144"/>
      <c r="O58" s="145">
        <v>45322</v>
      </c>
      <c r="P58" s="143" t="s">
        <v>774</v>
      </c>
      <c r="Q58" s="127" t="s">
        <v>773</v>
      </c>
      <c r="R58" s="127" t="s">
        <v>747</v>
      </c>
      <c r="S58" s="127" t="s">
        <v>748</v>
      </c>
      <c r="T58" s="127" t="s">
        <v>731</v>
      </c>
      <c r="U58" s="127">
        <v>0</v>
      </c>
      <c r="V58" s="127">
        <v>0</v>
      </c>
    </row>
    <row r="59" spans="1:25" x14ac:dyDescent="0.4">
      <c r="A59" s="123" t="s">
        <v>776</v>
      </c>
      <c r="B59" s="143" t="s">
        <v>718</v>
      </c>
      <c r="C59" s="143" t="s">
        <v>741</v>
      </c>
      <c r="D59" s="143" t="s">
        <v>720</v>
      </c>
      <c r="E59" s="143"/>
      <c r="F59" s="144" t="s">
        <v>742</v>
      </c>
      <c r="G59" s="143" t="s">
        <v>722</v>
      </c>
      <c r="H59" s="143" t="s">
        <v>668</v>
      </c>
      <c r="I59" s="143" t="s">
        <v>723</v>
      </c>
      <c r="J59" s="143" t="s">
        <v>775</v>
      </c>
      <c r="K59" s="143" t="s">
        <v>725</v>
      </c>
      <c r="L59" s="143" t="s">
        <v>776</v>
      </c>
      <c r="M59" s="143" t="s">
        <v>727</v>
      </c>
      <c r="N59" s="144"/>
      <c r="O59" s="145">
        <v>45322</v>
      </c>
      <c r="P59" s="143" t="s">
        <v>777</v>
      </c>
      <c r="Q59" s="127" t="s">
        <v>776</v>
      </c>
      <c r="R59" s="127" t="s">
        <v>747</v>
      </c>
      <c r="S59" s="127" t="s">
        <v>748</v>
      </c>
      <c r="T59" s="127" t="s">
        <v>731</v>
      </c>
      <c r="U59" s="127">
        <v>0</v>
      </c>
      <c r="V59" s="127">
        <v>0</v>
      </c>
    </row>
    <row r="60" spans="1:25" x14ac:dyDescent="0.4">
      <c r="A60" s="123" t="s">
        <v>778</v>
      </c>
      <c r="B60" s="143" t="s">
        <v>718</v>
      </c>
      <c r="C60" s="143" t="s">
        <v>741</v>
      </c>
      <c r="D60" s="143" t="s">
        <v>720</v>
      </c>
      <c r="E60" s="143"/>
      <c r="F60" s="144" t="s">
        <v>742</v>
      </c>
      <c r="G60" s="143" t="s">
        <v>722</v>
      </c>
      <c r="H60" s="143" t="s">
        <v>668</v>
      </c>
      <c r="I60" s="143" t="s">
        <v>723</v>
      </c>
      <c r="J60" s="143" t="s">
        <v>775</v>
      </c>
      <c r="K60" s="143" t="s">
        <v>732</v>
      </c>
      <c r="L60" s="143" t="s">
        <v>778</v>
      </c>
      <c r="M60" s="143" t="s">
        <v>727</v>
      </c>
      <c r="N60" s="144"/>
      <c r="O60" s="145">
        <v>45322</v>
      </c>
      <c r="P60" s="143" t="s">
        <v>779</v>
      </c>
      <c r="Q60" s="127" t="s">
        <v>778</v>
      </c>
      <c r="R60" s="127" t="s">
        <v>747</v>
      </c>
      <c r="S60" s="127" t="s">
        <v>748</v>
      </c>
      <c r="T60" s="127" t="s">
        <v>731</v>
      </c>
      <c r="U60" s="127">
        <v>0</v>
      </c>
      <c r="V60" s="127">
        <v>0</v>
      </c>
    </row>
    <row r="61" spans="1:25" x14ac:dyDescent="0.4">
      <c r="A61" s="123" t="s">
        <v>780</v>
      </c>
      <c r="B61" s="143" t="s">
        <v>718</v>
      </c>
      <c r="C61" s="143" t="s">
        <v>741</v>
      </c>
      <c r="D61" s="143" t="s">
        <v>720</v>
      </c>
      <c r="E61" s="143"/>
      <c r="F61" s="144" t="s">
        <v>742</v>
      </c>
      <c r="G61" s="143" t="s">
        <v>722</v>
      </c>
      <c r="H61" s="143" t="s">
        <v>668</v>
      </c>
      <c r="I61" s="143" t="s">
        <v>723</v>
      </c>
      <c r="J61" s="143" t="s">
        <v>775</v>
      </c>
      <c r="K61" s="143" t="s">
        <v>735</v>
      </c>
      <c r="L61" s="143" t="s">
        <v>780</v>
      </c>
      <c r="M61" s="143" t="s">
        <v>727</v>
      </c>
      <c r="N61" s="144"/>
      <c r="O61" s="145">
        <v>45322</v>
      </c>
      <c r="P61" s="143" t="s">
        <v>781</v>
      </c>
      <c r="Q61" s="127" t="s">
        <v>780</v>
      </c>
      <c r="R61" s="127" t="s">
        <v>747</v>
      </c>
      <c r="S61" s="127" t="s">
        <v>748</v>
      </c>
      <c r="T61" s="127" t="s">
        <v>731</v>
      </c>
      <c r="U61" s="127">
        <v>0</v>
      </c>
      <c r="V61" s="127">
        <v>0</v>
      </c>
    </row>
    <row r="62" spans="1:25" x14ac:dyDescent="0.4">
      <c r="A62" s="123" t="s">
        <v>782</v>
      </c>
      <c r="B62" s="143" t="s">
        <v>718</v>
      </c>
      <c r="C62" s="143" t="s">
        <v>741</v>
      </c>
      <c r="D62" s="143" t="s">
        <v>720</v>
      </c>
      <c r="E62" s="143"/>
      <c r="F62" s="144" t="s">
        <v>742</v>
      </c>
      <c r="G62" s="143" t="s">
        <v>722</v>
      </c>
      <c r="H62" s="143" t="s">
        <v>668</v>
      </c>
      <c r="I62" s="143" t="s">
        <v>723</v>
      </c>
      <c r="J62" s="143" t="s">
        <v>775</v>
      </c>
      <c r="K62" s="143" t="s">
        <v>738</v>
      </c>
      <c r="L62" s="143" t="s">
        <v>782</v>
      </c>
      <c r="M62" s="143" t="s">
        <v>727</v>
      </c>
      <c r="N62" s="144"/>
      <c r="O62" s="145">
        <v>45322</v>
      </c>
      <c r="P62" s="143" t="s">
        <v>783</v>
      </c>
      <c r="Q62" s="127" t="s">
        <v>782</v>
      </c>
      <c r="R62" s="127" t="s">
        <v>747</v>
      </c>
      <c r="S62" s="127" t="s">
        <v>748</v>
      </c>
      <c r="T62" s="127" t="s">
        <v>731</v>
      </c>
      <c r="U62" s="127">
        <v>0</v>
      </c>
      <c r="V62" s="127">
        <v>0</v>
      </c>
    </row>
    <row r="63" spans="1:25" x14ac:dyDescent="0.4">
      <c r="A63" s="123" t="s">
        <v>785</v>
      </c>
      <c r="B63" s="143" t="s">
        <v>718</v>
      </c>
      <c r="C63" s="143" t="s">
        <v>741</v>
      </c>
      <c r="D63" s="143" t="s">
        <v>720</v>
      </c>
      <c r="E63" s="143"/>
      <c r="F63" s="144" t="s">
        <v>784</v>
      </c>
      <c r="G63" s="143" t="s">
        <v>722</v>
      </c>
      <c r="H63" s="143" t="s">
        <v>678</v>
      </c>
      <c r="I63" s="143" t="s">
        <v>743</v>
      </c>
      <c r="J63" s="143" t="s">
        <v>744</v>
      </c>
      <c r="K63" s="143" t="s">
        <v>725</v>
      </c>
      <c r="L63" s="143" t="s">
        <v>785</v>
      </c>
      <c r="M63" s="143" t="s">
        <v>727</v>
      </c>
      <c r="N63" s="144"/>
      <c r="O63" s="145">
        <v>45322</v>
      </c>
      <c r="P63" s="143" t="s">
        <v>786</v>
      </c>
      <c r="Q63" s="127" t="s">
        <v>785</v>
      </c>
      <c r="R63" s="127" t="s">
        <v>787</v>
      </c>
      <c r="S63" s="127" t="s">
        <v>788</v>
      </c>
      <c r="T63" s="127" t="s">
        <v>731</v>
      </c>
      <c r="U63" s="127">
        <v>0</v>
      </c>
      <c r="V63" s="127">
        <v>0</v>
      </c>
    </row>
    <row r="64" spans="1:25" x14ac:dyDescent="0.4">
      <c r="A64" s="123" t="s">
        <v>789</v>
      </c>
      <c r="B64" s="143" t="s">
        <v>718</v>
      </c>
      <c r="C64" s="143" t="s">
        <v>741</v>
      </c>
      <c r="D64" s="143" t="s">
        <v>720</v>
      </c>
      <c r="E64" s="143"/>
      <c r="F64" s="144" t="s">
        <v>784</v>
      </c>
      <c r="G64" s="143" t="s">
        <v>722</v>
      </c>
      <c r="H64" s="143" t="s">
        <v>678</v>
      </c>
      <c r="I64" s="143" t="s">
        <v>743</v>
      </c>
      <c r="J64" s="143" t="s">
        <v>744</v>
      </c>
      <c r="K64" s="143" t="s">
        <v>732</v>
      </c>
      <c r="L64" s="143" t="s">
        <v>789</v>
      </c>
      <c r="M64" s="143" t="s">
        <v>727</v>
      </c>
      <c r="N64" s="144"/>
      <c r="O64" s="145">
        <v>45322</v>
      </c>
      <c r="P64" s="143" t="s">
        <v>790</v>
      </c>
      <c r="Q64" s="127" t="s">
        <v>789</v>
      </c>
      <c r="R64" s="127" t="s">
        <v>787</v>
      </c>
      <c r="S64" s="127" t="s">
        <v>788</v>
      </c>
      <c r="T64" s="127" t="s">
        <v>731</v>
      </c>
      <c r="U64" s="127">
        <v>0</v>
      </c>
      <c r="V64" s="127">
        <v>0</v>
      </c>
    </row>
    <row r="65" spans="1:22" x14ac:dyDescent="0.4">
      <c r="A65" s="123" t="s">
        <v>791</v>
      </c>
      <c r="B65" s="143" t="s">
        <v>718</v>
      </c>
      <c r="C65" s="143" t="s">
        <v>741</v>
      </c>
      <c r="D65" s="143" t="s">
        <v>720</v>
      </c>
      <c r="E65" s="143"/>
      <c r="F65" s="144" t="s">
        <v>784</v>
      </c>
      <c r="G65" s="143" t="s">
        <v>722</v>
      </c>
      <c r="H65" s="143" t="s">
        <v>678</v>
      </c>
      <c r="I65" s="143" t="s">
        <v>743</v>
      </c>
      <c r="J65" s="143" t="s">
        <v>744</v>
      </c>
      <c r="K65" s="143" t="s">
        <v>735</v>
      </c>
      <c r="L65" s="143" t="s">
        <v>791</v>
      </c>
      <c r="M65" s="143" t="s">
        <v>727</v>
      </c>
      <c r="N65" s="144"/>
      <c r="O65" s="145">
        <v>45322</v>
      </c>
      <c r="P65" s="143" t="s">
        <v>792</v>
      </c>
      <c r="Q65" s="127" t="s">
        <v>791</v>
      </c>
      <c r="R65" s="127" t="s">
        <v>787</v>
      </c>
      <c r="S65" s="127" t="s">
        <v>788</v>
      </c>
      <c r="T65" s="127" t="s">
        <v>731</v>
      </c>
      <c r="U65" s="127">
        <v>0</v>
      </c>
      <c r="V65" s="127">
        <v>0</v>
      </c>
    </row>
    <row r="66" spans="1:22" x14ac:dyDescent="0.4">
      <c r="A66" s="123" t="s">
        <v>793</v>
      </c>
      <c r="B66" s="143" t="s">
        <v>718</v>
      </c>
      <c r="C66" s="143" t="s">
        <v>741</v>
      </c>
      <c r="D66" s="143" t="s">
        <v>720</v>
      </c>
      <c r="E66" s="143"/>
      <c r="F66" s="144" t="s">
        <v>784</v>
      </c>
      <c r="G66" s="143" t="s">
        <v>722</v>
      </c>
      <c r="H66" s="143" t="s">
        <v>678</v>
      </c>
      <c r="I66" s="143" t="s">
        <v>743</v>
      </c>
      <c r="J66" s="143" t="s">
        <v>744</v>
      </c>
      <c r="K66" s="143" t="s">
        <v>738</v>
      </c>
      <c r="L66" s="143" t="s">
        <v>793</v>
      </c>
      <c r="M66" s="143" t="s">
        <v>727</v>
      </c>
      <c r="N66" s="144"/>
      <c r="O66" s="145">
        <v>45322</v>
      </c>
      <c r="P66" s="143" t="s">
        <v>794</v>
      </c>
      <c r="Q66" s="127" t="s">
        <v>793</v>
      </c>
      <c r="R66" s="127" t="s">
        <v>787</v>
      </c>
      <c r="S66" s="127" t="s">
        <v>788</v>
      </c>
      <c r="T66" s="127" t="s">
        <v>731</v>
      </c>
      <c r="U66" s="127">
        <v>0</v>
      </c>
      <c r="V66" s="127">
        <v>0</v>
      </c>
    </row>
    <row r="67" spans="1:22" x14ac:dyDescent="0.4">
      <c r="A67" s="123" t="s">
        <v>795</v>
      </c>
      <c r="B67" s="143" t="s">
        <v>718</v>
      </c>
      <c r="C67" s="143" t="s">
        <v>741</v>
      </c>
      <c r="D67" s="143" t="s">
        <v>720</v>
      </c>
      <c r="E67" s="143"/>
      <c r="F67" s="144" t="s">
        <v>784</v>
      </c>
      <c r="G67" s="143" t="s">
        <v>722</v>
      </c>
      <c r="H67" s="143" t="s">
        <v>707</v>
      </c>
      <c r="I67" s="143" t="s">
        <v>755</v>
      </c>
      <c r="J67" s="143" t="s">
        <v>756</v>
      </c>
      <c r="K67" s="143" t="s">
        <v>725</v>
      </c>
      <c r="L67" s="143" t="s">
        <v>795</v>
      </c>
      <c r="M67" s="143" t="s">
        <v>727</v>
      </c>
      <c r="N67" s="144"/>
      <c r="O67" s="145">
        <v>45322</v>
      </c>
      <c r="P67" s="143" t="s">
        <v>796</v>
      </c>
      <c r="Q67" s="127" t="s">
        <v>795</v>
      </c>
      <c r="R67" s="127" t="s">
        <v>787</v>
      </c>
      <c r="S67" s="127" t="s">
        <v>788</v>
      </c>
      <c r="T67" s="127" t="s">
        <v>731</v>
      </c>
      <c r="U67" s="127">
        <v>0</v>
      </c>
      <c r="V67" s="127">
        <v>0</v>
      </c>
    </row>
    <row r="68" spans="1:22" x14ac:dyDescent="0.4">
      <c r="A68" s="123" t="s">
        <v>797</v>
      </c>
      <c r="B68" s="143" t="s">
        <v>718</v>
      </c>
      <c r="C68" s="143" t="s">
        <v>741</v>
      </c>
      <c r="D68" s="143" t="s">
        <v>720</v>
      </c>
      <c r="E68" s="143"/>
      <c r="F68" s="144" t="s">
        <v>784</v>
      </c>
      <c r="G68" s="143" t="s">
        <v>722</v>
      </c>
      <c r="H68" s="143" t="s">
        <v>707</v>
      </c>
      <c r="I68" s="143" t="s">
        <v>755</v>
      </c>
      <c r="J68" s="143" t="s">
        <v>756</v>
      </c>
      <c r="K68" s="143" t="s">
        <v>732</v>
      </c>
      <c r="L68" s="143" t="s">
        <v>797</v>
      </c>
      <c r="M68" s="143" t="s">
        <v>727</v>
      </c>
      <c r="N68" s="144"/>
      <c r="O68" s="145">
        <v>45322</v>
      </c>
      <c r="P68" s="143" t="s">
        <v>798</v>
      </c>
      <c r="Q68" s="127" t="s">
        <v>797</v>
      </c>
      <c r="R68" s="127" t="s">
        <v>787</v>
      </c>
      <c r="S68" s="127" t="s">
        <v>788</v>
      </c>
      <c r="T68" s="127" t="s">
        <v>731</v>
      </c>
      <c r="U68" s="127">
        <v>0</v>
      </c>
      <c r="V68" s="127">
        <v>0</v>
      </c>
    </row>
    <row r="69" spans="1:22" x14ac:dyDescent="0.4">
      <c r="A69" s="123" t="s">
        <v>799</v>
      </c>
      <c r="B69" s="143" t="s">
        <v>718</v>
      </c>
      <c r="C69" s="143" t="s">
        <v>741</v>
      </c>
      <c r="D69" s="143" t="s">
        <v>720</v>
      </c>
      <c r="E69" s="143"/>
      <c r="F69" s="144" t="s">
        <v>784</v>
      </c>
      <c r="G69" s="143" t="s">
        <v>722</v>
      </c>
      <c r="H69" s="143" t="s">
        <v>707</v>
      </c>
      <c r="I69" s="143" t="s">
        <v>755</v>
      </c>
      <c r="J69" s="143" t="s">
        <v>756</v>
      </c>
      <c r="K69" s="143" t="s">
        <v>735</v>
      </c>
      <c r="L69" s="143" t="s">
        <v>799</v>
      </c>
      <c r="M69" s="143" t="s">
        <v>727</v>
      </c>
      <c r="N69" s="144"/>
      <c r="O69" s="145">
        <v>45322</v>
      </c>
      <c r="P69" s="143" t="s">
        <v>800</v>
      </c>
      <c r="Q69" s="127" t="s">
        <v>799</v>
      </c>
      <c r="R69" s="127" t="s">
        <v>787</v>
      </c>
      <c r="S69" s="127" t="s">
        <v>788</v>
      </c>
      <c r="T69" s="127" t="s">
        <v>731</v>
      </c>
      <c r="U69" s="127">
        <v>0</v>
      </c>
      <c r="V69" s="127">
        <v>0</v>
      </c>
    </row>
    <row r="70" spans="1:22" x14ac:dyDescent="0.4">
      <c r="A70" s="123" t="s">
        <v>801</v>
      </c>
      <c r="B70" s="143" t="s">
        <v>718</v>
      </c>
      <c r="C70" s="143" t="s">
        <v>741</v>
      </c>
      <c r="D70" s="143" t="s">
        <v>720</v>
      </c>
      <c r="E70" s="143"/>
      <c r="F70" s="144" t="s">
        <v>784</v>
      </c>
      <c r="G70" s="143" t="s">
        <v>722</v>
      </c>
      <c r="H70" s="143" t="s">
        <v>707</v>
      </c>
      <c r="I70" s="143" t="s">
        <v>755</v>
      </c>
      <c r="J70" s="143" t="s">
        <v>756</v>
      </c>
      <c r="K70" s="143" t="s">
        <v>738</v>
      </c>
      <c r="L70" s="143" t="s">
        <v>801</v>
      </c>
      <c r="M70" s="143" t="s">
        <v>727</v>
      </c>
      <c r="N70" s="144"/>
      <c r="O70" s="145">
        <v>45322</v>
      </c>
      <c r="P70" s="143" t="s">
        <v>802</v>
      </c>
      <c r="Q70" s="127" t="s">
        <v>801</v>
      </c>
      <c r="R70" s="127" t="s">
        <v>787</v>
      </c>
      <c r="S70" s="127" t="s">
        <v>788</v>
      </c>
      <c r="T70" s="127" t="s">
        <v>731</v>
      </c>
      <c r="U70" s="127">
        <v>0</v>
      </c>
      <c r="V70" s="127">
        <v>0</v>
      </c>
    </row>
    <row r="71" spans="1:22" x14ac:dyDescent="0.4">
      <c r="A71" s="123" t="s">
        <v>803</v>
      </c>
      <c r="B71" s="143" t="s">
        <v>718</v>
      </c>
      <c r="C71" s="143" t="s">
        <v>741</v>
      </c>
      <c r="D71" s="143" t="s">
        <v>720</v>
      </c>
      <c r="E71" s="143"/>
      <c r="F71" s="144" t="s">
        <v>784</v>
      </c>
      <c r="G71" s="143" t="s">
        <v>722</v>
      </c>
      <c r="H71" s="143" t="s">
        <v>663</v>
      </c>
      <c r="I71" s="143" t="s">
        <v>765</v>
      </c>
      <c r="J71" s="143" t="s">
        <v>766</v>
      </c>
      <c r="K71" s="143" t="s">
        <v>725</v>
      </c>
      <c r="L71" s="143" t="s">
        <v>803</v>
      </c>
      <c r="M71" s="143" t="s">
        <v>727</v>
      </c>
      <c r="N71" s="144"/>
      <c r="O71" s="145">
        <v>45322</v>
      </c>
      <c r="P71" s="143" t="s">
        <v>804</v>
      </c>
      <c r="Q71" s="127" t="s">
        <v>803</v>
      </c>
      <c r="R71" s="127" t="s">
        <v>787</v>
      </c>
      <c r="S71" s="127" t="s">
        <v>788</v>
      </c>
      <c r="T71" s="127" t="s">
        <v>731</v>
      </c>
      <c r="U71" s="127">
        <v>0</v>
      </c>
      <c r="V71" s="127">
        <v>0</v>
      </c>
    </row>
    <row r="72" spans="1:22" x14ac:dyDescent="0.4">
      <c r="A72" s="123" t="s">
        <v>805</v>
      </c>
      <c r="B72" s="143" t="s">
        <v>718</v>
      </c>
      <c r="C72" s="143" t="s">
        <v>741</v>
      </c>
      <c r="D72" s="143" t="s">
        <v>720</v>
      </c>
      <c r="E72" s="143"/>
      <c r="F72" s="144" t="s">
        <v>784</v>
      </c>
      <c r="G72" s="143" t="s">
        <v>722</v>
      </c>
      <c r="H72" s="143" t="s">
        <v>663</v>
      </c>
      <c r="I72" s="143" t="s">
        <v>765</v>
      </c>
      <c r="J72" s="143" t="s">
        <v>766</v>
      </c>
      <c r="K72" s="143" t="s">
        <v>732</v>
      </c>
      <c r="L72" s="143" t="s">
        <v>805</v>
      </c>
      <c r="M72" s="143" t="s">
        <v>727</v>
      </c>
      <c r="N72" s="144"/>
      <c r="O72" s="145">
        <v>45322</v>
      </c>
      <c r="P72" s="143" t="s">
        <v>806</v>
      </c>
      <c r="Q72" s="127" t="s">
        <v>805</v>
      </c>
      <c r="R72" s="127" t="s">
        <v>787</v>
      </c>
      <c r="S72" s="127" t="s">
        <v>788</v>
      </c>
      <c r="T72" s="127" t="s">
        <v>731</v>
      </c>
      <c r="U72" s="127">
        <v>0</v>
      </c>
      <c r="V72" s="127">
        <v>0</v>
      </c>
    </row>
    <row r="73" spans="1:22" x14ac:dyDescent="0.4">
      <c r="A73" s="123" t="s">
        <v>807</v>
      </c>
      <c r="B73" s="143" t="s">
        <v>718</v>
      </c>
      <c r="C73" s="143" t="s">
        <v>741</v>
      </c>
      <c r="D73" s="143" t="s">
        <v>720</v>
      </c>
      <c r="E73" s="143"/>
      <c r="F73" s="144" t="s">
        <v>784</v>
      </c>
      <c r="G73" s="143" t="s">
        <v>722</v>
      </c>
      <c r="H73" s="143" t="s">
        <v>663</v>
      </c>
      <c r="I73" s="143" t="s">
        <v>765</v>
      </c>
      <c r="J73" s="143" t="s">
        <v>766</v>
      </c>
      <c r="K73" s="143" t="s">
        <v>735</v>
      </c>
      <c r="L73" s="143" t="s">
        <v>807</v>
      </c>
      <c r="M73" s="143" t="s">
        <v>727</v>
      </c>
      <c r="N73" s="144"/>
      <c r="O73" s="145">
        <v>45322</v>
      </c>
      <c r="P73" s="143" t="s">
        <v>808</v>
      </c>
      <c r="Q73" s="127" t="s">
        <v>807</v>
      </c>
      <c r="R73" s="127" t="s">
        <v>787</v>
      </c>
      <c r="S73" s="127" t="s">
        <v>788</v>
      </c>
      <c r="T73" s="127" t="s">
        <v>731</v>
      </c>
      <c r="U73" s="127">
        <v>0</v>
      </c>
      <c r="V73" s="127">
        <v>0</v>
      </c>
    </row>
    <row r="74" spans="1:22" x14ac:dyDescent="0.4">
      <c r="A74" s="123" t="s">
        <v>809</v>
      </c>
      <c r="B74" s="143" t="s">
        <v>718</v>
      </c>
      <c r="C74" s="143" t="s">
        <v>741</v>
      </c>
      <c r="D74" s="143" t="s">
        <v>720</v>
      </c>
      <c r="E74" s="143"/>
      <c r="F74" s="144" t="s">
        <v>784</v>
      </c>
      <c r="G74" s="143" t="s">
        <v>722</v>
      </c>
      <c r="H74" s="143" t="s">
        <v>663</v>
      </c>
      <c r="I74" s="143" t="s">
        <v>765</v>
      </c>
      <c r="J74" s="143" t="s">
        <v>766</v>
      </c>
      <c r="K74" s="143" t="s">
        <v>738</v>
      </c>
      <c r="L74" s="143" t="s">
        <v>809</v>
      </c>
      <c r="M74" s="143" t="s">
        <v>727</v>
      </c>
      <c r="N74" s="144"/>
      <c r="O74" s="145">
        <v>45322</v>
      </c>
      <c r="P74" s="143" t="s">
        <v>810</v>
      </c>
      <c r="Q74" s="127" t="s">
        <v>809</v>
      </c>
      <c r="R74" s="127" t="s">
        <v>787</v>
      </c>
      <c r="S74" s="127" t="s">
        <v>788</v>
      </c>
      <c r="T74" s="127" t="s">
        <v>731</v>
      </c>
      <c r="U74" s="127">
        <v>0</v>
      </c>
      <c r="V74" s="127">
        <v>0</v>
      </c>
    </row>
    <row r="75" spans="1:22" x14ac:dyDescent="0.4">
      <c r="A75" s="123" t="s">
        <v>811</v>
      </c>
      <c r="B75" s="143" t="s">
        <v>718</v>
      </c>
      <c r="C75" s="143" t="s">
        <v>741</v>
      </c>
      <c r="D75" s="143" t="s">
        <v>720</v>
      </c>
      <c r="E75" s="143"/>
      <c r="F75" s="144" t="s">
        <v>784</v>
      </c>
      <c r="G75" s="143" t="s">
        <v>722</v>
      </c>
      <c r="H75" s="143" t="s">
        <v>668</v>
      </c>
      <c r="I75" s="143" t="s">
        <v>723</v>
      </c>
      <c r="J75" s="143" t="s">
        <v>775</v>
      </c>
      <c r="K75" s="143" t="s">
        <v>725</v>
      </c>
      <c r="L75" s="143" t="s">
        <v>811</v>
      </c>
      <c r="M75" s="143" t="s">
        <v>727</v>
      </c>
      <c r="N75" s="144"/>
      <c r="O75" s="145">
        <v>45322</v>
      </c>
      <c r="P75" s="143" t="s">
        <v>812</v>
      </c>
      <c r="Q75" s="127" t="s">
        <v>811</v>
      </c>
      <c r="R75" s="127" t="s">
        <v>787</v>
      </c>
      <c r="S75" s="127" t="s">
        <v>788</v>
      </c>
      <c r="T75" s="127" t="s">
        <v>731</v>
      </c>
      <c r="U75" s="127">
        <v>0</v>
      </c>
      <c r="V75" s="127">
        <v>0</v>
      </c>
    </row>
    <row r="76" spans="1:22" x14ac:dyDescent="0.4">
      <c r="A76" s="123" t="s">
        <v>813</v>
      </c>
      <c r="B76" s="143" t="s">
        <v>718</v>
      </c>
      <c r="C76" s="143" t="s">
        <v>741</v>
      </c>
      <c r="D76" s="143" t="s">
        <v>720</v>
      </c>
      <c r="E76" s="143"/>
      <c r="F76" s="144" t="s">
        <v>784</v>
      </c>
      <c r="G76" s="143" t="s">
        <v>722</v>
      </c>
      <c r="H76" s="143" t="s">
        <v>668</v>
      </c>
      <c r="I76" s="143" t="s">
        <v>723</v>
      </c>
      <c r="J76" s="143" t="s">
        <v>775</v>
      </c>
      <c r="K76" s="143" t="s">
        <v>732</v>
      </c>
      <c r="L76" s="143" t="s">
        <v>813</v>
      </c>
      <c r="M76" s="143" t="s">
        <v>727</v>
      </c>
      <c r="N76" s="144"/>
      <c r="O76" s="145">
        <v>45322</v>
      </c>
      <c r="P76" s="143" t="s">
        <v>814</v>
      </c>
      <c r="Q76" s="127" t="s">
        <v>813</v>
      </c>
      <c r="R76" s="127" t="s">
        <v>787</v>
      </c>
      <c r="S76" s="127" t="s">
        <v>788</v>
      </c>
      <c r="T76" s="127" t="s">
        <v>731</v>
      </c>
      <c r="U76" s="127">
        <v>0</v>
      </c>
      <c r="V76" s="127">
        <v>0</v>
      </c>
    </row>
    <row r="77" spans="1:22" x14ac:dyDescent="0.4">
      <c r="A77" s="123" t="s">
        <v>815</v>
      </c>
      <c r="B77" s="143" t="s">
        <v>718</v>
      </c>
      <c r="C77" s="143" t="s">
        <v>741</v>
      </c>
      <c r="D77" s="143" t="s">
        <v>720</v>
      </c>
      <c r="E77" s="143"/>
      <c r="F77" s="144" t="s">
        <v>784</v>
      </c>
      <c r="G77" s="143" t="s">
        <v>722</v>
      </c>
      <c r="H77" s="143" t="s">
        <v>668</v>
      </c>
      <c r="I77" s="143" t="s">
        <v>723</v>
      </c>
      <c r="J77" s="143" t="s">
        <v>775</v>
      </c>
      <c r="K77" s="143" t="s">
        <v>735</v>
      </c>
      <c r="L77" s="143" t="s">
        <v>815</v>
      </c>
      <c r="M77" s="143" t="s">
        <v>727</v>
      </c>
      <c r="N77" s="144"/>
      <c r="O77" s="145">
        <v>45322</v>
      </c>
      <c r="P77" s="143" t="s">
        <v>816</v>
      </c>
      <c r="Q77" s="127" t="s">
        <v>815</v>
      </c>
      <c r="R77" s="127" t="s">
        <v>787</v>
      </c>
      <c r="S77" s="127" t="s">
        <v>788</v>
      </c>
      <c r="T77" s="127" t="s">
        <v>731</v>
      </c>
      <c r="U77" s="127">
        <v>0</v>
      </c>
      <c r="V77" s="127">
        <v>0</v>
      </c>
    </row>
    <row r="78" spans="1:22" x14ac:dyDescent="0.4">
      <c r="A78" s="123" t="s">
        <v>817</v>
      </c>
      <c r="B78" s="143" t="s">
        <v>718</v>
      </c>
      <c r="C78" s="143" t="s">
        <v>741</v>
      </c>
      <c r="D78" s="143" t="s">
        <v>720</v>
      </c>
      <c r="E78" s="143"/>
      <c r="F78" s="144" t="s">
        <v>784</v>
      </c>
      <c r="G78" s="143" t="s">
        <v>722</v>
      </c>
      <c r="H78" s="143" t="s">
        <v>668</v>
      </c>
      <c r="I78" s="143" t="s">
        <v>723</v>
      </c>
      <c r="J78" s="143" t="s">
        <v>775</v>
      </c>
      <c r="K78" s="143" t="s">
        <v>738</v>
      </c>
      <c r="L78" s="143" t="s">
        <v>817</v>
      </c>
      <c r="M78" s="143" t="s">
        <v>727</v>
      </c>
      <c r="N78" s="144"/>
      <c r="O78" s="145">
        <v>45322</v>
      </c>
      <c r="P78" s="143" t="s">
        <v>818</v>
      </c>
      <c r="Q78" s="127" t="s">
        <v>817</v>
      </c>
      <c r="R78" s="127" t="s">
        <v>787</v>
      </c>
      <c r="S78" s="127" t="s">
        <v>788</v>
      </c>
      <c r="T78" s="127" t="s">
        <v>731</v>
      </c>
      <c r="U78" s="127">
        <v>0</v>
      </c>
      <c r="V78" s="127">
        <v>0</v>
      </c>
    </row>
    <row r="79" spans="1:22" x14ac:dyDescent="0.4">
      <c r="A79" s="123" t="s">
        <v>820</v>
      </c>
      <c r="B79" s="143" t="s">
        <v>718</v>
      </c>
      <c r="C79" s="143" t="s">
        <v>741</v>
      </c>
      <c r="D79" s="143" t="s">
        <v>720</v>
      </c>
      <c r="E79" s="143"/>
      <c r="F79" s="144" t="s">
        <v>819</v>
      </c>
      <c r="G79" s="143" t="s">
        <v>722</v>
      </c>
      <c r="H79" s="143" t="s">
        <v>678</v>
      </c>
      <c r="I79" s="143" t="s">
        <v>743</v>
      </c>
      <c r="J79" s="143" t="s">
        <v>744</v>
      </c>
      <c r="K79" s="143" t="s">
        <v>725</v>
      </c>
      <c r="L79" s="143" t="s">
        <v>820</v>
      </c>
      <c r="M79" s="143" t="s">
        <v>727</v>
      </c>
      <c r="N79" s="144"/>
      <c r="O79" s="145">
        <v>45322</v>
      </c>
      <c r="P79" s="143" t="s">
        <v>821</v>
      </c>
      <c r="Q79" s="127" t="s">
        <v>820</v>
      </c>
      <c r="R79" s="127" t="s">
        <v>822</v>
      </c>
      <c r="S79" s="127" t="s">
        <v>823</v>
      </c>
      <c r="T79" s="127" t="s">
        <v>731</v>
      </c>
      <c r="U79" s="127">
        <v>0</v>
      </c>
      <c r="V79" s="127">
        <v>0</v>
      </c>
    </row>
    <row r="80" spans="1:22" x14ac:dyDescent="0.4">
      <c r="A80" s="123" t="s">
        <v>824</v>
      </c>
      <c r="B80" s="143" t="s">
        <v>718</v>
      </c>
      <c r="C80" s="143" t="s">
        <v>741</v>
      </c>
      <c r="D80" s="143" t="s">
        <v>720</v>
      </c>
      <c r="E80" s="143"/>
      <c r="F80" s="144" t="s">
        <v>819</v>
      </c>
      <c r="G80" s="143" t="s">
        <v>722</v>
      </c>
      <c r="H80" s="143" t="s">
        <v>678</v>
      </c>
      <c r="I80" s="143" t="s">
        <v>743</v>
      </c>
      <c r="J80" s="143" t="s">
        <v>744</v>
      </c>
      <c r="K80" s="143" t="s">
        <v>732</v>
      </c>
      <c r="L80" s="143" t="s">
        <v>824</v>
      </c>
      <c r="M80" s="143" t="s">
        <v>727</v>
      </c>
      <c r="N80" s="144"/>
      <c r="O80" s="145">
        <v>45322</v>
      </c>
      <c r="P80" s="143" t="s">
        <v>825</v>
      </c>
      <c r="Q80" s="127" t="s">
        <v>824</v>
      </c>
      <c r="R80" s="127" t="s">
        <v>822</v>
      </c>
      <c r="S80" s="127" t="s">
        <v>823</v>
      </c>
      <c r="T80" s="127" t="s">
        <v>731</v>
      </c>
      <c r="U80" s="127">
        <v>0</v>
      </c>
      <c r="V80" s="127">
        <v>0</v>
      </c>
    </row>
    <row r="81" spans="1:25" x14ac:dyDescent="0.4">
      <c r="A81" s="123" t="s">
        <v>826</v>
      </c>
      <c r="B81" s="143" t="s">
        <v>718</v>
      </c>
      <c r="C81" s="143" t="s">
        <v>741</v>
      </c>
      <c r="D81" s="143" t="s">
        <v>720</v>
      </c>
      <c r="E81" s="143"/>
      <c r="F81" s="144" t="s">
        <v>819</v>
      </c>
      <c r="G81" s="143" t="s">
        <v>722</v>
      </c>
      <c r="H81" s="143" t="s">
        <v>678</v>
      </c>
      <c r="I81" s="143" t="s">
        <v>743</v>
      </c>
      <c r="J81" s="143" t="s">
        <v>744</v>
      </c>
      <c r="K81" s="143" t="s">
        <v>735</v>
      </c>
      <c r="L81" s="143" t="s">
        <v>826</v>
      </c>
      <c r="M81" s="143" t="s">
        <v>727</v>
      </c>
      <c r="N81" s="144"/>
      <c r="O81" s="145">
        <v>45322</v>
      </c>
      <c r="P81" s="143" t="s">
        <v>827</v>
      </c>
      <c r="Q81" s="127" t="s">
        <v>826</v>
      </c>
      <c r="R81" s="127" t="s">
        <v>822</v>
      </c>
      <c r="S81" s="127" t="s">
        <v>823</v>
      </c>
      <c r="T81" s="127" t="s">
        <v>731</v>
      </c>
      <c r="U81" s="127">
        <v>0</v>
      </c>
      <c r="V81" s="127">
        <v>0</v>
      </c>
    </row>
    <row r="82" spans="1:25" x14ac:dyDescent="0.4">
      <c r="A82" s="123" t="s">
        <v>828</v>
      </c>
      <c r="B82" s="143" t="s">
        <v>718</v>
      </c>
      <c r="C82" s="143" t="s">
        <v>741</v>
      </c>
      <c r="D82" s="143" t="s">
        <v>720</v>
      </c>
      <c r="E82" s="143"/>
      <c r="F82" s="144" t="s">
        <v>819</v>
      </c>
      <c r="G82" s="143" t="s">
        <v>722</v>
      </c>
      <c r="H82" s="143" t="s">
        <v>678</v>
      </c>
      <c r="I82" s="143" t="s">
        <v>743</v>
      </c>
      <c r="J82" s="143" t="s">
        <v>744</v>
      </c>
      <c r="K82" s="143" t="s">
        <v>738</v>
      </c>
      <c r="L82" s="143" t="s">
        <v>828</v>
      </c>
      <c r="M82" s="143" t="s">
        <v>727</v>
      </c>
      <c r="N82" s="144"/>
      <c r="O82" s="145">
        <v>45322</v>
      </c>
      <c r="P82" s="143" t="s">
        <v>829</v>
      </c>
      <c r="Q82" s="127" t="s">
        <v>828</v>
      </c>
      <c r="R82" s="127" t="s">
        <v>822</v>
      </c>
      <c r="S82" s="127" t="s">
        <v>823</v>
      </c>
      <c r="T82" s="127" t="s">
        <v>731</v>
      </c>
      <c r="U82" s="127">
        <v>0</v>
      </c>
      <c r="V82" s="127">
        <v>0</v>
      </c>
    </row>
    <row r="83" spans="1:25" x14ac:dyDescent="0.4">
      <c r="A83" s="123" t="s">
        <v>830</v>
      </c>
      <c r="B83" s="143" t="s">
        <v>718</v>
      </c>
      <c r="C83" s="143" t="s">
        <v>741</v>
      </c>
      <c r="D83" s="143" t="s">
        <v>720</v>
      </c>
      <c r="E83" s="143"/>
      <c r="F83" s="144" t="s">
        <v>819</v>
      </c>
      <c r="G83" s="143" t="s">
        <v>722</v>
      </c>
      <c r="H83" s="143" t="s">
        <v>707</v>
      </c>
      <c r="I83" s="143" t="s">
        <v>755</v>
      </c>
      <c r="J83" s="143" t="s">
        <v>756</v>
      </c>
      <c r="K83" s="143" t="s">
        <v>725</v>
      </c>
      <c r="L83" s="143" t="s">
        <v>830</v>
      </c>
      <c r="M83" s="143" t="s">
        <v>727</v>
      </c>
      <c r="N83" s="144"/>
      <c r="O83" s="145">
        <v>45322</v>
      </c>
      <c r="P83" s="143" t="s">
        <v>831</v>
      </c>
      <c r="Q83" s="127" t="s">
        <v>830</v>
      </c>
      <c r="R83" s="127" t="s">
        <v>822</v>
      </c>
      <c r="S83" s="127" t="s">
        <v>823</v>
      </c>
      <c r="T83" s="127" t="s">
        <v>731</v>
      </c>
      <c r="U83" s="127">
        <v>0</v>
      </c>
      <c r="V83" s="127">
        <v>0</v>
      </c>
    </row>
    <row r="84" spans="1:25" x14ac:dyDescent="0.4">
      <c r="A84" s="123" t="s">
        <v>832</v>
      </c>
      <c r="B84" s="143" t="s">
        <v>718</v>
      </c>
      <c r="C84" s="143" t="s">
        <v>741</v>
      </c>
      <c r="D84" s="143" t="s">
        <v>720</v>
      </c>
      <c r="E84" s="143"/>
      <c r="F84" s="144" t="s">
        <v>819</v>
      </c>
      <c r="G84" s="143" t="s">
        <v>722</v>
      </c>
      <c r="H84" s="143" t="s">
        <v>707</v>
      </c>
      <c r="I84" s="143" t="s">
        <v>755</v>
      </c>
      <c r="J84" s="143" t="s">
        <v>756</v>
      </c>
      <c r="K84" s="143" t="s">
        <v>732</v>
      </c>
      <c r="L84" s="143" t="s">
        <v>832</v>
      </c>
      <c r="M84" s="143" t="s">
        <v>727</v>
      </c>
      <c r="N84" s="144"/>
      <c r="O84" s="145">
        <v>45322</v>
      </c>
      <c r="P84" s="143" t="s">
        <v>833</v>
      </c>
      <c r="Q84" s="127" t="s">
        <v>832</v>
      </c>
      <c r="R84" s="127" t="s">
        <v>822</v>
      </c>
      <c r="S84" s="127" t="s">
        <v>823</v>
      </c>
      <c r="T84" s="127" t="s">
        <v>731</v>
      </c>
      <c r="U84" s="127">
        <v>0</v>
      </c>
      <c r="V84" s="127">
        <v>0</v>
      </c>
    </row>
    <row r="85" spans="1:25" x14ac:dyDescent="0.4">
      <c r="A85" s="123" t="s">
        <v>834</v>
      </c>
      <c r="B85" s="143" t="s">
        <v>718</v>
      </c>
      <c r="C85" s="143" t="s">
        <v>741</v>
      </c>
      <c r="D85" s="143" t="s">
        <v>720</v>
      </c>
      <c r="E85" s="143"/>
      <c r="F85" s="144" t="s">
        <v>819</v>
      </c>
      <c r="G85" s="143" t="s">
        <v>722</v>
      </c>
      <c r="H85" s="143" t="s">
        <v>707</v>
      </c>
      <c r="I85" s="143" t="s">
        <v>755</v>
      </c>
      <c r="J85" s="143" t="s">
        <v>756</v>
      </c>
      <c r="K85" s="143" t="s">
        <v>735</v>
      </c>
      <c r="L85" s="143" t="s">
        <v>834</v>
      </c>
      <c r="M85" s="143" t="s">
        <v>727</v>
      </c>
      <c r="N85" s="144"/>
      <c r="O85" s="145">
        <v>45322</v>
      </c>
      <c r="P85" s="143" t="s">
        <v>835</v>
      </c>
      <c r="Q85" s="127" t="s">
        <v>834</v>
      </c>
      <c r="R85" s="127" t="s">
        <v>822</v>
      </c>
      <c r="S85" s="127" t="s">
        <v>823</v>
      </c>
      <c r="T85" s="127" t="s">
        <v>731</v>
      </c>
      <c r="U85" s="127">
        <v>0</v>
      </c>
      <c r="V85" s="127">
        <v>0</v>
      </c>
    </row>
    <row r="86" spans="1:25" x14ac:dyDescent="0.4">
      <c r="A86" s="123" t="s">
        <v>836</v>
      </c>
      <c r="B86" s="143" t="s">
        <v>718</v>
      </c>
      <c r="C86" s="143" t="s">
        <v>741</v>
      </c>
      <c r="D86" s="143" t="s">
        <v>720</v>
      </c>
      <c r="E86" s="143"/>
      <c r="F86" s="144" t="s">
        <v>819</v>
      </c>
      <c r="G86" s="143" t="s">
        <v>722</v>
      </c>
      <c r="H86" s="143" t="s">
        <v>707</v>
      </c>
      <c r="I86" s="143" t="s">
        <v>755</v>
      </c>
      <c r="J86" s="143" t="s">
        <v>756</v>
      </c>
      <c r="K86" s="143" t="s">
        <v>738</v>
      </c>
      <c r="L86" s="143" t="s">
        <v>836</v>
      </c>
      <c r="M86" s="143" t="s">
        <v>727</v>
      </c>
      <c r="N86" s="144"/>
      <c r="O86" s="145">
        <v>45322</v>
      </c>
      <c r="P86" s="143" t="s">
        <v>837</v>
      </c>
      <c r="Q86" s="127" t="s">
        <v>836</v>
      </c>
      <c r="R86" s="127" t="s">
        <v>822</v>
      </c>
      <c r="S86" s="127" t="s">
        <v>823</v>
      </c>
      <c r="T86" s="127" t="s">
        <v>731</v>
      </c>
      <c r="U86" s="127">
        <v>0</v>
      </c>
      <c r="V86" s="127">
        <v>0</v>
      </c>
    </row>
    <row r="87" spans="1:25" x14ac:dyDescent="0.4">
      <c r="A87" s="123" t="s">
        <v>838</v>
      </c>
      <c r="B87" s="143" t="s">
        <v>718</v>
      </c>
      <c r="C87" s="143" t="s">
        <v>741</v>
      </c>
      <c r="D87" s="143" t="s">
        <v>720</v>
      </c>
      <c r="E87" s="143"/>
      <c r="F87" s="144" t="s">
        <v>819</v>
      </c>
      <c r="G87" s="143" t="s">
        <v>722</v>
      </c>
      <c r="H87" s="143" t="s">
        <v>663</v>
      </c>
      <c r="I87" s="143" t="s">
        <v>765</v>
      </c>
      <c r="J87" s="143" t="s">
        <v>766</v>
      </c>
      <c r="K87" s="143" t="s">
        <v>725</v>
      </c>
      <c r="L87" s="143" t="s">
        <v>838</v>
      </c>
      <c r="M87" s="143" t="s">
        <v>727</v>
      </c>
      <c r="N87" s="144"/>
      <c r="O87" s="145">
        <v>45322</v>
      </c>
      <c r="P87" s="143" t="s">
        <v>839</v>
      </c>
      <c r="Q87" s="127" t="s">
        <v>838</v>
      </c>
      <c r="R87" s="127" t="s">
        <v>822</v>
      </c>
      <c r="S87" s="127" t="s">
        <v>823</v>
      </c>
      <c r="T87" s="127" t="s">
        <v>731</v>
      </c>
      <c r="U87" s="127">
        <v>0</v>
      </c>
      <c r="V87" s="127">
        <v>0</v>
      </c>
    </row>
    <row r="88" spans="1:25" x14ac:dyDescent="0.4">
      <c r="A88" s="123" t="s">
        <v>840</v>
      </c>
      <c r="B88" s="143" t="s">
        <v>718</v>
      </c>
      <c r="C88" s="143" t="s">
        <v>741</v>
      </c>
      <c r="D88" s="143" t="s">
        <v>720</v>
      </c>
      <c r="E88" s="143"/>
      <c r="F88" s="144" t="s">
        <v>819</v>
      </c>
      <c r="G88" s="143" t="s">
        <v>722</v>
      </c>
      <c r="H88" s="143" t="s">
        <v>663</v>
      </c>
      <c r="I88" s="143" t="s">
        <v>765</v>
      </c>
      <c r="J88" s="143" t="s">
        <v>766</v>
      </c>
      <c r="K88" s="143" t="s">
        <v>732</v>
      </c>
      <c r="L88" s="143" t="s">
        <v>840</v>
      </c>
      <c r="M88" s="143" t="s">
        <v>727</v>
      </c>
      <c r="N88" s="144"/>
      <c r="O88" s="145">
        <v>45322</v>
      </c>
      <c r="P88" s="143" t="s">
        <v>841</v>
      </c>
      <c r="Q88" s="127" t="s">
        <v>840</v>
      </c>
      <c r="R88" s="127" t="s">
        <v>822</v>
      </c>
      <c r="S88" s="127" t="s">
        <v>823</v>
      </c>
      <c r="T88" s="127" t="s">
        <v>731</v>
      </c>
      <c r="U88" s="127">
        <v>0</v>
      </c>
      <c r="V88" s="127">
        <v>0</v>
      </c>
    </row>
    <row r="89" spans="1:25" x14ac:dyDescent="0.4">
      <c r="A89" s="123" t="s">
        <v>842</v>
      </c>
      <c r="B89" s="143" t="s">
        <v>718</v>
      </c>
      <c r="C89" s="143" t="s">
        <v>741</v>
      </c>
      <c r="D89" s="143" t="s">
        <v>720</v>
      </c>
      <c r="E89" s="143"/>
      <c r="F89" s="144" t="s">
        <v>819</v>
      </c>
      <c r="G89" s="143" t="s">
        <v>722</v>
      </c>
      <c r="H89" s="143" t="s">
        <v>663</v>
      </c>
      <c r="I89" s="143" t="s">
        <v>765</v>
      </c>
      <c r="J89" s="143" t="s">
        <v>766</v>
      </c>
      <c r="K89" s="143" t="s">
        <v>735</v>
      </c>
      <c r="L89" s="143" t="s">
        <v>842</v>
      </c>
      <c r="M89" s="143" t="s">
        <v>727</v>
      </c>
      <c r="N89" s="144"/>
      <c r="O89" s="145">
        <v>45322</v>
      </c>
      <c r="P89" s="143" t="s">
        <v>843</v>
      </c>
      <c r="Q89" s="127" t="s">
        <v>842</v>
      </c>
      <c r="R89" s="127" t="s">
        <v>822</v>
      </c>
      <c r="S89" s="127" t="s">
        <v>823</v>
      </c>
      <c r="T89" s="127" t="s">
        <v>731</v>
      </c>
      <c r="U89" s="127">
        <v>0</v>
      </c>
      <c r="V89" s="127">
        <v>0</v>
      </c>
    </row>
    <row r="90" spans="1:25" x14ac:dyDescent="0.4">
      <c r="A90" s="123" t="s">
        <v>844</v>
      </c>
      <c r="B90" s="143" t="s">
        <v>718</v>
      </c>
      <c r="C90" s="143" t="s">
        <v>741</v>
      </c>
      <c r="D90" s="143" t="s">
        <v>720</v>
      </c>
      <c r="E90" s="143"/>
      <c r="F90" s="144" t="s">
        <v>819</v>
      </c>
      <c r="G90" s="143" t="s">
        <v>722</v>
      </c>
      <c r="H90" s="143" t="s">
        <v>663</v>
      </c>
      <c r="I90" s="143" t="s">
        <v>765</v>
      </c>
      <c r="J90" s="143" t="s">
        <v>766</v>
      </c>
      <c r="K90" s="143" t="s">
        <v>738</v>
      </c>
      <c r="L90" s="143" t="s">
        <v>844</v>
      </c>
      <c r="M90" s="143" t="s">
        <v>727</v>
      </c>
      <c r="N90" s="144"/>
      <c r="O90" s="145">
        <v>45322</v>
      </c>
      <c r="P90" s="143" t="s">
        <v>845</v>
      </c>
      <c r="Q90" s="127" t="s">
        <v>844</v>
      </c>
      <c r="R90" s="127" t="s">
        <v>822</v>
      </c>
      <c r="S90" s="127" t="s">
        <v>823</v>
      </c>
      <c r="T90" s="127" t="s">
        <v>731</v>
      </c>
      <c r="U90" s="127">
        <v>0</v>
      </c>
      <c r="V90" s="127">
        <v>0</v>
      </c>
    </row>
    <row r="91" spans="1:25" x14ac:dyDescent="0.4">
      <c r="A91" s="123" t="s">
        <v>846</v>
      </c>
      <c r="B91" s="143" t="s">
        <v>718</v>
      </c>
      <c r="C91" s="143" t="s">
        <v>741</v>
      </c>
      <c r="D91" s="143" t="s">
        <v>720</v>
      </c>
      <c r="E91" s="143"/>
      <c r="F91" s="144" t="s">
        <v>819</v>
      </c>
      <c r="G91" s="143" t="s">
        <v>722</v>
      </c>
      <c r="H91" s="143" t="s">
        <v>668</v>
      </c>
      <c r="I91" s="143" t="s">
        <v>723</v>
      </c>
      <c r="J91" s="143" t="s">
        <v>775</v>
      </c>
      <c r="K91" s="143" t="s">
        <v>725</v>
      </c>
      <c r="L91" s="143" t="s">
        <v>846</v>
      </c>
      <c r="M91" s="143" t="s">
        <v>727</v>
      </c>
      <c r="N91" s="144"/>
      <c r="O91" s="145">
        <v>45322</v>
      </c>
      <c r="P91" s="143" t="s">
        <v>847</v>
      </c>
      <c r="Q91" s="127" t="s">
        <v>846</v>
      </c>
      <c r="R91" s="127" t="s">
        <v>822</v>
      </c>
      <c r="S91" s="127" t="s">
        <v>823</v>
      </c>
      <c r="T91" s="127" t="s">
        <v>731</v>
      </c>
      <c r="U91" s="127">
        <v>0</v>
      </c>
      <c r="V91" s="127">
        <v>0</v>
      </c>
    </row>
    <row r="92" spans="1:25" x14ac:dyDescent="0.4">
      <c r="A92" s="123" t="s">
        <v>848</v>
      </c>
      <c r="B92" s="143" t="s">
        <v>718</v>
      </c>
      <c r="C92" s="143" t="s">
        <v>741</v>
      </c>
      <c r="D92" s="143" t="s">
        <v>720</v>
      </c>
      <c r="E92" s="143"/>
      <c r="F92" s="144" t="s">
        <v>819</v>
      </c>
      <c r="G92" s="143" t="s">
        <v>722</v>
      </c>
      <c r="H92" s="143" t="s">
        <v>668</v>
      </c>
      <c r="I92" s="143" t="s">
        <v>723</v>
      </c>
      <c r="J92" s="143" t="s">
        <v>775</v>
      </c>
      <c r="K92" s="143" t="s">
        <v>732</v>
      </c>
      <c r="L92" s="143" t="s">
        <v>848</v>
      </c>
      <c r="M92" s="143" t="s">
        <v>727</v>
      </c>
      <c r="N92" s="144"/>
      <c r="O92" s="145">
        <v>45322</v>
      </c>
      <c r="P92" s="143" t="s">
        <v>849</v>
      </c>
      <c r="Q92" s="127" t="s">
        <v>848</v>
      </c>
      <c r="R92" s="127" t="s">
        <v>822</v>
      </c>
      <c r="S92" s="127" t="s">
        <v>823</v>
      </c>
      <c r="T92" s="127" t="s">
        <v>731</v>
      </c>
      <c r="U92" s="127">
        <v>0</v>
      </c>
      <c r="V92" s="127">
        <v>0</v>
      </c>
    </row>
    <row r="93" spans="1:25" x14ac:dyDescent="0.4">
      <c r="A93" s="123" t="s">
        <v>850</v>
      </c>
      <c r="B93" s="143" t="s">
        <v>718</v>
      </c>
      <c r="C93" s="143" t="s">
        <v>741</v>
      </c>
      <c r="D93" s="143" t="s">
        <v>720</v>
      </c>
      <c r="E93" s="143"/>
      <c r="F93" s="144" t="s">
        <v>819</v>
      </c>
      <c r="G93" s="143" t="s">
        <v>722</v>
      </c>
      <c r="H93" s="143" t="s">
        <v>668</v>
      </c>
      <c r="I93" s="143" t="s">
        <v>723</v>
      </c>
      <c r="J93" s="143" t="s">
        <v>775</v>
      </c>
      <c r="K93" s="143" t="s">
        <v>735</v>
      </c>
      <c r="L93" s="143" t="s">
        <v>850</v>
      </c>
      <c r="M93" s="143" t="s">
        <v>727</v>
      </c>
      <c r="N93" s="144"/>
      <c r="O93" s="145">
        <v>45322</v>
      </c>
      <c r="P93" s="143" t="s">
        <v>851</v>
      </c>
      <c r="Q93" s="127" t="s">
        <v>850</v>
      </c>
      <c r="R93" s="127" t="s">
        <v>822</v>
      </c>
      <c r="S93" s="127" t="s">
        <v>823</v>
      </c>
      <c r="T93" s="127" t="s">
        <v>731</v>
      </c>
      <c r="U93" s="127">
        <v>0</v>
      </c>
      <c r="V93" s="127">
        <v>0</v>
      </c>
    </row>
    <row r="94" spans="1:25" x14ac:dyDescent="0.4">
      <c r="A94" s="123" t="s">
        <v>852</v>
      </c>
      <c r="B94" s="143" t="s">
        <v>718</v>
      </c>
      <c r="C94" s="143" t="s">
        <v>741</v>
      </c>
      <c r="D94" s="143" t="s">
        <v>720</v>
      </c>
      <c r="E94" s="143"/>
      <c r="F94" s="144" t="s">
        <v>819</v>
      </c>
      <c r="G94" s="143" t="s">
        <v>722</v>
      </c>
      <c r="H94" s="143" t="s">
        <v>668</v>
      </c>
      <c r="I94" s="143" t="s">
        <v>723</v>
      </c>
      <c r="J94" s="143" t="s">
        <v>775</v>
      </c>
      <c r="K94" s="143" t="s">
        <v>738</v>
      </c>
      <c r="L94" s="143" t="s">
        <v>852</v>
      </c>
      <c r="M94" s="143" t="s">
        <v>727</v>
      </c>
      <c r="N94" s="144"/>
      <c r="O94" s="145">
        <v>45322</v>
      </c>
      <c r="P94" s="143" t="s">
        <v>853</v>
      </c>
      <c r="Q94" s="127" t="s">
        <v>852</v>
      </c>
      <c r="R94" s="127" t="s">
        <v>822</v>
      </c>
      <c r="S94" s="127" t="s">
        <v>823</v>
      </c>
      <c r="T94" s="127" t="s">
        <v>731</v>
      </c>
      <c r="U94" s="127">
        <v>0</v>
      </c>
      <c r="V94" s="127">
        <v>0</v>
      </c>
    </row>
    <row r="95" spans="1:25" x14ac:dyDescent="0.4">
      <c r="A95" s="123" t="s">
        <v>726</v>
      </c>
      <c r="B95" s="143" t="s">
        <v>718</v>
      </c>
      <c r="C95" s="143" t="s">
        <v>719</v>
      </c>
      <c r="D95" s="143" t="s">
        <v>720</v>
      </c>
      <c r="E95" s="143"/>
      <c r="F95" s="144" t="s">
        <v>721</v>
      </c>
      <c r="G95" s="143" t="s">
        <v>722</v>
      </c>
      <c r="H95" s="143" t="s">
        <v>668</v>
      </c>
      <c r="I95" s="143" t="s">
        <v>723</v>
      </c>
      <c r="J95" s="143" t="s">
        <v>724</v>
      </c>
      <c r="K95" s="143" t="s">
        <v>725</v>
      </c>
      <c r="L95" s="143" t="s">
        <v>726</v>
      </c>
      <c r="M95" s="143" t="s">
        <v>727</v>
      </c>
      <c r="N95" s="144"/>
      <c r="O95" s="145">
        <v>45322</v>
      </c>
      <c r="P95" s="143" t="s">
        <v>728</v>
      </c>
      <c r="Q95" s="143" t="s">
        <v>726</v>
      </c>
      <c r="R95" s="143" t="s">
        <v>729</v>
      </c>
      <c r="S95" s="143" t="s">
        <v>730</v>
      </c>
      <c r="T95" s="143" t="s">
        <v>731</v>
      </c>
      <c r="U95" s="143">
        <v>0</v>
      </c>
      <c r="V95" s="143">
        <v>0</v>
      </c>
      <c r="W95" s="143"/>
      <c r="X95" s="143"/>
      <c r="Y95" s="143"/>
    </row>
    <row r="96" spans="1:25" x14ac:dyDescent="0.4">
      <c r="A96" s="123" t="s">
        <v>733</v>
      </c>
      <c r="B96" s="143" t="s">
        <v>718</v>
      </c>
      <c r="C96" s="143" t="s">
        <v>719</v>
      </c>
      <c r="D96" s="143" t="s">
        <v>720</v>
      </c>
      <c r="E96" s="143"/>
      <c r="F96" s="144" t="s">
        <v>721</v>
      </c>
      <c r="G96" s="143" t="s">
        <v>722</v>
      </c>
      <c r="H96" s="143" t="s">
        <v>668</v>
      </c>
      <c r="I96" s="143" t="s">
        <v>723</v>
      </c>
      <c r="J96" s="143" t="s">
        <v>724</v>
      </c>
      <c r="K96" s="143" t="s">
        <v>732</v>
      </c>
      <c r="L96" s="143" t="s">
        <v>733</v>
      </c>
      <c r="M96" s="143" t="s">
        <v>727</v>
      </c>
      <c r="N96" s="144"/>
      <c r="O96" s="145">
        <v>45322</v>
      </c>
      <c r="P96" s="143" t="s">
        <v>734</v>
      </c>
      <c r="Q96" s="143" t="s">
        <v>733</v>
      </c>
      <c r="R96" s="143" t="s">
        <v>729</v>
      </c>
      <c r="S96" s="143" t="s">
        <v>730</v>
      </c>
      <c r="T96" s="143" t="s">
        <v>731</v>
      </c>
      <c r="U96" s="143">
        <v>0</v>
      </c>
      <c r="V96" s="143">
        <v>0</v>
      </c>
      <c r="W96" s="143"/>
      <c r="X96" s="143"/>
      <c r="Y96" s="143"/>
    </row>
    <row r="97" spans="1:25" x14ac:dyDescent="0.4">
      <c r="A97" s="123" t="s">
        <v>736</v>
      </c>
      <c r="B97" s="143" t="s">
        <v>718</v>
      </c>
      <c r="C97" s="143" t="s">
        <v>719</v>
      </c>
      <c r="D97" s="143" t="s">
        <v>720</v>
      </c>
      <c r="E97" s="143"/>
      <c r="F97" s="144" t="s">
        <v>721</v>
      </c>
      <c r="G97" s="143" t="s">
        <v>722</v>
      </c>
      <c r="H97" s="143" t="s">
        <v>668</v>
      </c>
      <c r="I97" s="143" t="s">
        <v>723</v>
      </c>
      <c r="J97" s="143" t="s">
        <v>724</v>
      </c>
      <c r="K97" s="143" t="s">
        <v>735</v>
      </c>
      <c r="L97" s="143" t="s">
        <v>736</v>
      </c>
      <c r="M97" s="143" t="s">
        <v>727</v>
      </c>
      <c r="N97" s="144"/>
      <c r="O97" s="145">
        <v>45322</v>
      </c>
      <c r="P97" s="143" t="s">
        <v>737</v>
      </c>
      <c r="Q97" s="143" t="s">
        <v>736</v>
      </c>
      <c r="R97" s="143" t="s">
        <v>729</v>
      </c>
      <c r="S97" s="143" t="s">
        <v>730</v>
      </c>
      <c r="T97" s="143" t="s">
        <v>731</v>
      </c>
      <c r="U97" s="143">
        <v>0</v>
      </c>
      <c r="V97" s="143">
        <v>0</v>
      </c>
      <c r="W97" s="143"/>
      <c r="X97" s="143"/>
      <c r="Y97" s="143"/>
    </row>
    <row r="98" spans="1:25" x14ac:dyDescent="0.4">
      <c r="A98" s="123" t="s">
        <v>739</v>
      </c>
      <c r="B98" s="143" t="s">
        <v>718</v>
      </c>
      <c r="C98" s="143" t="s">
        <v>719</v>
      </c>
      <c r="D98" s="143" t="s">
        <v>720</v>
      </c>
      <c r="E98" s="143"/>
      <c r="F98" s="144" t="s">
        <v>721</v>
      </c>
      <c r="G98" s="143" t="s">
        <v>722</v>
      </c>
      <c r="H98" s="143" t="s">
        <v>668</v>
      </c>
      <c r="I98" s="143" t="s">
        <v>723</v>
      </c>
      <c r="J98" s="143" t="s">
        <v>724</v>
      </c>
      <c r="K98" s="143" t="s">
        <v>738</v>
      </c>
      <c r="L98" s="143" t="s">
        <v>739</v>
      </c>
      <c r="M98" s="143" t="s">
        <v>727</v>
      </c>
      <c r="N98" s="144"/>
      <c r="O98" s="145">
        <v>45322</v>
      </c>
      <c r="P98" s="143" t="s">
        <v>740</v>
      </c>
      <c r="Q98" s="143" t="s">
        <v>739</v>
      </c>
      <c r="R98" s="143" t="s">
        <v>729</v>
      </c>
      <c r="S98" s="143" t="s">
        <v>730</v>
      </c>
      <c r="T98" s="143" t="s">
        <v>731</v>
      </c>
      <c r="U98" s="143">
        <v>0</v>
      </c>
      <c r="V98" s="143">
        <v>0</v>
      </c>
      <c r="W98" s="143"/>
      <c r="X98" s="143"/>
      <c r="Y98" s="143"/>
    </row>
    <row r="99" spans="1:25" x14ac:dyDescent="0.4">
      <c r="A99" s="123" t="s">
        <v>1011</v>
      </c>
      <c r="B99" s="143" t="s">
        <v>946</v>
      </c>
      <c r="C99" s="143" t="s">
        <v>854</v>
      </c>
      <c r="D99" s="143" t="s">
        <v>720</v>
      </c>
      <c r="E99" s="143"/>
      <c r="F99" s="144" t="s">
        <v>855</v>
      </c>
      <c r="G99" s="143" t="s">
        <v>722</v>
      </c>
      <c r="H99" s="143" t="s">
        <v>677</v>
      </c>
      <c r="I99" s="143" t="s">
        <v>856</v>
      </c>
      <c r="J99" s="143" t="s">
        <v>857</v>
      </c>
      <c r="K99" s="143" t="s">
        <v>725</v>
      </c>
      <c r="L99" s="143" t="s">
        <v>1011</v>
      </c>
      <c r="M99" s="143" t="s">
        <v>727</v>
      </c>
      <c r="N99" s="144"/>
      <c r="O99" s="145">
        <v>45322</v>
      </c>
      <c r="P99" s="143" t="s">
        <v>1012</v>
      </c>
      <c r="Q99" s="127" t="s">
        <v>1011</v>
      </c>
      <c r="R99" s="127" t="s">
        <v>860</v>
      </c>
      <c r="S99" s="127" t="s">
        <v>861</v>
      </c>
      <c r="T99" s="127" t="s">
        <v>731</v>
      </c>
      <c r="U99" s="127">
        <v>0</v>
      </c>
      <c r="V99" s="127">
        <v>0</v>
      </c>
    </row>
    <row r="100" spans="1:25" x14ac:dyDescent="0.4">
      <c r="A100" s="123" t="s">
        <v>1013</v>
      </c>
      <c r="B100" s="143" t="s">
        <v>946</v>
      </c>
      <c r="C100" s="143" t="s">
        <v>854</v>
      </c>
      <c r="D100" s="143" t="s">
        <v>720</v>
      </c>
      <c r="E100" s="143"/>
      <c r="F100" s="144" t="s">
        <v>855</v>
      </c>
      <c r="G100" s="143" t="s">
        <v>722</v>
      </c>
      <c r="H100" s="143" t="s">
        <v>677</v>
      </c>
      <c r="I100" s="143" t="s">
        <v>856</v>
      </c>
      <c r="J100" s="143" t="s">
        <v>857</v>
      </c>
      <c r="K100" s="143" t="s">
        <v>732</v>
      </c>
      <c r="L100" s="143" t="s">
        <v>1013</v>
      </c>
      <c r="M100" s="143" t="s">
        <v>727</v>
      </c>
      <c r="N100" s="144"/>
      <c r="O100" s="145">
        <v>45322</v>
      </c>
      <c r="P100" s="143" t="s">
        <v>1014</v>
      </c>
      <c r="Q100" s="127" t="s">
        <v>1013</v>
      </c>
      <c r="R100" s="127" t="s">
        <v>860</v>
      </c>
      <c r="S100" s="127" t="s">
        <v>861</v>
      </c>
      <c r="T100" s="127" t="s">
        <v>731</v>
      </c>
      <c r="U100" s="127">
        <v>0</v>
      </c>
      <c r="V100" s="127">
        <v>0</v>
      </c>
    </row>
    <row r="101" spans="1:25" x14ac:dyDescent="0.4">
      <c r="A101" s="123" t="s">
        <v>1015</v>
      </c>
      <c r="B101" s="143" t="s">
        <v>946</v>
      </c>
      <c r="C101" s="143" t="s">
        <v>854</v>
      </c>
      <c r="D101" s="143" t="s">
        <v>720</v>
      </c>
      <c r="E101" s="143"/>
      <c r="F101" s="144" t="s">
        <v>855</v>
      </c>
      <c r="G101" s="143" t="s">
        <v>722</v>
      </c>
      <c r="H101" s="143" t="s">
        <v>677</v>
      </c>
      <c r="I101" s="143" t="s">
        <v>856</v>
      </c>
      <c r="J101" s="143" t="s">
        <v>857</v>
      </c>
      <c r="K101" s="143" t="s">
        <v>735</v>
      </c>
      <c r="L101" s="143" t="s">
        <v>1015</v>
      </c>
      <c r="M101" s="143" t="s">
        <v>727</v>
      </c>
      <c r="N101" s="144"/>
      <c r="O101" s="145">
        <v>45322</v>
      </c>
      <c r="P101" s="143" t="s">
        <v>1016</v>
      </c>
      <c r="Q101" s="127" t="s">
        <v>1015</v>
      </c>
      <c r="R101" s="127" t="s">
        <v>860</v>
      </c>
      <c r="S101" s="127" t="s">
        <v>861</v>
      </c>
      <c r="T101" s="127" t="s">
        <v>731</v>
      </c>
      <c r="U101" s="127">
        <v>0</v>
      </c>
      <c r="V101" s="127">
        <v>0</v>
      </c>
    </row>
    <row r="102" spans="1:25" x14ac:dyDescent="0.4">
      <c r="A102" s="123" t="s">
        <v>1017</v>
      </c>
      <c r="B102" s="143" t="s">
        <v>946</v>
      </c>
      <c r="C102" s="143" t="s">
        <v>854</v>
      </c>
      <c r="D102" s="143" t="s">
        <v>720</v>
      </c>
      <c r="E102" s="143"/>
      <c r="F102" s="144" t="s">
        <v>855</v>
      </c>
      <c r="G102" s="143" t="s">
        <v>722</v>
      </c>
      <c r="H102" s="143" t="s">
        <v>677</v>
      </c>
      <c r="I102" s="143" t="s">
        <v>856</v>
      </c>
      <c r="J102" s="143" t="s">
        <v>857</v>
      </c>
      <c r="K102" s="143" t="s">
        <v>738</v>
      </c>
      <c r="L102" s="143" t="s">
        <v>1017</v>
      </c>
      <c r="M102" s="143" t="s">
        <v>727</v>
      </c>
      <c r="N102" s="144"/>
      <c r="O102" s="145">
        <v>45322</v>
      </c>
      <c r="P102" s="143" t="s">
        <v>1018</v>
      </c>
      <c r="Q102" s="127" t="s">
        <v>1017</v>
      </c>
      <c r="R102" s="127" t="s">
        <v>860</v>
      </c>
      <c r="S102" s="127" t="s">
        <v>861</v>
      </c>
      <c r="T102" s="127" t="s">
        <v>731</v>
      </c>
      <c r="U102" s="127">
        <v>0</v>
      </c>
      <c r="V102" s="127">
        <v>0</v>
      </c>
    </row>
    <row r="103" spans="1:25" x14ac:dyDescent="0.4">
      <c r="A103" s="123" t="s">
        <v>1019</v>
      </c>
      <c r="B103" s="143" t="s">
        <v>946</v>
      </c>
      <c r="C103" s="143" t="s">
        <v>854</v>
      </c>
      <c r="D103" s="143" t="s">
        <v>720</v>
      </c>
      <c r="E103" s="143"/>
      <c r="F103" s="144" t="s">
        <v>855</v>
      </c>
      <c r="G103" s="143" t="s">
        <v>722</v>
      </c>
      <c r="H103" s="143" t="s">
        <v>678</v>
      </c>
      <c r="I103" s="143" t="s">
        <v>743</v>
      </c>
      <c r="J103" s="143" t="s">
        <v>868</v>
      </c>
      <c r="K103" s="143" t="s">
        <v>725</v>
      </c>
      <c r="L103" s="143" t="s">
        <v>1019</v>
      </c>
      <c r="M103" s="143" t="s">
        <v>727</v>
      </c>
      <c r="N103" s="144"/>
      <c r="O103" s="145">
        <v>45322</v>
      </c>
      <c r="P103" s="143" t="s">
        <v>1020</v>
      </c>
      <c r="Q103" s="127" t="s">
        <v>1019</v>
      </c>
      <c r="R103" s="127" t="s">
        <v>860</v>
      </c>
      <c r="S103" s="127" t="s">
        <v>861</v>
      </c>
      <c r="T103" s="127" t="s">
        <v>731</v>
      </c>
      <c r="U103" s="127">
        <v>0</v>
      </c>
      <c r="V103" s="127">
        <v>0</v>
      </c>
    </row>
    <row r="104" spans="1:25" x14ac:dyDescent="0.4">
      <c r="A104" s="123" t="s">
        <v>1021</v>
      </c>
      <c r="B104" s="143" t="s">
        <v>946</v>
      </c>
      <c r="C104" s="143" t="s">
        <v>854</v>
      </c>
      <c r="D104" s="143" t="s">
        <v>720</v>
      </c>
      <c r="E104" s="143"/>
      <c r="F104" s="144" t="s">
        <v>855</v>
      </c>
      <c r="G104" s="143" t="s">
        <v>722</v>
      </c>
      <c r="H104" s="143" t="s">
        <v>678</v>
      </c>
      <c r="I104" s="143" t="s">
        <v>743</v>
      </c>
      <c r="J104" s="143" t="s">
        <v>868</v>
      </c>
      <c r="K104" s="143" t="s">
        <v>732</v>
      </c>
      <c r="L104" s="143" t="s">
        <v>1021</v>
      </c>
      <c r="M104" s="143" t="s">
        <v>727</v>
      </c>
      <c r="N104" s="144"/>
      <c r="O104" s="145">
        <v>45322</v>
      </c>
      <c r="P104" s="143" t="s">
        <v>1022</v>
      </c>
      <c r="Q104" s="127" t="s">
        <v>1021</v>
      </c>
      <c r="R104" s="127" t="s">
        <v>860</v>
      </c>
      <c r="S104" s="127" t="s">
        <v>861</v>
      </c>
      <c r="T104" s="127" t="s">
        <v>731</v>
      </c>
      <c r="U104" s="127">
        <v>0</v>
      </c>
      <c r="V104" s="127">
        <v>0</v>
      </c>
    </row>
    <row r="105" spans="1:25" x14ac:dyDescent="0.4">
      <c r="A105" s="123" t="s">
        <v>1023</v>
      </c>
      <c r="B105" s="143" t="s">
        <v>946</v>
      </c>
      <c r="C105" s="143" t="s">
        <v>854</v>
      </c>
      <c r="D105" s="143" t="s">
        <v>720</v>
      </c>
      <c r="E105" s="143"/>
      <c r="F105" s="144" t="s">
        <v>855</v>
      </c>
      <c r="G105" s="143" t="s">
        <v>722</v>
      </c>
      <c r="H105" s="143" t="s">
        <v>678</v>
      </c>
      <c r="I105" s="143" t="s">
        <v>743</v>
      </c>
      <c r="J105" s="143" t="s">
        <v>868</v>
      </c>
      <c r="K105" s="143" t="s">
        <v>735</v>
      </c>
      <c r="L105" s="143" t="s">
        <v>1023</v>
      </c>
      <c r="M105" s="143" t="s">
        <v>727</v>
      </c>
      <c r="N105" s="144"/>
      <c r="O105" s="145">
        <v>45322</v>
      </c>
      <c r="P105" s="143" t="s">
        <v>1024</v>
      </c>
      <c r="Q105" s="127" t="s">
        <v>1023</v>
      </c>
      <c r="R105" s="127" t="s">
        <v>860</v>
      </c>
      <c r="S105" s="127" t="s">
        <v>861</v>
      </c>
      <c r="T105" s="127" t="s">
        <v>731</v>
      </c>
      <c r="U105" s="127">
        <v>0</v>
      </c>
      <c r="V105" s="127">
        <v>0</v>
      </c>
    </row>
    <row r="106" spans="1:25" x14ac:dyDescent="0.4">
      <c r="A106" s="123" t="s">
        <v>1025</v>
      </c>
      <c r="B106" s="143" t="s">
        <v>946</v>
      </c>
      <c r="C106" s="143" t="s">
        <v>854</v>
      </c>
      <c r="D106" s="143" t="s">
        <v>720</v>
      </c>
      <c r="E106" s="143"/>
      <c r="F106" s="144" t="s">
        <v>855</v>
      </c>
      <c r="G106" s="143" t="s">
        <v>722</v>
      </c>
      <c r="H106" s="143" t="s">
        <v>678</v>
      </c>
      <c r="I106" s="143" t="s">
        <v>743</v>
      </c>
      <c r="J106" s="143" t="s">
        <v>868</v>
      </c>
      <c r="K106" s="143" t="s">
        <v>738</v>
      </c>
      <c r="L106" s="143" t="s">
        <v>1025</v>
      </c>
      <c r="M106" s="143" t="s">
        <v>727</v>
      </c>
      <c r="N106" s="144"/>
      <c r="O106" s="145">
        <v>45322</v>
      </c>
      <c r="P106" s="143" t="s">
        <v>1026</v>
      </c>
      <c r="Q106" s="127" t="s">
        <v>1025</v>
      </c>
      <c r="R106" s="127" t="s">
        <v>860</v>
      </c>
      <c r="S106" s="127" t="s">
        <v>861</v>
      </c>
      <c r="T106" s="127" t="s">
        <v>731</v>
      </c>
      <c r="U106" s="127">
        <v>0</v>
      </c>
      <c r="V106" s="127">
        <v>0</v>
      </c>
    </row>
    <row r="107" spans="1:25" x14ac:dyDescent="0.4">
      <c r="A107" s="123" t="s">
        <v>1027</v>
      </c>
      <c r="B107" s="143" t="s">
        <v>946</v>
      </c>
      <c r="C107" s="143" t="s">
        <v>854</v>
      </c>
      <c r="D107" s="143" t="s">
        <v>720</v>
      </c>
      <c r="E107" s="143"/>
      <c r="F107" s="144" t="s">
        <v>855</v>
      </c>
      <c r="G107" s="143" t="s">
        <v>722</v>
      </c>
      <c r="H107" s="143" t="s">
        <v>707</v>
      </c>
      <c r="I107" s="143" t="s">
        <v>755</v>
      </c>
      <c r="J107" s="143" t="s">
        <v>877</v>
      </c>
      <c r="K107" s="143" t="s">
        <v>725</v>
      </c>
      <c r="L107" s="143" t="s">
        <v>1027</v>
      </c>
      <c r="M107" s="143" t="s">
        <v>727</v>
      </c>
      <c r="N107" s="144"/>
      <c r="O107" s="145">
        <v>45322</v>
      </c>
      <c r="P107" s="143" t="s">
        <v>1028</v>
      </c>
      <c r="Q107" s="127" t="s">
        <v>1027</v>
      </c>
      <c r="R107" s="127" t="s">
        <v>860</v>
      </c>
      <c r="S107" s="127" t="s">
        <v>861</v>
      </c>
      <c r="T107" s="127" t="s">
        <v>731</v>
      </c>
      <c r="U107" s="127">
        <v>0</v>
      </c>
      <c r="V107" s="127">
        <v>0</v>
      </c>
    </row>
    <row r="108" spans="1:25" x14ac:dyDescent="0.4">
      <c r="A108" s="123" t="s">
        <v>1029</v>
      </c>
      <c r="B108" s="143" t="s">
        <v>946</v>
      </c>
      <c r="C108" s="143" t="s">
        <v>854</v>
      </c>
      <c r="D108" s="143" t="s">
        <v>720</v>
      </c>
      <c r="E108" s="143"/>
      <c r="F108" s="144" t="s">
        <v>855</v>
      </c>
      <c r="G108" s="143" t="s">
        <v>722</v>
      </c>
      <c r="H108" s="143" t="s">
        <v>707</v>
      </c>
      <c r="I108" s="143" t="s">
        <v>755</v>
      </c>
      <c r="J108" s="143" t="s">
        <v>877</v>
      </c>
      <c r="K108" s="143" t="s">
        <v>732</v>
      </c>
      <c r="L108" s="143" t="s">
        <v>1029</v>
      </c>
      <c r="M108" s="143" t="s">
        <v>727</v>
      </c>
      <c r="N108" s="144"/>
      <c r="O108" s="145">
        <v>45322</v>
      </c>
      <c r="P108" s="143" t="s">
        <v>1030</v>
      </c>
      <c r="Q108" s="127" t="s">
        <v>1029</v>
      </c>
      <c r="R108" s="127" t="s">
        <v>860</v>
      </c>
      <c r="S108" s="127" t="s">
        <v>861</v>
      </c>
      <c r="T108" s="127" t="s">
        <v>731</v>
      </c>
      <c r="U108" s="127">
        <v>0</v>
      </c>
      <c r="V108" s="127">
        <v>0</v>
      </c>
    </row>
    <row r="109" spans="1:25" x14ac:dyDescent="0.4">
      <c r="A109" s="123" t="s">
        <v>1031</v>
      </c>
      <c r="B109" s="143" t="s">
        <v>946</v>
      </c>
      <c r="C109" s="143" t="s">
        <v>854</v>
      </c>
      <c r="D109" s="143" t="s">
        <v>720</v>
      </c>
      <c r="E109" s="143"/>
      <c r="F109" s="144" t="s">
        <v>855</v>
      </c>
      <c r="G109" s="143" t="s">
        <v>722</v>
      </c>
      <c r="H109" s="143" t="s">
        <v>707</v>
      </c>
      <c r="I109" s="143" t="s">
        <v>755</v>
      </c>
      <c r="J109" s="143" t="s">
        <v>877</v>
      </c>
      <c r="K109" s="143" t="s">
        <v>735</v>
      </c>
      <c r="L109" s="143" t="s">
        <v>1031</v>
      </c>
      <c r="M109" s="143" t="s">
        <v>727</v>
      </c>
      <c r="N109" s="144"/>
      <c r="O109" s="145">
        <v>45322</v>
      </c>
      <c r="P109" s="143" t="s">
        <v>1032</v>
      </c>
      <c r="Q109" s="127" t="s">
        <v>1031</v>
      </c>
      <c r="R109" s="127" t="s">
        <v>860</v>
      </c>
      <c r="S109" s="127" t="s">
        <v>861</v>
      </c>
      <c r="T109" s="127" t="s">
        <v>731</v>
      </c>
      <c r="U109" s="127">
        <v>0</v>
      </c>
      <c r="V109" s="127">
        <v>0</v>
      </c>
    </row>
    <row r="110" spans="1:25" x14ac:dyDescent="0.4">
      <c r="A110" s="123" t="s">
        <v>1033</v>
      </c>
      <c r="B110" s="143" t="s">
        <v>946</v>
      </c>
      <c r="C110" s="143" t="s">
        <v>854</v>
      </c>
      <c r="D110" s="143" t="s">
        <v>720</v>
      </c>
      <c r="E110" s="143"/>
      <c r="F110" s="144" t="s">
        <v>855</v>
      </c>
      <c r="G110" s="143" t="s">
        <v>722</v>
      </c>
      <c r="H110" s="143" t="s">
        <v>707</v>
      </c>
      <c r="I110" s="143" t="s">
        <v>755</v>
      </c>
      <c r="J110" s="143" t="s">
        <v>877</v>
      </c>
      <c r="K110" s="143" t="s">
        <v>738</v>
      </c>
      <c r="L110" s="143" t="s">
        <v>1033</v>
      </c>
      <c r="M110" s="143" t="s">
        <v>727</v>
      </c>
      <c r="N110" s="144"/>
      <c r="O110" s="145">
        <v>45322</v>
      </c>
      <c r="P110" s="143" t="s">
        <v>1034</v>
      </c>
      <c r="Q110" s="127" t="s">
        <v>1033</v>
      </c>
      <c r="R110" s="127" t="s">
        <v>860</v>
      </c>
      <c r="S110" s="127" t="s">
        <v>861</v>
      </c>
      <c r="T110" s="127" t="s">
        <v>731</v>
      </c>
      <c r="U110" s="127">
        <v>0</v>
      </c>
      <c r="V110" s="127">
        <v>0</v>
      </c>
    </row>
    <row r="111" spans="1:25" x14ac:dyDescent="0.4">
      <c r="A111" s="123" t="s">
        <v>1035</v>
      </c>
      <c r="B111" s="143" t="s">
        <v>946</v>
      </c>
      <c r="C111" s="143" t="s">
        <v>854</v>
      </c>
      <c r="D111" s="143" t="s">
        <v>720</v>
      </c>
      <c r="E111" s="143"/>
      <c r="F111" s="144" t="s">
        <v>855</v>
      </c>
      <c r="G111" s="143" t="s">
        <v>722</v>
      </c>
      <c r="H111" s="143" t="s">
        <v>663</v>
      </c>
      <c r="I111" s="143" t="s">
        <v>765</v>
      </c>
      <c r="J111" s="143" t="s">
        <v>886</v>
      </c>
      <c r="K111" s="143" t="s">
        <v>725</v>
      </c>
      <c r="L111" s="143" t="s">
        <v>1035</v>
      </c>
      <c r="M111" s="143" t="s">
        <v>727</v>
      </c>
      <c r="N111" s="144"/>
      <c r="O111" s="145">
        <v>45322</v>
      </c>
      <c r="P111" s="143" t="s">
        <v>1036</v>
      </c>
      <c r="Q111" s="127" t="s">
        <v>1035</v>
      </c>
      <c r="R111" s="127" t="s">
        <v>860</v>
      </c>
      <c r="S111" s="127" t="s">
        <v>861</v>
      </c>
      <c r="T111" s="127" t="s">
        <v>731</v>
      </c>
      <c r="U111" s="127">
        <v>0</v>
      </c>
      <c r="V111" s="127">
        <v>0</v>
      </c>
    </row>
    <row r="112" spans="1:25" x14ac:dyDescent="0.4">
      <c r="A112" s="123" t="s">
        <v>1037</v>
      </c>
      <c r="B112" s="143" t="s">
        <v>946</v>
      </c>
      <c r="C112" s="143" t="s">
        <v>854</v>
      </c>
      <c r="D112" s="143" t="s">
        <v>720</v>
      </c>
      <c r="E112" s="143"/>
      <c r="F112" s="144" t="s">
        <v>855</v>
      </c>
      <c r="G112" s="143" t="s">
        <v>722</v>
      </c>
      <c r="H112" s="143" t="s">
        <v>663</v>
      </c>
      <c r="I112" s="143" t="s">
        <v>765</v>
      </c>
      <c r="J112" s="143" t="s">
        <v>886</v>
      </c>
      <c r="K112" s="143" t="s">
        <v>732</v>
      </c>
      <c r="L112" s="143" t="s">
        <v>1037</v>
      </c>
      <c r="M112" s="143" t="s">
        <v>727</v>
      </c>
      <c r="N112" s="144"/>
      <c r="O112" s="145">
        <v>45322</v>
      </c>
      <c r="P112" s="143" t="s">
        <v>1038</v>
      </c>
      <c r="Q112" s="127" t="s">
        <v>1037</v>
      </c>
      <c r="R112" s="127" t="s">
        <v>860</v>
      </c>
      <c r="S112" s="127" t="s">
        <v>861</v>
      </c>
      <c r="T112" s="127" t="s">
        <v>731</v>
      </c>
      <c r="U112" s="127">
        <v>0</v>
      </c>
      <c r="V112" s="127">
        <v>0</v>
      </c>
    </row>
    <row r="113" spans="1:22" x14ac:dyDescent="0.4">
      <c r="A113" s="123" t="s">
        <v>1039</v>
      </c>
      <c r="B113" s="143" t="s">
        <v>946</v>
      </c>
      <c r="C113" s="143" t="s">
        <v>854</v>
      </c>
      <c r="D113" s="143" t="s">
        <v>720</v>
      </c>
      <c r="E113" s="143"/>
      <c r="F113" s="144" t="s">
        <v>855</v>
      </c>
      <c r="G113" s="143" t="s">
        <v>722</v>
      </c>
      <c r="H113" s="143" t="s">
        <v>663</v>
      </c>
      <c r="I113" s="143" t="s">
        <v>765</v>
      </c>
      <c r="J113" s="143" t="s">
        <v>886</v>
      </c>
      <c r="K113" s="143" t="s">
        <v>735</v>
      </c>
      <c r="L113" s="143" t="s">
        <v>1039</v>
      </c>
      <c r="M113" s="143" t="s">
        <v>727</v>
      </c>
      <c r="N113" s="144"/>
      <c r="O113" s="145">
        <v>45322</v>
      </c>
      <c r="P113" s="143" t="s">
        <v>1040</v>
      </c>
      <c r="Q113" s="127" t="s">
        <v>1039</v>
      </c>
      <c r="R113" s="127" t="s">
        <v>860</v>
      </c>
      <c r="S113" s="127" t="s">
        <v>861</v>
      </c>
      <c r="T113" s="127" t="s">
        <v>731</v>
      </c>
      <c r="U113" s="127">
        <v>0</v>
      </c>
      <c r="V113" s="127">
        <v>0</v>
      </c>
    </row>
    <row r="114" spans="1:22" x14ac:dyDescent="0.4">
      <c r="A114" s="123" t="s">
        <v>1041</v>
      </c>
      <c r="B114" s="143" t="s">
        <v>946</v>
      </c>
      <c r="C114" s="143" t="s">
        <v>854</v>
      </c>
      <c r="D114" s="143" t="s">
        <v>720</v>
      </c>
      <c r="E114" s="143"/>
      <c r="F114" s="144" t="s">
        <v>855</v>
      </c>
      <c r="G114" s="143" t="s">
        <v>722</v>
      </c>
      <c r="H114" s="143" t="s">
        <v>663</v>
      </c>
      <c r="I114" s="143" t="s">
        <v>765</v>
      </c>
      <c r="J114" s="143" t="s">
        <v>886</v>
      </c>
      <c r="K114" s="143" t="s">
        <v>738</v>
      </c>
      <c r="L114" s="143" t="s">
        <v>1041</v>
      </c>
      <c r="M114" s="143" t="s">
        <v>727</v>
      </c>
      <c r="N114" s="144"/>
      <c r="O114" s="145">
        <v>45322</v>
      </c>
      <c r="P114" s="143" t="s">
        <v>1042</v>
      </c>
      <c r="Q114" s="127" t="s">
        <v>1041</v>
      </c>
      <c r="R114" s="127" t="s">
        <v>860</v>
      </c>
      <c r="S114" s="127" t="s">
        <v>861</v>
      </c>
      <c r="T114" s="127" t="s">
        <v>731</v>
      </c>
      <c r="U114" s="127">
        <v>0</v>
      </c>
      <c r="V114" s="127">
        <v>0</v>
      </c>
    </row>
    <row r="115" spans="1:22" x14ac:dyDescent="0.4">
      <c r="A115" s="123" t="s">
        <v>1043</v>
      </c>
      <c r="B115" s="143" t="s">
        <v>946</v>
      </c>
      <c r="C115" s="143" t="s">
        <v>854</v>
      </c>
      <c r="D115" s="143" t="s">
        <v>720</v>
      </c>
      <c r="E115" s="143"/>
      <c r="F115" s="144" t="s">
        <v>855</v>
      </c>
      <c r="G115" s="143" t="s">
        <v>722</v>
      </c>
      <c r="H115" s="143" t="s">
        <v>668</v>
      </c>
      <c r="I115" s="143" t="s">
        <v>723</v>
      </c>
      <c r="J115" s="143" t="s">
        <v>775</v>
      </c>
      <c r="K115" s="143" t="s">
        <v>725</v>
      </c>
      <c r="L115" s="143" t="s">
        <v>1043</v>
      </c>
      <c r="M115" s="143" t="s">
        <v>727</v>
      </c>
      <c r="N115" s="144"/>
      <c r="O115" s="145">
        <v>45322</v>
      </c>
      <c r="P115" s="143" t="s">
        <v>1044</v>
      </c>
      <c r="Q115" s="127" t="s">
        <v>1043</v>
      </c>
      <c r="R115" s="127" t="s">
        <v>860</v>
      </c>
      <c r="S115" s="127" t="s">
        <v>861</v>
      </c>
      <c r="T115" s="127" t="s">
        <v>731</v>
      </c>
      <c r="U115" s="127">
        <v>0</v>
      </c>
      <c r="V115" s="127">
        <v>0</v>
      </c>
    </row>
    <row r="116" spans="1:22" x14ac:dyDescent="0.4">
      <c r="A116" s="123" t="s">
        <v>1045</v>
      </c>
      <c r="B116" s="143" t="s">
        <v>946</v>
      </c>
      <c r="C116" s="143" t="s">
        <v>854</v>
      </c>
      <c r="D116" s="143" t="s">
        <v>720</v>
      </c>
      <c r="E116" s="143"/>
      <c r="F116" s="144" t="s">
        <v>855</v>
      </c>
      <c r="G116" s="143" t="s">
        <v>722</v>
      </c>
      <c r="H116" s="143" t="s">
        <v>668</v>
      </c>
      <c r="I116" s="143" t="s">
        <v>723</v>
      </c>
      <c r="J116" s="143" t="s">
        <v>775</v>
      </c>
      <c r="K116" s="143" t="s">
        <v>732</v>
      </c>
      <c r="L116" s="143" t="s">
        <v>1045</v>
      </c>
      <c r="M116" s="143" t="s">
        <v>727</v>
      </c>
      <c r="N116" s="144"/>
      <c r="O116" s="145">
        <v>45322</v>
      </c>
      <c r="P116" s="143" t="s">
        <v>1046</v>
      </c>
      <c r="Q116" s="127" t="s">
        <v>1045</v>
      </c>
      <c r="R116" s="127" t="s">
        <v>860</v>
      </c>
      <c r="S116" s="127" t="s">
        <v>861</v>
      </c>
      <c r="T116" s="127" t="s">
        <v>731</v>
      </c>
      <c r="U116" s="127">
        <v>0</v>
      </c>
      <c r="V116" s="127">
        <v>0</v>
      </c>
    </row>
    <row r="117" spans="1:22" x14ac:dyDescent="0.4">
      <c r="A117" s="123" t="s">
        <v>1047</v>
      </c>
      <c r="B117" s="143" t="s">
        <v>946</v>
      </c>
      <c r="C117" s="143" t="s">
        <v>854</v>
      </c>
      <c r="D117" s="143" t="s">
        <v>720</v>
      </c>
      <c r="E117" s="143"/>
      <c r="F117" s="144" t="s">
        <v>855</v>
      </c>
      <c r="G117" s="143" t="s">
        <v>722</v>
      </c>
      <c r="H117" s="143" t="s">
        <v>668</v>
      </c>
      <c r="I117" s="143" t="s">
        <v>723</v>
      </c>
      <c r="J117" s="143" t="s">
        <v>775</v>
      </c>
      <c r="K117" s="143" t="s">
        <v>735</v>
      </c>
      <c r="L117" s="143" t="s">
        <v>1047</v>
      </c>
      <c r="M117" s="143" t="s">
        <v>727</v>
      </c>
      <c r="N117" s="144"/>
      <c r="O117" s="145">
        <v>45322</v>
      </c>
      <c r="P117" s="143" t="s">
        <v>1048</v>
      </c>
      <c r="Q117" s="127" t="s">
        <v>1047</v>
      </c>
      <c r="R117" s="127" t="s">
        <v>860</v>
      </c>
      <c r="S117" s="127" t="s">
        <v>861</v>
      </c>
      <c r="T117" s="127" t="s">
        <v>731</v>
      </c>
      <c r="U117" s="127">
        <v>0</v>
      </c>
      <c r="V117" s="127">
        <v>0</v>
      </c>
    </row>
    <row r="118" spans="1:22" x14ac:dyDescent="0.4">
      <c r="A118" s="123" t="s">
        <v>1049</v>
      </c>
      <c r="B118" s="143" t="s">
        <v>946</v>
      </c>
      <c r="C118" s="143" t="s">
        <v>854</v>
      </c>
      <c r="D118" s="143" t="s">
        <v>720</v>
      </c>
      <c r="E118" s="143"/>
      <c r="F118" s="144" t="s">
        <v>855</v>
      </c>
      <c r="G118" s="143" t="s">
        <v>722</v>
      </c>
      <c r="H118" s="143" t="s">
        <v>668</v>
      </c>
      <c r="I118" s="143" t="s">
        <v>723</v>
      </c>
      <c r="J118" s="143" t="s">
        <v>775</v>
      </c>
      <c r="K118" s="143" t="s">
        <v>738</v>
      </c>
      <c r="L118" s="143" t="s">
        <v>1049</v>
      </c>
      <c r="M118" s="143" t="s">
        <v>727</v>
      </c>
      <c r="N118" s="144"/>
      <c r="O118" s="145">
        <v>45322</v>
      </c>
      <c r="P118" s="143" t="s">
        <v>1050</v>
      </c>
      <c r="Q118" s="127" t="s">
        <v>1049</v>
      </c>
      <c r="R118" s="127" t="s">
        <v>860</v>
      </c>
      <c r="S118" s="127" t="s">
        <v>861</v>
      </c>
      <c r="T118" s="127" t="s">
        <v>731</v>
      </c>
      <c r="U118" s="127">
        <v>0</v>
      </c>
      <c r="V118" s="127">
        <v>0</v>
      </c>
    </row>
    <row r="119" spans="1:22" x14ac:dyDescent="0.4">
      <c r="A119" s="123" t="s">
        <v>1051</v>
      </c>
      <c r="B119" s="143" t="s">
        <v>946</v>
      </c>
      <c r="C119" s="143" t="s">
        <v>854</v>
      </c>
      <c r="D119" s="143" t="s">
        <v>720</v>
      </c>
      <c r="E119" s="143"/>
      <c r="F119" s="144" t="s">
        <v>903</v>
      </c>
      <c r="G119" s="143" t="s">
        <v>722</v>
      </c>
      <c r="H119" s="143" t="s">
        <v>677</v>
      </c>
      <c r="I119" s="143" t="s">
        <v>856</v>
      </c>
      <c r="J119" s="143" t="s">
        <v>857</v>
      </c>
      <c r="K119" s="143" t="s">
        <v>725</v>
      </c>
      <c r="L119" s="143" t="s">
        <v>1051</v>
      </c>
      <c r="M119" s="143" t="s">
        <v>727</v>
      </c>
      <c r="N119" s="144"/>
      <c r="O119" s="145">
        <v>45322</v>
      </c>
      <c r="P119" s="143" t="s">
        <v>1052</v>
      </c>
      <c r="Q119" s="127" t="s">
        <v>1051</v>
      </c>
      <c r="R119" s="127" t="s">
        <v>906</v>
      </c>
      <c r="S119" s="127" t="s">
        <v>907</v>
      </c>
      <c r="T119" s="127" t="s">
        <v>731</v>
      </c>
      <c r="U119" s="127">
        <v>0</v>
      </c>
      <c r="V119" s="127">
        <v>0</v>
      </c>
    </row>
    <row r="120" spans="1:22" x14ac:dyDescent="0.4">
      <c r="A120" s="123" t="s">
        <v>1053</v>
      </c>
      <c r="B120" s="143" t="s">
        <v>946</v>
      </c>
      <c r="C120" s="143" t="s">
        <v>854</v>
      </c>
      <c r="D120" s="143" t="s">
        <v>720</v>
      </c>
      <c r="E120" s="143"/>
      <c r="F120" s="144" t="s">
        <v>903</v>
      </c>
      <c r="G120" s="143" t="s">
        <v>722</v>
      </c>
      <c r="H120" s="143" t="s">
        <v>677</v>
      </c>
      <c r="I120" s="143" t="s">
        <v>856</v>
      </c>
      <c r="J120" s="143" t="s">
        <v>857</v>
      </c>
      <c r="K120" s="143" t="s">
        <v>732</v>
      </c>
      <c r="L120" s="143" t="s">
        <v>1053</v>
      </c>
      <c r="M120" s="143" t="s">
        <v>727</v>
      </c>
      <c r="N120" s="144"/>
      <c r="O120" s="145">
        <v>45322</v>
      </c>
      <c r="P120" s="143" t="s">
        <v>1054</v>
      </c>
      <c r="Q120" s="127" t="s">
        <v>1053</v>
      </c>
      <c r="R120" s="127" t="s">
        <v>906</v>
      </c>
      <c r="S120" s="127" t="s">
        <v>907</v>
      </c>
      <c r="T120" s="127" t="s">
        <v>731</v>
      </c>
      <c r="U120" s="127">
        <v>0</v>
      </c>
      <c r="V120" s="127">
        <v>0</v>
      </c>
    </row>
    <row r="121" spans="1:22" x14ac:dyDescent="0.4">
      <c r="A121" s="123" t="s">
        <v>1055</v>
      </c>
      <c r="B121" s="143" t="s">
        <v>946</v>
      </c>
      <c r="C121" s="143" t="s">
        <v>854</v>
      </c>
      <c r="D121" s="143" t="s">
        <v>720</v>
      </c>
      <c r="E121" s="143"/>
      <c r="F121" s="144" t="s">
        <v>903</v>
      </c>
      <c r="G121" s="143" t="s">
        <v>722</v>
      </c>
      <c r="H121" s="143" t="s">
        <v>677</v>
      </c>
      <c r="I121" s="143" t="s">
        <v>856</v>
      </c>
      <c r="J121" s="143" t="s">
        <v>857</v>
      </c>
      <c r="K121" s="143" t="s">
        <v>735</v>
      </c>
      <c r="L121" s="143" t="s">
        <v>1055</v>
      </c>
      <c r="M121" s="143" t="s">
        <v>727</v>
      </c>
      <c r="N121" s="144"/>
      <c r="O121" s="145">
        <v>45322</v>
      </c>
      <c r="P121" s="143" t="s">
        <v>1056</v>
      </c>
      <c r="Q121" s="127" t="s">
        <v>1055</v>
      </c>
      <c r="R121" s="127" t="s">
        <v>906</v>
      </c>
      <c r="S121" s="127" t="s">
        <v>907</v>
      </c>
      <c r="T121" s="127" t="s">
        <v>731</v>
      </c>
      <c r="U121" s="127">
        <v>0</v>
      </c>
      <c r="V121" s="127">
        <v>0</v>
      </c>
    </row>
    <row r="122" spans="1:22" x14ac:dyDescent="0.4">
      <c r="A122" s="123" t="s">
        <v>1057</v>
      </c>
      <c r="B122" s="143" t="s">
        <v>946</v>
      </c>
      <c r="C122" s="143" t="s">
        <v>854</v>
      </c>
      <c r="D122" s="143" t="s">
        <v>720</v>
      </c>
      <c r="E122" s="143"/>
      <c r="F122" s="144" t="s">
        <v>903</v>
      </c>
      <c r="G122" s="143" t="s">
        <v>722</v>
      </c>
      <c r="H122" s="143" t="s">
        <v>677</v>
      </c>
      <c r="I122" s="143" t="s">
        <v>856</v>
      </c>
      <c r="J122" s="143" t="s">
        <v>857</v>
      </c>
      <c r="K122" s="143" t="s">
        <v>738</v>
      </c>
      <c r="L122" s="143" t="s">
        <v>1057</v>
      </c>
      <c r="M122" s="143" t="s">
        <v>727</v>
      </c>
      <c r="N122" s="144"/>
      <c r="O122" s="145">
        <v>45322</v>
      </c>
      <c r="P122" s="143" t="s">
        <v>1058</v>
      </c>
      <c r="Q122" s="127" t="s">
        <v>1057</v>
      </c>
      <c r="R122" s="127" t="s">
        <v>906</v>
      </c>
      <c r="S122" s="127" t="s">
        <v>907</v>
      </c>
      <c r="T122" s="127" t="s">
        <v>731</v>
      </c>
      <c r="U122" s="127">
        <v>0</v>
      </c>
      <c r="V122" s="127">
        <v>0</v>
      </c>
    </row>
    <row r="123" spans="1:22" x14ac:dyDescent="0.4">
      <c r="A123" s="123" t="s">
        <v>1059</v>
      </c>
      <c r="B123" s="143" t="s">
        <v>946</v>
      </c>
      <c r="C123" s="143" t="s">
        <v>854</v>
      </c>
      <c r="D123" s="143" t="s">
        <v>720</v>
      </c>
      <c r="E123" s="143"/>
      <c r="F123" s="144" t="s">
        <v>903</v>
      </c>
      <c r="G123" s="143" t="s">
        <v>722</v>
      </c>
      <c r="H123" s="143" t="s">
        <v>678</v>
      </c>
      <c r="I123" s="143" t="s">
        <v>743</v>
      </c>
      <c r="J123" s="143" t="s">
        <v>868</v>
      </c>
      <c r="K123" s="143" t="s">
        <v>725</v>
      </c>
      <c r="L123" s="143" t="s">
        <v>1059</v>
      </c>
      <c r="M123" s="143" t="s">
        <v>727</v>
      </c>
      <c r="N123" s="144"/>
      <c r="O123" s="145">
        <v>45322</v>
      </c>
      <c r="P123" s="143" t="s">
        <v>1060</v>
      </c>
      <c r="Q123" s="127" t="s">
        <v>1059</v>
      </c>
      <c r="R123" s="127" t="s">
        <v>906</v>
      </c>
      <c r="S123" s="127" t="s">
        <v>907</v>
      </c>
      <c r="T123" s="127" t="s">
        <v>731</v>
      </c>
      <c r="U123" s="127">
        <v>0</v>
      </c>
      <c r="V123" s="127">
        <v>0</v>
      </c>
    </row>
    <row r="124" spans="1:22" x14ac:dyDescent="0.4">
      <c r="A124" s="123" t="s">
        <v>1061</v>
      </c>
      <c r="B124" s="143" t="s">
        <v>946</v>
      </c>
      <c r="C124" s="143" t="s">
        <v>854</v>
      </c>
      <c r="D124" s="143" t="s">
        <v>720</v>
      </c>
      <c r="E124" s="143"/>
      <c r="F124" s="144" t="s">
        <v>903</v>
      </c>
      <c r="G124" s="143" t="s">
        <v>722</v>
      </c>
      <c r="H124" s="143" t="s">
        <v>678</v>
      </c>
      <c r="I124" s="143" t="s">
        <v>743</v>
      </c>
      <c r="J124" s="143" t="s">
        <v>868</v>
      </c>
      <c r="K124" s="143" t="s">
        <v>732</v>
      </c>
      <c r="L124" s="143" t="s">
        <v>1061</v>
      </c>
      <c r="M124" s="143" t="s">
        <v>727</v>
      </c>
      <c r="N124" s="144"/>
      <c r="O124" s="145">
        <v>45322</v>
      </c>
      <c r="P124" s="143" t="s">
        <v>1062</v>
      </c>
      <c r="Q124" s="127" t="s">
        <v>1061</v>
      </c>
      <c r="R124" s="127" t="s">
        <v>906</v>
      </c>
      <c r="S124" s="127" t="s">
        <v>907</v>
      </c>
      <c r="T124" s="127" t="s">
        <v>731</v>
      </c>
      <c r="U124" s="127">
        <v>0</v>
      </c>
      <c r="V124" s="127">
        <v>0</v>
      </c>
    </row>
    <row r="125" spans="1:22" x14ac:dyDescent="0.4">
      <c r="A125" s="123" t="s">
        <v>1063</v>
      </c>
      <c r="B125" s="143" t="s">
        <v>946</v>
      </c>
      <c r="C125" s="143" t="s">
        <v>854</v>
      </c>
      <c r="D125" s="143" t="s">
        <v>720</v>
      </c>
      <c r="E125" s="143"/>
      <c r="F125" s="144" t="s">
        <v>903</v>
      </c>
      <c r="G125" s="143" t="s">
        <v>722</v>
      </c>
      <c r="H125" s="143" t="s">
        <v>678</v>
      </c>
      <c r="I125" s="143" t="s">
        <v>743</v>
      </c>
      <c r="J125" s="143" t="s">
        <v>868</v>
      </c>
      <c r="K125" s="143" t="s">
        <v>735</v>
      </c>
      <c r="L125" s="143" t="s">
        <v>1063</v>
      </c>
      <c r="M125" s="143" t="s">
        <v>727</v>
      </c>
      <c r="N125" s="144"/>
      <c r="O125" s="145">
        <v>45322</v>
      </c>
      <c r="P125" s="143" t="s">
        <v>1064</v>
      </c>
      <c r="Q125" s="127" t="s">
        <v>1063</v>
      </c>
      <c r="R125" s="127" t="s">
        <v>906</v>
      </c>
      <c r="S125" s="127" t="s">
        <v>907</v>
      </c>
      <c r="T125" s="127" t="s">
        <v>731</v>
      </c>
      <c r="U125" s="127">
        <v>0</v>
      </c>
      <c r="V125" s="127">
        <v>0</v>
      </c>
    </row>
    <row r="126" spans="1:22" x14ac:dyDescent="0.4">
      <c r="A126" s="123" t="s">
        <v>1065</v>
      </c>
      <c r="B126" s="143" t="s">
        <v>946</v>
      </c>
      <c r="C126" s="143" t="s">
        <v>854</v>
      </c>
      <c r="D126" s="143" t="s">
        <v>720</v>
      </c>
      <c r="E126" s="143"/>
      <c r="F126" s="144" t="s">
        <v>903</v>
      </c>
      <c r="G126" s="143" t="s">
        <v>722</v>
      </c>
      <c r="H126" s="143" t="s">
        <v>678</v>
      </c>
      <c r="I126" s="143" t="s">
        <v>743</v>
      </c>
      <c r="J126" s="143" t="s">
        <v>868</v>
      </c>
      <c r="K126" s="143" t="s">
        <v>738</v>
      </c>
      <c r="L126" s="143" t="s">
        <v>1065</v>
      </c>
      <c r="M126" s="143" t="s">
        <v>727</v>
      </c>
      <c r="N126" s="144"/>
      <c r="O126" s="145">
        <v>45322</v>
      </c>
      <c r="P126" s="143" t="s">
        <v>1066</v>
      </c>
      <c r="Q126" s="127" t="s">
        <v>1065</v>
      </c>
      <c r="R126" s="127" t="s">
        <v>906</v>
      </c>
      <c r="S126" s="127" t="s">
        <v>907</v>
      </c>
      <c r="T126" s="127" t="s">
        <v>731</v>
      </c>
      <c r="U126" s="127">
        <v>0</v>
      </c>
      <c r="V126" s="127">
        <v>0</v>
      </c>
    </row>
    <row r="127" spans="1:22" x14ac:dyDescent="0.4">
      <c r="A127" s="123" t="s">
        <v>1067</v>
      </c>
      <c r="B127" s="143" t="s">
        <v>946</v>
      </c>
      <c r="C127" s="143" t="s">
        <v>854</v>
      </c>
      <c r="D127" s="143" t="s">
        <v>720</v>
      </c>
      <c r="E127" s="143"/>
      <c r="F127" s="144" t="s">
        <v>903</v>
      </c>
      <c r="G127" s="143" t="s">
        <v>722</v>
      </c>
      <c r="H127" s="143" t="s">
        <v>707</v>
      </c>
      <c r="I127" s="143" t="s">
        <v>755</v>
      </c>
      <c r="J127" s="143" t="s">
        <v>877</v>
      </c>
      <c r="K127" s="143" t="s">
        <v>725</v>
      </c>
      <c r="L127" s="143" t="s">
        <v>1067</v>
      </c>
      <c r="M127" s="143" t="s">
        <v>727</v>
      </c>
      <c r="N127" s="144"/>
      <c r="O127" s="145">
        <v>45322</v>
      </c>
      <c r="P127" s="143" t="s">
        <v>1068</v>
      </c>
      <c r="Q127" s="127" t="s">
        <v>1067</v>
      </c>
      <c r="R127" s="127" t="s">
        <v>906</v>
      </c>
      <c r="S127" s="127" t="s">
        <v>907</v>
      </c>
      <c r="T127" s="127" t="s">
        <v>731</v>
      </c>
      <c r="U127" s="127">
        <v>0</v>
      </c>
      <c r="V127" s="127">
        <v>0</v>
      </c>
    </row>
    <row r="128" spans="1:22" x14ac:dyDescent="0.4">
      <c r="A128" s="123" t="s">
        <v>1069</v>
      </c>
      <c r="B128" s="143" t="s">
        <v>946</v>
      </c>
      <c r="C128" s="143" t="s">
        <v>854</v>
      </c>
      <c r="D128" s="143" t="s">
        <v>720</v>
      </c>
      <c r="E128" s="143"/>
      <c r="F128" s="144" t="s">
        <v>903</v>
      </c>
      <c r="G128" s="143" t="s">
        <v>722</v>
      </c>
      <c r="H128" s="143" t="s">
        <v>707</v>
      </c>
      <c r="I128" s="143" t="s">
        <v>755</v>
      </c>
      <c r="J128" s="143" t="s">
        <v>877</v>
      </c>
      <c r="K128" s="143" t="s">
        <v>732</v>
      </c>
      <c r="L128" s="143" t="s">
        <v>1069</v>
      </c>
      <c r="M128" s="143" t="s">
        <v>727</v>
      </c>
      <c r="N128" s="144"/>
      <c r="O128" s="145">
        <v>45322</v>
      </c>
      <c r="P128" s="143" t="s">
        <v>1070</v>
      </c>
      <c r="Q128" s="127" t="s">
        <v>1069</v>
      </c>
      <c r="R128" s="127" t="s">
        <v>906</v>
      </c>
      <c r="S128" s="127" t="s">
        <v>907</v>
      </c>
      <c r="T128" s="127" t="s">
        <v>731</v>
      </c>
      <c r="U128" s="127">
        <v>0</v>
      </c>
      <c r="V128" s="127">
        <v>0</v>
      </c>
    </row>
    <row r="129" spans="1:22" x14ac:dyDescent="0.4">
      <c r="A129" s="123" t="s">
        <v>1071</v>
      </c>
      <c r="B129" s="143" t="s">
        <v>946</v>
      </c>
      <c r="C129" s="143" t="s">
        <v>854</v>
      </c>
      <c r="D129" s="143" t="s">
        <v>720</v>
      </c>
      <c r="E129" s="143"/>
      <c r="F129" s="144" t="s">
        <v>903</v>
      </c>
      <c r="G129" s="143" t="s">
        <v>722</v>
      </c>
      <c r="H129" s="143" t="s">
        <v>707</v>
      </c>
      <c r="I129" s="143" t="s">
        <v>755</v>
      </c>
      <c r="J129" s="143" t="s">
        <v>877</v>
      </c>
      <c r="K129" s="143" t="s">
        <v>735</v>
      </c>
      <c r="L129" s="143" t="s">
        <v>1071</v>
      </c>
      <c r="M129" s="143" t="s">
        <v>727</v>
      </c>
      <c r="N129" s="144"/>
      <c r="O129" s="145">
        <v>45322</v>
      </c>
      <c r="P129" s="143" t="s">
        <v>1072</v>
      </c>
      <c r="Q129" s="127" t="s">
        <v>1071</v>
      </c>
      <c r="R129" s="127" t="s">
        <v>906</v>
      </c>
      <c r="S129" s="127" t="s">
        <v>907</v>
      </c>
      <c r="T129" s="127" t="s">
        <v>731</v>
      </c>
      <c r="U129" s="127">
        <v>0</v>
      </c>
      <c r="V129" s="127">
        <v>0</v>
      </c>
    </row>
    <row r="130" spans="1:22" x14ac:dyDescent="0.4">
      <c r="A130" s="123" t="s">
        <v>1073</v>
      </c>
      <c r="B130" s="143" t="s">
        <v>946</v>
      </c>
      <c r="C130" s="143" t="s">
        <v>854</v>
      </c>
      <c r="D130" s="143" t="s">
        <v>720</v>
      </c>
      <c r="E130" s="143"/>
      <c r="F130" s="144" t="s">
        <v>903</v>
      </c>
      <c r="G130" s="143" t="s">
        <v>722</v>
      </c>
      <c r="H130" s="143" t="s">
        <v>707</v>
      </c>
      <c r="I130" s="143" t="s">
        <v>755</v>
      </c>
      <c r="J130" s="143" t="s">
        <v>877</v>
      </c>
      <c r="K130" s="143" t="s">
        <v>738</v>
      </c>
      <c r="L130" s="143" t="s">
        <v>1073</v>
      </c>
      <c r="M130" s="143" t="s">
        <v>727</v>
      </c>
      <c r="N130" s="144"/>
      <c r="O130" s="145">
        <v>45322</v>
      </c>
      <c r="P130" s="143" t="s">
        <v>1074</v>
      </c>
      <c r="Q130" s="127" t="s">
        <v>1073</v>
      </c>
      <c r="R130" s="127" t="s">
        <v>906</v>
      </c>
      <c r="S130" s="127" t="s">
        <v>907</v>
      </c>
      <c r="T130" s="127" t="s">
        <v>731</v>
      </c>
      <c r="U130" s="127">
        <v>0</v>
      </c>
      <c r="V130" s="127">
        <v>0</v>
      </c>
    </row>
    <row r="131" spans="1:22" x14ac:dyDescent="0.4">
      <c r="A131" s="123" t="s">
        <v>1075</v>
      </c>
      <c r="B131" s="143" t="s">
        <v>946</v>
      </c>
      <c r="C131" s="143" t="s">
        <v>854</v>
      </c>
      <c r="D131" s="143" t="s">
        <v>720</v>
      </c>
      <c r="E131" s="143"/>
      <c r="F131" s="144" t="s">
        <v>903</v>
      </c>
      <c r="G131" s="143" t="s">
        <v>722</v>
      </c>
      <c r="H131" s="143" t="s">
        <v>663</v>
      </c>
      <c r="I131" s="143" t="s">
        <v>765</v>
      </c>
      <c r="J131" s="143" t="s">
        <v>886</v>
      </c>
      <c r="K131" s="143" t="s">
        <v>725</v>
      </c>
      <c r="L131" s="143" t="s">
        <v>1075</v>
      </c>
      <c r="M131" s="143" t="s">
        <v>727</v>
      </c>
      <c r="N131" s="144"/>
      <c r="O131" s="145">
        <v>45322</v>
      </c>
      <c r="P131" s="143" t="s">
        <v>1076</v>
      </c>
      <c r="Q131" s="127" t="s">
        <v>1075</v>
      </c>
      <c r="R131" s="127" t="s">
        <v>906</v>
      </c>
      <c r="S131" s="127" t="s">
        <v>907</v>
      </c>
      <c r="T131" s="127" t="s">
        <v>731</v>
      </c>
      <c r="U131" s="127">
        <v>0</v>
      </c>
      <c r="V131" s="127">
        <v>0</v>
      </c>
    </row>
    <row r="132" spans="1:22" x14ac:dyDescent="0.4">
      <c r="A132" s="123" t="s">
        <v>1077</v>
      </c>
      <c r="B132" s="143" t="s">
        <v>946</v>
      </c>
      <c r="C132" s="143" t="s">
        <v>854</v>
      </c>
      <c r="D132" s="143" t="s">
        <v>720</v>
      </c>
      <c r="E132" s="143"/>
      <c r="F132" s="144" t="s">
        <v>903</v>
      </c>
      <c r="G132" s="143" t="s">
        <v>722</v>
      </c>
      <c r="H132" s="143" t="s">
        <v>663</v>
      </c>
      <c r="I132" s="143" t="s">
        <v>765</v>
      </c>
      <c r="J132" s="143" t="s">
        <v>886</v>
      </c>
      <c r="K132" s="143" t="s">
        <v>732</v>
      </c>
      <c r="L132" s="143" t="s">
        <v>1077</v>
      </c>
      <c r="M132" s="143" t="s">
        <v>727</v>
      </c>
      <c r="N132" s="144"/>
      <c r="O132" s="145">
        <v>45322</v>
      </c>
      <c r="P132" s="143" t="s">
        <v>1078</v>
      </c>
      <c r="Q132" s="127" t="s">
        <v>1077</v>
      </c>
      <c r="R132" s="127" t="s">
        <v>906</v>
      </c>
      <c r="S132" s="127" t="s">
        <v>907</v>
      </c>
      <c r="T132" s="127" t="s">
        <v>731</v>
      </c>
      <c r="U132" s="127">
        <v>0</v>
      </c>
      <c r="V132" s="127">
        <v>0</v>
      </c>
    </row>
    <row r="133" spans="1:22" x14ac:dyDescent="0.4">
      <c r="A133" s="123" t="s">
        <v>1079</v>
      </c>
      <c r="B133" s="143" t="s">
        <v>946</v>
      </c>
      <c r="C133" s="143" t="s">
        <v>854</v>
      </c>
      <c r="D133" s="143" t="s">
        <v>720</v>
      </c>
      <c r="E133" s="143"/>
      <c r="F133" s="144" t="s">
        <v>903</v>
      </c>
      <c r="G133" s="143" t="s">
        <v>722</v>
      </c>
      <c r="H133" s="143" t="s">
        <v>663</v>
      </c>
      <c r="I133" s="143" t="s">
        <v>765</v>
      </c>
      <c r="J133" s="143" t="s">
        <v>886</v>
      </c>
      <c r="K133" s="143" t="s">
        <v>735</v>
      </c>
      <c r="L133" s="143" t="s">
        <v>1079</v>
      </c>
      <c r="M133" s="143" t="s">
        <v>727</v>
      </c>
      <c r="N133" s="144"/>
      <c r="O133" s="145">
        <v>45322</v>
      </c>
      <c r="P133" s="143" t="s">
        <v>1080</v>
      </c>
      <c r="Q133" s="127" t="s">
        <v>1079</v>
      </c>
      <c r="R133" s="127" t="s">
        <v>906</v>
      </c>
      <c r="S133" s="127" t="s">
        <v>907</v>
      </c>
      <c r="T133" s="127" t="s">
        <v>731</v>
      </c>
      <c r="U133" s="127">
        <v>0</v>
      </c>
      <c r="V133" s="127">
        <v>0</v>
      </c>
    </row>
    <row r="134" spans="1:22" x14ac:dyDescent="0.4">
      <c r="A134" s="123" t="s">
        <v>1081</v>
      </c>
      <c r="B134" s="143" t="s">
        <v>946</v>
      </c>
      <c r="C134" s="143" t="s">
        <v>854</v>
      </c>
      <c r="D134" s="143" t="s">
        <v>720</v>
      </c>
      <c r="E134" s="143"/>
      <c r="F134" s="144" t="s">
        <v>903</v>
      </c>
      <c r="G134" s="143" t="s">
        <v>722</v>
      </c>
      <c r="H134" s="143" t="s">
        <v>663</v>
      </c>
      <c r="I134" s="143" t="s">
        <v>765</v>
      </c>
      <c r="J134" s="143" t="s">
        <v>886</v>
      </c>
      <c r="K134" s="143" t="s">
        <v>738</v>
      </c>
      <c r="L134" s="143" t="s">
        <v>1081</v>
      </c>
      <c r="M134" s="143" t="s">
        <v>727</v>
      </c>
      <c r="N134" s="144"/>
      <c r="O134" s="145">
        <v>45322</v>
      </c>
      <c r="P134" s="143" t="s">
        <v>1082</v>
      </c>
      <c r="Q134" s="127" t="s">
        <v>1081</v>
      </c>
      <c r="R134" s="127" t="s">
        <v>906</v>
      </c>
      <c r="S134" s="127" t="s">
        <v>907</v>
      </c>
      <c r="T134" s="127" t="s">
        <v>731</v>
      </c>
      <c r="U134" s="127">
        <v>0</v>
      </c>
      <c r="V134" s="127">
        <v>0</v>
      </c>
    </row>
    <row r="135" spans="1:22" x14ac:dyDescent="0.4">
      <c r="A135" s="123" t="s">
        <v>1083</v>
      </c>
      <c r="B135" s="143" t="s">
        <v>946</v>
      </c>
      <c r="C135" s="143" t="s">
        <v>854</v>
      </c>
      <c r="D135" s="143" t="s">
        <v>720</v>
      </c>
      <c r="E135" s="143"/>
      <c r="F135" s="144" t="s">
        <v>903</v>
      </c>
      <c r="G135" s="143" t="s">
        <v>722</v>
      </c>
      <c r="H135" s="143" t="s">
        <v>668</v>
      </c>
      <c r="I135" s="143" t="s">
        <v>723</v>
      </c>
      <c r="J135" s="143" t="s">
        <v>775</v>
      </c>
      <c r="K135" s="143" t="s">
        <v>725</v>
      </c>
      <c r="L135" s="143" t="s">
        <v>1083</v>
      </c>
      <c r="M135" s="143" t="s">
        <v>727</v>
      </c>
      <c r="N135" s="144"/>
      <c r="O135" s="145">
        <v>45322</v>
      </c>
      <c r="P135" s="143" t="s">
        <v>1084</v>
      </c>
      <c r="Q135" s="127" t="s">
        <v>1083</v>
      </c>
      <c r="R135" s="127" t="s">
        <v>906</v>
      </c>
      <c r="S135" s="127" t="s">
        <v>907</v>
      </c>
      <c r="T135" s="127" t="s">
        <v>731</v>
      </c>
      <c r="U135" s="127">
        <v>0</v>
      </c>
      <c r="V135" s="127">
        <v>0</v>
      </c>
    </row>
    <row r="136" spans="1:22" x14ac:dyDescent="0.4">
      <c r="A136" s="123" t="s">
        <v>1085</v>
      </c>
      <c r="B136" s="143" t="s">
        <v>946</v>
      </c>
      <c r="C136" s="143" t="s">
        <v>854</v>
      </c>
      <c r="D136" s="143" t="s">
        <v>720</v>
      </c>
      <c r="E136" s="143"/>
      <c r="F136" s="144" t="s">
        <v>903</v>
      </c>
      <c r="G136" s="143" t="s">
        <v>722</v>
      </c>
      <c r="H136" s="143" t="s">
        <v>668</v>
      </c>
      <c r="I136" s="143" t="s">
        <v>723</v>
      </c>
      <c r="J136" s="143" t="s">
        <v>775</v>
      </c>
      <c r="K136" s="143" t="s">
        <v>732</v>
      </c>
      <c r="L136" s="143" t="s">
        <v>1085</v>
      </c>
      <c r="M136" s="143" t="s">
        <v>727</v>
      </c>
      <c r="N136" s="144"/>
      <c r="O136" s="145">
        <v>45322</v>
      </c>
      <c r="P136" s="143" t="s">
        <v>1086</v>
      </c>
      <c r="Q136" s="127" t="s">
        <v>1085</v>
      </c>
      <c r="R136" s="127" t="s">
        <v>906</v>
      </c>
      <c r="S136" s="127" t="s">
        <v>907</v>
      </c>
      <c r="T136" s="127" t="s">
        <v>731</v>
      </c>
      <c r="U136" s="127">
        <v>0</v>
      </c>
      <c r="V136" s="127">
        <v>0</v>
      </c>
    </row>
    <row r="137" spans="1:22" x14ac:dyDescent="0.4">
      <c r="A137" s="123" t="s">
        <v>1087</v>
      </c>
      <c r="B137" s="143" t="s">
        <v>946</v>
      </c>
      <c r="C137" s="143" t="s">
        <v>854</v>
      </c>
      <c r="D137" s="143" t="s">
        <v>720</v>
      </c>
      <c r="E137" s="143"/>
      <c r="F137" s="144" t="s">
        <v>903</v>
      </c>
      <c r="G137" s="143" t="s">
        <v>722</v>
      </c>
      <c r="H137" s="143" t="s">
        <v>668</v>
      </c>
      <c r="I137" s="143" t="s">
        <v>723</v>
      </c>
      <c r="J137" s="143" t="s">
        <v>775</v>
      </c>
      <c r="K137" s="143" t="s">
        <v>735</v>
      </c>
      <c r="L137" s="143" t="s">
        <v>1087</v>
      </c>
      <c r="M137" s="143" t="s">
        <v>727</v>
      </c>
      <c r="N137" s="144"/>
      <c r="O137" s="145">
        <v>45322</v>
      </c>
      <c r="P137" s="143" t="s">
        <v>1088</v>
      </c>
      <c r="Q137" s="127" t="s">
        <v>1087</v>
      </c>
      <c r="R137" s="127" t="s">
        <v>906</v>
      </c>
      <c r="S137" s="127" t="s">
        <v>907</v>
      </c>
      <c r="T137" s="127" t="s">
        <v>731</v>
      </c>
      <c r="U137" s="127">
        <v>0</v>
      </c>
      <c r="V137" s="127">
        <v>0</v>
      </c>
    </row>
    <row r="138" spans="1:22" x14ac:dyDescent="0.4">
      <c r="A138" s="123" t="s">
        <v>1089</v>
      </c>
      <c r="B138" s="143" t="s">
        <v>946</v>
      </c>
      <c r="C138" s="143" t="s">
        <v>854</v>
      </c>
      <c r="D138" s="143" t="s">
        <v>720</v>
      </c>
      <c r="E138" s="143"/>
      <c r="F138" s="144" t="s">
        <v>903</v>
      </c>
      <c r="G138" s="143" t="s">
        <v>722</v>
      </c>
      <c r="H138" s="143" t="s">
        <v>668</v>
      </c>
      <c r="I138" s="143" t="s">
        <v>723</v>
      </c>
      <c r="J138" s="143" t="s">
        <v>775</v>
      </c>
      <c r="K138" s="143" t="s">
        <v>738</v>
      </c>
      <c r="L138" s="143" t="s">
        <v>1089</v>
      </c>
      <c r="M138" s="143" t="s">
        <v>727</v>
      </c>
      <c r="N138" s="144"/>
      <c r="O138" s="145">
        <v>45322</v>
      </c>
      <c r="P138" s="143" t="s">
        <v>1090</v>
      </c>
      <c r="Q138" s="127" t="s">
        <v>1089</v>
      </c>
      <c r="R138" s="127" t="s">
        <v>906</v>
      </c>
      <c r="S138" s="127" t="s">
        <v>907</v>
      </c>
      <c r="T138" s="127" t="s">
        <v>731</v>
      </c>
      <c r="U138" s="127">
        <v>0</v>
      </c>
      <c r="V138" s="127">
        <v>0</v>
      </c>
    </row>
    <row r="139" spans="1:22" x14ac:dyDescent="0.4">
      <c r="A139" s="123" t="s">
        <v>947</v>
      </c>
      <c r="B139" s="143" t="s">
        <v>946</v>
      </c>
      <c r="C139" s="143" t="s">
        <v>741</v>
      </c>
      <c r="D139" s="143" t="s">
        <v>720</v>
      </c>
      <c r="E139" s="143"/>
      <c r="F139" s="144" t="s">
        <v>742</v>
      </c>
      <c r="G139" s="143" t="s">
        <v>722</v>
      </c>
      <c r="H139" s="143" t="s">
        <v>678</v>
      </c>
      <c r="I139" s="143" t="s">
        <v>743</v>
      </c>
      <c r="J139" s="143" t="s">
        <v>744</v>
      </c>
      <c r="K139" s="143" t="s">
        <v>725</v>
      </c>
      <c r="L139" s="143" t="s">
        <v>947</v>
      </c>
      <c r="M139" s="143" t="s">
        <v>727</v>
      </c>
      <c r="N139" s="144"/>
      <c r="O139" s="145">
        <v>45322</v>
      </c>
      <c r="P139" s="143" t="s">
        <v>948</v>
      </c>
      <c r="Q139" s="127" t="s">
        <v>947</v>
      </c>
      <c r="R139" s="127" t="s">
        <v>747</v>
      </c>
      <c r="S139" s="127" t="s">
        <v>748</v>
      </c>
      <c r="T139" s="127" t="s">
        <v>731</v>
      </c>
      <c r="U139" s="127">
        <v>0</v>
      </c>
      <c r="V139" s="127">
        <v>0</v>
      </c>
    </row>
    <row r="140" spans="1:22" x14ac:dyDescent="0.4">
      <c r="A140" s="123" t="s">
        <v>949</v>
      </c>
      <c r="B140" s="143" t="s">
        <v>946</v>
      </c>
      <c r="C140" s="143" t="s">
        <v>741</v>
      </c>
      <c r="D140" s="143" t="s">
        <v>720</v>
      </c>
      <c r="E140" s="143"/>
      <c r="F140" s="144" t="s">
        <v>742</v>
      </c>
      <c r="G140" s="143" t="s">
        <v>722</v>
      </c>
      <c r="H140" s="143" t="s">
        <v>678</v>
      </c>
      <c r="I140" s="143" t="s">
        <v>743</v>
      </c>
      <c r="J140" s="143" t="s">
        <v>744</v>
      </c>
      <c r="K140" s="143" t="s">
        <v>732</v>
      </c>
      <c r="L140" s="143" t="s">
        <v>949</v>
      </c>
      <c r="M140" s="143" t="s">
        <v>727</v>
      </c>
      <c r="N140" s="144"/>
      <c r="O140" s="145">
        <v>45322</v>
      </c>
      <c r="P140" s="143" t="s">
        <v>950</v>
      </c>
      <c r="Q140" s="127" t="s">
        <v>949</v>
      </c>
      <c r="R140" s="127" t="s">
        <v>747</v>
      </c>
      <c r="S140" s="127" t="s">
        <v>748</v>
      </c>
      <c r="T140" s="127" t="s">
        <v>731</v>
      </c>
      <c r="U140" s="127">
        <v>0</v>
      </c>
      <c r="V140" s="127">
        <v>0</v>
      </c>
    </row>
    <row r="141" spans="1:22" x14ac:dyDescent="0.4">
      <c r="A141" s="123" t="s">
        <v>951</v>
      </c>
      <c r="B141" s="143" t="s">
        <v>946</v>
      </c>
      <c r="C141" s="143" t="s">
        <v>741</v>
      </c>
      <c r="D141" s="143" t="s">
        <v>720</v>
      </c>
      <c r="E141" s="143"/>
      <c r="F141" s="144" t="s">
        <v>742</v>
      </c>
      <c r="G141" s="143" t="s">
        <v>722</v>
      </c>
      <c r="H141" s="143" t="s">
        <v>678</v>
      </c>
      <c r="I141" s="143" t="s">
        <v>743</v>
      </c>
      <c r="J141" s="143" t="s">
        <v>744</v>
      </c>
      <c r="K141" s="143" t="s">
        <v>735</v>
      </c>
      <c r="L141" s="143" t="s">
        <v>951</v>
      </c>
      <c r="M141" s="143" t="s">
        <v>727</v>
      </c>
      <c r="N141" s="144"/>
      <c r="O141" s="145">
        <v>45322</v>
      </c>
      <c r="P141" s="143" t="s">
        <v>952</v>
      </c>
      <c r="Q141" s="127" t="s">
        <v>951</v>
      </c>
      <c r="R141" s="127" t="s">
        <v>747</v>
      </c>
      <c r="S141" s="127" t="s">
        <v>748</v>
      </c>
      <c r="T141" s="127" t="s">
        <v>731</v>
      </c>
      <c r="U141" s="127">
        <v>0</v>
      </c>
      <c r="V141" s="127">
        <v>0</v>
      </c>
    </row>
    <row r="142" spans="1:22" x14ac:dyDescent="0.4">
      <c r="A142" s="123" t="s">
        <v>953</v>
      </c>
      <c r="B142" s="143" t="s">
        <v>946</v>
      </c>
      <c r="C142" s="143" t="s">
        <v>741</v>
      </c>
      <c r="D142" s="143" t="s">
        <v>720</v>
      </c>
      <c r="E142" s="143"/>
      <c r="F142" s="144" t="s">
        <v>742</v>
      </c>
      <c r="G142" s="143" t="s">
        <v>722</v>
      </c>
      <c r="H142" s="143" t="s">
        <v>678</v>
      </c>
      <c r="I142" s="143" t="s">
        <v>743</v>
      </c>
      <c r="J142" s="143" t="s">
        <v>744</v>
      </c>
      <c r="K142" s="143" t="s">
        <v>738</v>
      </c>
      <c r="L142" s="143" t="s">
        <v>953</v>
      </c>
      <c r="M142" s="143" t="s">
        <v>727</v>
      </c>
      <c r="N142" s="144"/>
      <c r="O142" s="145">
        <v>45322</v>
      </c>
      <c r="P142" s="143" t="s">
        <v>954</v>
      </c>
      <c r="Q142" s="127" t="s">
        <v>953</v>
      </c>
      <c r="R142" s="127" t="s">
        <v>747</v>
      </c>
      <c r="S142" s="127" t="s">
        <v>748</v>
      </c>
      <c r="T142" s="127" t="s">
        <v>731</v>
      </c>
      <c r="U142" s="127">
        <v>0</v>
      </c>
      <c r="V142" s="127">
        <v>0</v>
      </c>
    </row>
    <row r="143" spans="1:22" x14ac:dyDescent="0.4">
      <c r="A143" s="123" t="s">
        <v>955</v>
      </c>
      <c r="B143" s="143" t="s">
        <v>946</v>
      </c>
      <c r="C143" s="143" t="s">
        <v>741</v>
      </c>
      <c r="D143" s="143" t="s">
        <v>720</v>
      </c>
      <c r="E143" s="143"/>
      <c r="F143" s="144" t="s">
        <v>742</v>
      </c>
      <c r="G143" s="143" t="s">
        <v>722</v>
      </c>
      <c r="H143" s="143" t="s">
        <v>707</v>
      </c>
      <c r="I143" s="143" t="s">
        <v>755</v>
      </c>
      <c r="J143" s="143" t="s">
        <v>756</v>
      </c>
      <c r="K143" s="143" t="s">
        <v>725</v>
      </c>
      <c r="L143" s="143" t="s">
        <v>955</v>
      </c>
      <c r="M143" s="143" t="s">
        <v>727</v>
      </c>
      <c r="N143" s="144"/>
      <c r="O143" s="145">
        <v>45322</v>
      </c>
      <c r="P143" s="143" t="s">
        <v>956</v>
      </c>
      <c r="Q143" s="127" t="s">
        <v>955</v>
      </c>
      <c r="R143" s="127" t="s">
        <v>747</v>
      </c>
      <c r="S143" s="127" t="s">
        <v>748</v>
      </c>
      <c r="T143" s="127" t="s">
        <v>731</v>
      </c>
      <c r="U143" s="127">
        <v>0</v>
      </c>
      <c r="V143" s="127">
        <v>0</v>
      </c>
    </row>
    <row r="144" spans="1:22" x14ac:dyDescent="0.4">
      <c r="A144" s="123" t="s">
        <v>957</v>
      </c>
      <c r="B144" s="143" t="s">
        <v>946</v>
      </c>
      <c r="C144" s="143" t="s">
        <v>741</v>
      </c>
      <c r="D144" s="143" t="s">
        <v>720</v>
      </c>
      <c r="E144" s="143"/>
      <c r="F144" s="144" t="s">
        <v>742</v>
      </c>
      <c r="G144" s="143" t="s">
        <v>722</v>
      </c>
      <c r="H144" s="143" t="s">
        <v>707</v>
      </c>
      <c r="I144" s="143" t="s">
        <v>755</v>
      </c>
      <c r="J144" s="143" t="s">
        <v>756</v>
      </c>
      <c r="K144" s="143" t="s">
        <v>732</v>
      </c>
      <c r="L144" s="143" t="s">
        <v>957</v>
      </c>
      <c r="M144" s="143" t="s">
        <v>727</v>
      </c>
      <c r="N144" s="144"/>
      <c r="O144" s="145">
        <v>45322</v>
      </c>
      <c r="P144" s="143" t="s">
        <v>958</v>
      </c>
      <c r="Q144" s="127" t="s">
        <v>957</v>
      </c>
      <c r="R144" s="127" t="s">
        <v>747</v>
      </c>
      <c r="S144" s="127" t="s">
        <v>748</v>
      </c>
      <c r="T144" s="127" t="s">
        <v>731</v>
      </c>
      <c r="U144" s="127">
        <v>0</v>
      </c>
      <c r="V144" s="127">
        <v>0</v>
      </c>
    </row>
    <row r="145" spans="1:22" x14ac:dyDescent="0.4">
      <c r="A145" s="123" t="s">
        <v>959</v>
      </c>
      <c r="B145" s="143" t="s">
        <v>946</v>
      </c>
      <c r="C145" s="143" t="s">
        <v>741</v>
      </c>
      <c r="D145" s="143" t="s">
        <v>720</v>
      </c>
      <c r="E145" s="143"/>
      <c r="F145" s="144" t="s">
        <v>742</v>
      </c>
      <c r="G145" s="143" t="s">
        <v>722</v>
      </c>
      <c r="H145" s="143" t="s">
        <v>707</v>
      </c>
      <c r="I145" s="143" t="s">
        <v>755</v>
      </c>
      <c r="J145" s="143" t="s">
        <v>756</v>
      </c>
      <c r="K145" s="143" t="s">
        <v>735</v>
      </c>
      <c r="L145" s="143" t="s">
        <v>959</v>
      </c>
      <c r="M145" s="143" t="s">
        <v>727</v>
      </c>
      <c r="N145" s="144"/>
      <c r="O145" s="145">
        <v>45322</v>
      </c>
      <c r="P145" s="143" t="s">
        <v>960</v>
      </c>
      <c r="Q145" s="127" t="s">
        <v>959</v>
      </c>
      <c r="R145" s="127" t="s">
        <v>747</v>
      </c>
      <c r="S145" s="127" t="s">
        <v>748</v>
      </c>
      <c r="T145" s="127" t="s">
        <v>731</v>
      </c>
      <c r="U145" s="127">
        <v>0</v>
      </c>
      <c r="V145" s="127">
        <v>0</v>
      </c>
    </row>
    <row r="146" spans="1:22" x14ac:dyDescent="0.4">
      <c r="A146" s="123" t="s">
        <v>961</v>
      </c>
      <c r="B146" s="143" t="s">
        <v>946</v>
      </c>
      <c r="C146" s="143" t="s">
        <v>741</v>
      </c>
      <c r="D146" s="143" t="s">
        <v>720</v>
      </c>
      <c r="E146" s="143"/>
      <c r="F146" s="144" t="s">
        <v>742</v>
      </c>
      <c r="G146" s="143" t="s">
        <v>722</v>
      </c>
      <c r="H146" s="143" t="s">
        <v>707</v>
      </c>
      <c r="I146" s="143" t="s">
        <v>755</v>
      </c>
      <c r="J146" s="143" t="s">
        <v>756</v>
      </c>
      <c r="K146" s="143" t="s">
        <v>738</v>
      </c>
      <c r="L146" s="143" t="s">
        <v>961</v>
      </c>
      <c r="M146" s="143" t="s">
        <v>727</v>
      </c>
      <c r="N146" s="144"/>
      <c r="O146" s="145">
        <v>45322</v>
      </c>
      <c r="P146" s="143" t="s">
        <v>962</v>
      </c>
      <c r="Q146" s="127" t="s">
        <v>961</v>
      </c>
      <c r="R146" s="127" t="s">
        <v>747</v>
      </c>
      <c r="S146" s="127" t="s">
        <v>748</v>
      </c>
      <c r="T146" s="127" t="s">
        <v>731</v>
      </c>
      <c r="U146" s="127">
        <v>0</v>
      </c>
      <c r="V146" s="127">
        <v>0</v>
      </c>
    </row>
    <row r="147" spans="1:22" x14ac:dyDescent="0.4">
      <c r="A147" s="123" t="s">
        <v>963</v>
      </c>
      <c r="B147" s="143" t="s">
        <v>946</v>
      </c>
      <c r="C147" s="143" t="s">
        <v>741</v>
      </c>
      <c r="D147" s="143" t="s">
        <v>720</v>
      </c>
      <c r="E147" s="143"/>
      <c r="F147" s="144" t="s">
        <v>742</v>
      </c>
      <c r="G147" s="143" t="s">
        <v>722</v>
      </c>
      <c r="H147" s="143" t="s">
        <v>663</v>
      </c>
      <c r="I147" s="143" t="s">
        <v>765</v>
      </c>
      <c r="J147" s="143" t="s">
        <v>766</v>
      </c>
      <c r="K147" s="143" t="s">
        <v>725</v>
      </c>
      <c r="L147" s="143" t="s">
        <v>963</v>
      </c>
      <c r="M147" s="143" t="s">
        <v>727</v>
      </c>
      <c r="N147" s="144"/>
      <c r="O147" s="145">
        <v>45322</v>
      </c>
      <c r="P147" s="143" t="s">
        <v>964</v>
      </c>
      <c r="Q147" s="127" t="s">
        <v>963</v>
      </c>
      <c r="R147" s="127" t="s">
        <v>747</v>
      </c>
      <c r="S147" s="127" t="s">
        <v>748</v>
      </c>
      <c r="T147" s="127" t="s">
        <v>731</v>
      </c>
      <c r="U147" s="127">
        <v>0</v>
      </c>
      <c r="V147" s="127">
        <v>0</v>
      </c>
    </row>
    <row r="148" spans="1:22" x14ac:dyDescent="0.4">
      <c r="A148" s="123" t="s">
        <v>965</v>
      </c>
      <c r="B148" s="143" t="s">
        <v>946</v>
      </c>
      <c r="C148" s="143" t="s">
        <v>741</v>
      </c>
      <c r="D148" s="143" t="s">
        <v>720</v>
      </c>
      <c r="E148" s="143"/>
      <c r="F148" s="144" t="s">
        <v>742</v>
      </c>
      <c r="G148" s="143" t="s">
        <v>722</v>
      </c>
      <c r="H148" s="143" t="s">
        <v>663</v>
      </c>
      <c r="I148" s="143" t="s">
        <v>765</v>
      </c>
      <c r="J148" s="143" t="s">
        <v>766</v>
      </c>
      <c r="K148" s="143" t="s">
        <v>732</v>
      </c>
      <c r="L148" s="143" t="s">
        <v>965</v>
      </c>
      <c r="M148" s="143" t="s">
        <v>727</v>
      </c>
      <c r="N148" s="144"/>
      <c r="O148" s="145">
        <v>45322</v>
      </c>
      <c r="P148" s="143" t="s">
        <v>966</v>
      </c>
      <c r="Q148" s="127" t="s">
        <v>965</v>
      </c>
      <c r="R148" s="127" t="s">
        <v>747</v>
      </c>
      <c r="S148" s="127" t="s">
        <v>748</v>
      </c>
      <c r="T148" s="127" t="s">
        <v>731</v>
      </c>
      <c r="U148" s="127">
        <v>0</v>
      </c>
      <c r="V148" s="127">
        <v>0</v>
      </c>
    </row>
    <row r="149" spans="1:22" x14ac:dyDescent="0.4">
      <c r="A149" s="123" t="s">
        <v>967</v>
      </c>
      <c r="B149" s="143" t="s">
        <v>946</v>
      </c>
      <c r="C149" s="143" t="s">
        <v>741</v>
      </c>
      <c r="D149" s="143" t="s">
        <v>720</v>
      </c>
      <c r="E149" s="143"/>
      <c r="F149" s="144" t="s">
        <v>742</v>
      </c>
      <c r="G149" s="143" t="s">
        <v>722</v>
      </c>
      <c r="H149" s="143" t="s">
        <v>663</v>
      </c>
      <c r="I149" s="143" t="s">
        <v>765</v>
      </c>
      <c r="J149" s="143" t="s">
        <v>766</v>
      </c>
      <c r="K149" s="143" t="s">
        <v>735</v>
      </c>
      <c r="L149" s="143" t="s">
        <v>967</v>
      </c>
      <c r="M149" s="143" t="s">
        <v>727</v>
      </c>
      <c r="N149" s="144"/>
      <c r="O149" s="145">
        <v>45322</v>
      </c>
      <c r="P149" s="143" t="s">
        <v>968</v>
      </c>
      <c r="Q149" s="127" t="s">
        <v>967</v>
      </c>
      <c r="R149" s="127" t="s">
        <v>747</v>
      </c>
      <c r="S149" s="127" t="s">
        <v>748</v>
      </c>
      <c r="T149" s="127" t="s">
        <v>731</v>
      </c>
      <c r="U149" s="127">
        <v>0</v>
      </c>
      <c r="V149" s="127">
        <v>0</v>
      </c>
    </row>
    <row r="150" spans="1:22" x14ac:dyDescent="0.4">
      <c r="A150" s="123" t="s">
        <v>969</v>
      </c>
      <c r="B150" s="143" t="s">
        <v>946</v>
      </c>
      <c r="C150" s="143" t="s">
        <v>741</v>
      </c>
      <c r="D150" s="143" t="s">
        <v>720</v>
      </c>
      <c r="E150" s="143"/>
      <c r="F150" s="144" t="s">
        <v>742</v>
      </c>
      <c r="G150" s="143" t="s">
        <v>722</v>
      </c>
      <c r="H150" s="143" t="s">
        <v>663</v>
      </c>
      <c r="I150" s="143" t="s">
        <v>765</v>
      </c>
      <c r="J150" s="143" t="s">
        <v>766</v>
      </c>
      <c r="K150" s="143" t="s">
        <v>738</v>
      </c>
      <c r="L150" s="143" t="s">
        <v>969</v>
      </c>
      <c r="M150" s="143" t="s">
        <v>727</v>
      </c>
      <c r="N150" s="144"/>
      <c r="O150" s="145">
        <v>45322</v>
      </c>
      <c r="P150" s="143" t="s">
        <v>970</v>
      </c>
      <c r="Q150" s="127" t="s">
        <v>969</v>
      </c>
      <c r="R150" s="127" t="s">
        <v>747</v>
      </c>
      <c r="S150" s="127" t="s">
        <v>748</v>
      </c>
      <c r="T150" s="127" t="s">
        <v>731</v>
      </c>
      <c r="U150" s="127">
        <v>0</v>
      </c>
      <c r="V150" s="127">
        <v>0</v>
      </c>
    </row>
    <row r="151" spans="1:22" x14ac:dyDescent="0.4">
      <c r="A151" s="123" t="s">
        <v>971</v>
      </c>
      <c r="B151" s="143" t="s">
        <v>946</v>
      </c>
      <c r="C151" s="143" t="s">
        <v>741</v>
      </c>
      <c r="D151" s="143" t="s">
        <v>720</v>
      </c>
      <c r="E151" s="143"/>
      <c r="F151" s="144" t="s">
        <v>742</v>
      </c>
      <c r="G151" s="143" t="s">
        <v>722</v>
      </c>
      <c r="H151" s="143" t="s">
        <v>668</v>
      </c>
      <c r="I151" s="143" t="s">
        <v>723</v>
      </c>
      <c r="J151" s="143" t="s">
        <v>775</v>
      </c>
      <c r="K151" s="143" t="s">
        <v>725</v>
      </c>
      <c r="L151" s="143" t="s">
        <v>971</v>
      </c>
      <c r="M151" s="143" t="s">
        <v>727</v>
      </c>
      <c r="N151" s="144"/>
      <c r="O151" s="145">
        <v>45322</v>
      </c>
      <c r="P151" s="143" t="s">
        <v>972</v>
      </c>
      <c r="Q151" s="127" t="s">
        <v>971</v>
      </c>
      <c r="R151" s="127" t="s">
        <v>747</v>
      </c>
      <c r="S151" s="127" t="s">
        <v>748</v>
      </c>
      <c r="T151" s="127" t="s">
        <v>731</v>
      </c>
      <c r="U151" s="127">
        <v>0</v>
      </c>
      <c r="V151" s="127">
        <v>0</v>
      </c>
    </row>
    <row r="152" spans="1:22" x14ac:dyDescent="0.4">
      <c r="A152" s="123" t="s">
        <v>973</v>
      </c>
      <c r="B152" s="143" t="s">
        <v>946</v>
      </c>
      <c r="C152" s="143" t="s">
        <v>741</v>
      </c>
      <c r="D152" s="143" t="s">
        <v>720</v>
      </c>
      <c r="E152" s="143"/>
      <c r="F152" s="144" t="s">
        <v>742</v>
      </c>
      <c r="G152" s="143" t="s">
        <v>722</v>
      </c>
      <c r="H152" s="143" t="s">
        <v>668</v>
      </c>
      <c r="I152" s="143" t="s">
        <v>723</v>
      </c>
      <c r="J152" s="143" t="s">
        <v>775</v>
      </c>
      <c r="K152" s="143" t="s">
        <v>732</v>
      </c>
      <c r="L152" s="143" t="s">
        <v>973</v>
      </c>
      <c r="M152" s="143" t="s">
        <v>727</v>
      </c>
      <c r="N152" s="144"/>
      <c r="O152" s="145">
        <v>45322</v>
      </c>
      <c r="P152" s="143" t="s">
        <v>974</v>
      </c>
      <c r="Q152" s="127" t="s">
        <v>973</v>
      </c>
      <c r="R152" s="127" t="s">
        <v>747</v>
      </c>
      <c r="S152" s="127" t="s">
        <v>748</v>
      </c>
      <c r="T152" s="127" t="s">
        <v>731</v>
      </c>
      <c r="U152" s="127">
        <v>0</v>
      </c>
      <c r="V152" s="127">
        <v>0</v>
      </c>
    </row>
    <row r="153" spans="1:22" x14ac:dyDescent="0.4">
      <c r="A153" s="123" t="s">
        <v>975</v>
      </c>
      <c r="B153" s="143" t="s">
        <v>946</v>
      </c>
      <c r="C153" s="143" t="s">
        <v>741</v>
      </c>
      <c r="D153" s="143" t="s">
        <v>720</v>
      </c>
      <c r="E153" s="143"/>
      <c r="F153" s="144" t="s">
        <v>742</v>
      </c>
      <c r="G153" s="143" t="s">
        <v>722</v>
      </c>
      <c r="H153" s="143" t="s">
        <v>668</v>
      </c>
      <c r="I153" s="143" t="s">
        <v>723</v>
      </c>
      <c r="J153" s="143" t="s">
        <v>775</v>
      </c>
      <c r="K153" s="143" t="s">
        <v>735</v>
      </c>
      <c r="L153" s="143" t="s">
        <v>975</v>
      </c>
      <c r="M153" s="143" t="s">
        <v>727</v>
      </c>
      <c r="N153" s="144"/>
      <c r="O153" s="145">
        <v>45322</v>
      </c>
      <c r="P153" s="143" t="s">
        <v>976</v>
      </c>
      <c r="Q153" s="127" t="s">
        <v>975</v>
      </c>
      <c r="R153" s="127" t="s">
        <v>747</v>
      </c>
      <c r="S153" s="127" t="s">
        <v>748</v>
      </c>
      <c r="T153" s="127" t="s">
        <v>731</v>
      </c>
      <c r="U153" s="127">
        <v>0</v>
      </c>
      <c r="V153" s="127">
        <v>0</v>
      </c>
    </row>
    <row r="154" spans="1:22" x14ac:dyDescent="0.4">
      <c r="A154" s="123" t="s">
        <v>977</v>
      </c>
      <c r="B154" s="143" t="s">
        <v>946</v>
      </c>
      <c r="C154" s="143" t="s">
        <v>741</v>
      </c>
      <c r="D154" s="143" t="s">
        <v>720</v>
      </c>
      <c r="E154" s="143"/>
      <c r="F154" s="144" t="s">
        <v>742</v>
      </c>
      <c r="G154" s="143" t="s">
        <v>722</v>
      </c>
      <c r="H154" s="143" t="s">
        <v>668</v>
      </c>
      <c r="I154" s="143" t="s">
        <v>723</v>
      </c>
      <c r="J154" s="143" t="s">
        <v>775</v>
      </c>
      <c r="K154" s="143" t="s">
        <v>738</v>
      </c>
      <c r="L154" s="143" t="s">
        <v>977</v>
      </c>
      <c r="M154" s="143" t="s">
        <v>727</v>
      </c>
      <c r="N154" s="144"/>
      <c r="O154" s="145">
        <v>45322</v>
      </c>
      <c r="P154" s="143" t="s">
        <v>978</v>
      </c>
      <c r="Q154" s="127" t="s">
        <v>977</v>
      </c>
      <c r="R154" s="127" t="s">
        <v>747</v>
      </c>
      <c r="S154" s="127" t="s">
        <v>748</v>
      </c>
      <c r="T154" s="127" t="s">
        <v>731</v>
      </c>
      <c r="U154" s="127">
        <v>0</v>
      </c>
      <c r="V154" s="127">
        <v>0</v>
      </c>
    </row>
    <row r="155" spans="1:22" x14ac:dyDescent="0.4">
      <c r="A155" s="123" t="s">
        <v>979</v>
      </c>
      <c r="B155" s="143" t="s">
        <v>946</v>
      </c>
      <c r="C155" s="143" t="s">
        <v>741</v>
      </c>
      <c r="D155" s="143" t="s">
        <v>720</v>
      </c>
      <c r="E155" s="143"/>
      <c r="F155" s="144" t="s">
        <v>784</v>
      </c>
      <c r="G155" s="143" t="s">
        <v>722</v>
      </c>
      <c r="H155" s="143" t="s">
        <v>678</v>
      </c>
      <c r="I155" s="143" t="s">
        <v>743</v>
      </c>
      <c r="J155" s="143" t="s">
        <v>744</v>
      </c>
      <c r="K155" s="143" t="s">
        <v>725</v>
      </c>
      <c r="L155" s="143" t="s">
        <v>979</v>
      </c>
      <c r="M155" s="143" t="s">
        <v>727</v>
      </c>
      <c r="N155" s="144"/>
      <c r="O155" s="145">
        <v>45322</v>
      </c>
      <c r="P155" s="143" t="s">
        <v>980</v>
      </c>
      <c r="Q155" s="127" t="s">
        <v>979</v>
      </c>
      <c r="R155" s="127" t="s">
        <v>787</v>
      </c>
      <c r="S155" s="127" t="s">
        <v>788</v>
      </c>
      <c r="T155" s="127" t="s">
        <v>731</v>
      </c>
      <c r="U155" s="127">
        <v>0</v>
      </c>
      <c r="V155" s="127">
        <v>0</v>
      </c>
    </row>
    <row r="156" spans="1:22" x14ac:dyDescent="0.4">
      <c r="A156" s="123" t="s">
        <v>981</v>
      </c>
      <c r="B156" s="143" t="s">
        <v>946</v>
      </c>
      <c r="C156" s="143" t="s">
        <v>741</v>
      </c>
      <c r="D156" s="143" t="s">
        <v>720</v>
      </c>
      <c r="E156" s="143"/>
      <c r="F156" s="144" t="s">
        <v>784</v>
      </c>
      <c r="G156" s="143" t="s">
        <v>722</v>
      </c>
      <c r="H156" s="143" t="s">
        <v>678</v>
      </c>
      <c r="I156" s="143" t="s">
        <v>743</v>
      </c>
      <c r="J156" s="143" t="s">
        <v>744</v>
      </c>
      <c r="K156" s="143" t="s">
        <v>732</v>
      </c>
      <c r="L156" s="143" t="s">
        <v>981</v>
      </c>
      <c r="M156" s="143" t="s">
        <v>727</v>
      </c>
      <c r="N156" s="144"/>
      <c r="O156" s="145">
        <v>45322</v>
      </c>
      <c r="P156" s="143" t="s">
        <v>982</v>
      </c>
      <c r="Q156" s="127" t="s">
        <v>981</v>
      </c>
      <c r="R156" s="127" t="s">
        <v>787</v>
      </c>
      <c r="S156" s="127" t="s">
        <v>788</v>
      </c>
      <c r="T156" s="127" t="s">
        <v>731</v>
      </c>
      <c r="U156" s="127">
        <v>0</v>
      </c>
      <c r="V156" s="127">
        <v>0</v>
      </c>
    </row>
    <row r="157" spans="1:22" x14ac:dyDescent="0.4">
      <c r="A157" s="123" t="s">
        <v>983</v>
      </c>
      <c r="B157" s="143" t="s">
        <v>946</v>
      </c>
      <c r="C157" s="143" t="s">
        <v>741</v>
      </c>
      <c r="D157" s="143" t="s">
        <v>720</v>
      </c>
      <c r="E157" s="143"/>
      <c r="F157" s="144" t="s">
        <v>784</v>
      </c>
      <c r="G157" s="143" t="s">
        <v>722</v>
      </c>
      <c r="H157" s="143" t="s">
        <v>678</v>
      </c>
      <c r="I157" s="143" t="s">
        <v>743</v>
      </c>
      <c r="J157" s="143" t="s">
        <v>744</v>
      </c>
      <c r="K157" s="143" t="s">
        <v>735</v>
      </c>
      <c r="L157" s="143" t="s">
        <v>983</v>
      </c>
      <c r="M157" s="143" t="s">
        <v>727</v>
      </c>
      <c r="N157" s="144"/>
      <c r="O157" s="145">
        <v>45322</v>
      </c>
      <c r="P157" s="143" t="s">
        <v>984</v>
      </c>
      <c r="Q157" s="127" t="s">
        <v>983</v>
      </c>
      <c r="R157" s="127" t="s">
        <v>787</v>
      </c>
      <c r="S157" s="127" t="s">
        <v>788</v>
      </c>
      <c r="T157" s="127" t="s">
        <v>731</v>
      </c>
      <c r="U157" s="127">
        <v>0</v>
      </c>
      <c r="V157" s="127">
        <v>0</v>
      </c>
    </row>
    <row r="158" spans="1:22" x14ac:dyDescent="0.4">
      <c r="A158" s="123" t="s">
        <v>985</v>
      </c>
      <c r="B158" s="143" t="s">
        <v>946</v>
      </c>
      <c r="C158" s="143" t="s">
        <v>741</v>
      </c>
      <c r="D158" s="143" t="s">
        <v>720</v>
      </c>
      <c r="E158" s="143"/>
      <c r="F158" s="144" t="s">
        <v>784</v>
      </c>
      <c r="G158" s="143" t="s">
        <v>722</v>
      </c>
      <c r="H158" s="143" t="s">
        <v>678</v>
      </c>
      <c r="I158" s="143" t="s">
        <v>743</v>
      </c>
      <c r="J158" s="143" t="s">
        <v>744</v>
      </c>
      <c r="K158" s="143" t="s">
        <v>738</v>
      </c>
      <c r="L158" s="143" t="s">
        <v>985</v>
      </c>
      <c r="M158" s="143" t="s">
        <v>727</v>
      </c>
      <c r="N158" s="144"/>
      <c r="O158" s="145">
        <v>45322</v>
      </c>
      <c r="P158" s="143" t="s">
        <v>986</v>
      </c>
      <c r="Q158" s="127" t="s">
        <v>985</v>
      </c>
      <c r="R158" s="127" t="s">
        <v>787</v>
      </c>
      <c r="S158" s="127" t="s">
        <v>788</v>
      </c>
      <c r="T158" s="127" t="s">
        <v>731</v>
      </c>
      <c r="U158" s="127">
        <v>0</v>
      </c>
      <c r="V158" s="127">
        <v>0</v>
      </c>
    </row>
    <row r="159" spans="1:22" x14ac:dyDescent="0.4">
      <c r="A159" s="123" t="s">
        <v>987</v>
      </c>
      <c r="B159" s="143" t="s">
        <v>946</v>
      </c>
      <c r="C159" s="143" t="s">
        <v>741</v>
      </c>
      <c r="D159" s="143" t="s">
        <v>720</v>
      </c>
      <c r="E159" s="143"/>
      <c r="F159" s="144" t="s">
        <v>784</v>
      </c>
      <c r="G159" s="143" t="s">
        <v>722</v>
      </c>
      <c r="H159" s="143" t="s">
        <v>707</v>
      </c>
      <c r="I159" s="143" t="s">
        <v>755</v>
      </c>
      <c r="J159" s="143" t="s">
        <v>756</v>
      </c>
      <c r="K159" s="143" t="s">
        <v>725</v>
      </c>
      <c r="L159" s="143" t="s">
        <v>987</v>
      </c>
      <c r="M159" s="143" t="s">
        <v>727</v>
      </c>
      <c r="N159" s="144"/>
      <c r="O159" s="145">
        <v>45322</v>
      </c>
      <c r="P159" s="143" t="s">
        <v>988</v>
      </c>
      <c r="Q159" s="127" t="s">
        <v>987</v>
      </c>
      <c r="R159" s="127" t="s">
        <v>787</v>
      </c>
      <c r="S159" s="127" t="s">
        <v>788</v>
      </c>
      <c r="T159" s="127" t="s">
        <v>731</v>
      </c>
      <c r="U159" s="127">
        <v>0</v>
      </c>
      <c r="V159" s="127">
        <v>0</v>
      </c>
    </row>
    <row r="160" spans="1:22" x14ac:dyDescent="0.4">
      <c r="A160" s="123" t="s">
        <v>989</v>
      </c>
      <c r="B160" s="143" t="s">
        <v>946</v>
      </c>
      <c r="C160" s="143" t="s">
        <v>741</v>
      </c>
      <c r="D160" s="143" t="s">
        <v>720</v>
      </c>
      <c r="E160" s="143"/>
      <c r="F160" s="144" t="s">
        <v>784</v>
      </c>
      <c r="G160" s="143" t="s">
        <v>722</v>
      </c>
      <c r="H160" s="143" t="s">
        <v>707</v>
      </c>
      <c r="I160" s="143" t="s">
        <v>755</v>
      </c>
      <c r="J160" s="143" t="s">
        <v>756</v>
      </c>
      <c r="K160" s="143" t="s">
        <v>732</v>
      </c>
      <c r="L160" s="143" t="s">
        <v>989</v>
      </c>
      <c r="M160" s="143" t="s">
        <v>727</v>
      </c>
      <c r="N160" s="144"/>
      <c r="O160" s="145">
        <v>45322</v>
      </c>
      <c r="P160" s="143" t="s">
        <v>990</v>
      </c>
      <c r="Q160" s="127" t="s">
        <v>989</v>
      </c>
      <c r="R160" s="127" t="s">
        <v>787</v>
      </c>
      <c r="S160" s="127" t="s">
        <v>788</v>
      </c>
      <c r="T160" s="127" t="s">
        <v>731</v>
      </c>
      <c r="U160" s="127">
        <v>0</v>
      </c>
      <c r="V160" s="127">
        <v>0</v>
      </c>
    </row>
    <row r="161" spans="1:22" x14ac:dyDescent="0.4">
      <c r="A161" s="123" t="s">
        <v>991</v>
      </c>
      <c r="B161" s="143" t="s">
        <v>946</v>
      </c>
      <c r="C161" s="143" t="s">
        <v>741</v>
      </c>
      <c r="D161" s="143" t="s">
        <v>720</v>
      </c>
      <c r="E161" s="143"/>
      <c r="F161" s="144" t="s">
        <v>784</v>
      </c>
      <c r="G161" s="143" t="s">
        <v>722</v>
      </c>
      <c r="H161" s="143" t="s">
        <v>707</v>
      </c>
      <c r="I161" s="143" t="s">
        <v>755</v>
      </c>
      <c r="J161" s="143" t="s">
        <v>756</v>
      </c>
      <c r="K161" s="143" t="s">
        <v>735</v>
      </c>
      <c r="L161" s="143" t="s">
        <v>991</v>
      </c>
      <c r="M161" s="143" t="s">
        <v>727</v>
      </c>
      <c r="N161" s="144"/>
      <c r="O161" s="145">
        <v>45322</v>
      </c>
      <c r="P161" s="143" t="s">
        <v>992</v>
      </c>
      <c r="Q161" s="127" t="s">
        <v>991</v>
      </c>
      <c r="R161" s="127" t="s">
        <v>787</v>
      </c>
      <c r="S161" s="127" t="s">
        <v>788</v>
      </c>
      <c r="T161" s="127" t="s">
        <v>731</v>
      </c>
      <c r="U161" s="127">
        <v>0</v>
      </c>
      <c r="V161" s="127">
        <v>0</v>
      </c>
    </row>
    <row r="162" spans="1:22" x14ac:dyDescent="0.4">
      <c r="A162" s="123" t="s">
        <v>993</v>
      </c>
      <c r="B162" s="143" t="s">
        <v>946</v>
      </c>
      <c r="C162" s="143" t="s">
        <v>741</v>
      </c>
      <c r="D162" s="143" t="s">
        <v>720</v>
      </c>
      <c r="E162" s="143"/>
      <c r="F162" s="144" t="s">
        <v>784</v>
      </c>
      <c r="G162" s="143" t="s">
        <v>722</v>
      </c>
      <c r="H162" s="143" t="s">
        <v>707</v>
      </c>
      <c r="I162" s="143" t="s">
        <v>755</v>
      </c>
      <c r="J162" s="143" t="s">
        <v>756</v>
      </c>
      <c r="K162" s="143" t="s">
        <v>738</v>
      </c>
      <c r="L162" s="143" t="s">
        <v>993</v>
      </c>
      <c r="M162" s="143" t="s">
        <v>727</v>
      </c>
      <c r="N162" s="144"/>
      <c r="O162" s="145">
        <v>45322</v>
      </c>
      <c r="P162" s="143" t="s">
        <v>994</v>
      </c>
      <c r="Q162" s="127" t="s">
        <v>993</v>
      </c>
      <c r="R162" s="127" t="s">
        <v>787</v>
      </c>
      <c r="S162" s="127" t="s">
        <v>788</v>
      </c>
      <c r="T162" s="127" t="s">
        <v>731</v>
      </c>
      <c r="U162" s="127">
        <v>0</v>
      </c>
      <c r="V162" s="127">
        <v>0</v>
      </c>
    </row>
    <row r="163" spans="1:22" x14ac:dyDescent="0.4">
      <c r="A163" s="123" t="s">
        <v>995</v>
      </c>
      <c r="B163" s="143" t="s">
        <v>946</v>
      </c>
      <c r="C163" s="143" t="s">
        <v>741</v>
      </c>
      <c r="D163" s="143" t="s">
        <v>720</v>
      </c>
      <c r="E163" s="143"/>
      <c r="F163" s="144" t="s">
        <v>784</v>
      </c>
      <c r="G163" s="143" t="s">
        <v>722</v>
      </c>
      <c r="H163" s="143" t="s">
        <v>663</v>
      </c>
      <c r="I163" s="143" t="s">
        <v>765</v>
      </c>
      <c r="J163" s="143" t="s">
        <v>766</v>
      </c>
      <c r="K163" s="143" t="s">
        <v>725</v>
      </c>
      <c r="L163" s="143" t="s">
        <v>995</v>
      </c>
      <c r="M163" s="143" t="s">
        <v>727</v>
      </c>
      <c r="N163" s="144"/>
      <c r="O163" s="145">
        <v>45322</v>
      </c>
      <c r="P163" s="143" t="s">
        <v>996</v>
      </c>
      <c r="Q163" s="127" t="s">
        <v>995</v>
      </c>
      <c r="R163" s="127" t="s">
        <v>787</v>
      </c>
      <c r="S163" s="127" t="s">
        <v>788</v>
      </c>
      <c r="T163" s="127" t="s">
        <v>731</v>
      </c>
      <c r="U163" s="127">
        <v>0</v>
      </c>
      <c r="V163" s="127">
        <v>0</v>
      </c>
    </row>
    <row r="164" spans="1:22" x14ac:dyDescent="0.4">
      <c r="A164" s="123" t="s">
        <v>997</v>
      </c>
      <c r="B164" s="143" t="s">
        <v>946</v>
      </c>
      <c r="C164" s="143" t="s">
        <v>741</v>
      </c>
      <c r="D164" s="143" t="s">
        <v>720</v>
      </c>
      <c r="E164" s="143"/>
      <c r="F164" s="144" t="s">
        <v>784</v>
      </c>
      <c r="G164" s="143" t="s">
        <v>722</v>
      </c>
      <c r="H164" s="143" t="s">
        <v>663</v>
      </c>
      <c r="I164" s="143" t="s">
        <v>765</v>
      </c>
      <c r="J164" s="143" t="s">
        <v>766</v>
      </c>
      <c r="K164" s="143" t="s">
        <v>732</v>
      </c>
      <c r="L164" s="143" t="s">
        <v>997</v>
      </c>
      <c r="M164" s="143" t="s">
        <v>727</v>
      </c>
      <c r="N164" s="144"/>
      <c r="O164" s="145">
        <v>45322</v>
      </c>
      <c r="P164" s="143" t="s">
        <v>998</v>
      </c>
      <c r="Q164" s="127" t="s">
        <v>997</v>
      </c>
      <c r="R164" s="127" t="s">
        <v>787</v>
      </c>
      <c r="S164" s="127" t="s">
        <v>788</v>
      </c>
      <c r="T164" s="127" t="s">
        <v>731</v>
      </c>
      <c r="U164" s="127">
        <v>0</v>
      </c>
      <c r="V164" s="127">
        <v>0</v>
      </c>
    </row>
    <row r="165" spans="1:22" x14ac:dyDescent="0.4">
      <c r="A165" s="123" t="s">
        <v>999</v>
      </c>
      <c r="B165" s="143" t="s">
        <v>946</v>
      </c>
      <c r="C165" s="143" t="s">
        <v>741</v>
      </c>
      <c r="D165" s="143" t="s">
        <v>720</v>
      </c>
      <c r="E165" s="143"/>
      <c r="F165" s="144" t="s">
        <v>784</v>
      </c>
      <c r="G165" s="143" t="s">
        <v>722</v>
      </c>
      <c r="H165" s="143" t="s">
        <v>663</v>
      </c>
      <c r="I165" s="143" t="s">
        <v>765</v>
      </c>
      <c r="J165" s="143" t="s">
        <v>766</v>
      </c>
      <c r="K165" s="143" t="s">
        <v>735</v>
      </c>
      <c r="L165" s="143" t="s">
        <v>999</v>
      </c>
      <c r="M165" s="143" t="s">
        <v>727</v>
      </c>
      <c r="N165" s="144"/>
      <c r="O165" s="145">
        <v>45322</v>
      </c>
      <c r="P165" s="143" t="s">
        <v>1000</v>
      </c>
      <c r="Q165" s="127" t="s">
        <v>999</v>
      </c>
      <c r="R165" s="127" t="s">
        <v>787</v>
      </c>
      <c r="S165" s="127" t="s">
        <v>788</v>
      </c>
      <c r="T165" s="127" t="s">
        <v>731</v>
      </c>
      <c r="U165" s="127">
        <v>0</v>
      </c>
      <c r="V165" s="127">
        <v>0</v>
      </c>
    </row>
    <row r="166" spans="1:22" x14ac:dyDescent="0.4">
      <c r="A166" s="123" t="s">
        <v>1001</v>
      </c>
      <c r="B166" s="143" t="s">
        <v>946</v>
      </c>
      <c r="C166" s="143" t="s">
        <v>741</v>
      </c>
      <c r="D166" s="143" t="s">
        <v>720</v>
      </c>
      <c r="E166" s="143"/>
      <c r="F166" s="144" t="s">
        <v>784</v>
      </c>
      <c r="G166" s="143" t="s">
        <v>722</v>
      </c>
      <c r="H166" s="143" t="s">
        <v>663</v>
      </c>
      <c r="I166" s="143" t="s">
        <v>765</v>
      </c>
      <c r="J166" s="143" t="s">
        <v>766</v>
      </c>
      <c r="K166" s="143" t="s">
        <v>738</v>
      </c>
      <c r="L166" s="143" t="s">
        <v>1001</v>
      </c>
      <c r="M166" s="143" t="s">
        <v>727</v>
      </c>
      <c r="N166" s="144"/>
      <c r="O166" s="145">
        <v>45322</v>
      </c>
      <c r="P166" s="143" t="s">
        <v>1002</v>
      </c>
      <c r="Q166" s="127" t="s">
        <v>1001</v>
      </c>
      <c r="R166" s="127" t="s">
        <v>787</v>
      </c>
      <c r="S166" s="127" t="s">
        <v>788</v>
      </c>
      <c r="T166" s="127" t="s">
        <v>731</v>
      </c>
      <c r="U166" s="127">
        <v>0</v>
      </c>
      <c r="V166" s="127">
        <v>0</v>
      </c>
    </row>
    <row r="167" spans="1:22" x14ac:dyDescent="0.4">
      <c r="A167" s="123" t="s">
        <v>1003</v>
      </c>
      <c r="B167" s="143" t="s">
        <v>946</v>
      </c>
      <c r="C167" s="143" t="s">
        <v>741</v>
      </c>
      <c r="D167" s="143" t="s">
        <v>720</v>
      </c>
      <c r="E167" s="143"/>
      <c r="F167" s="144" t="s">
        <v>784</v>
      </c>
      <c r="G167" s="143" t="s">
        <v>722</v>
      </c>
      <c r="H167" s="143" t="s">
        <v>668</v>
      </c>
      <c r="I167" s="143" t="s">
        <v>723</v>
      </c>
      <c r="J167" s="143" t="s">
        <v>775</v>
      </c>
      <c r="K167" s="143" t="s">
        <v>725</v>
      </c>
      <c r="L167" s="143" t="s">
        <v>1003</v>
      </c>
      <c r="M167" s="143" t="s">
        <v>727</v>
      </c>
      <c r="N167" s="144"/>
      <c r="O167" s="145">
        <v>45322</v>
      </c>
      <c r="P167" s="143" t="s">
        <v>1004</v>
      </c>
      <c r="Q167" s="127" t="s">
        <v>1003</v>
      </c>
      <c r="R167" s="127" t="s">
        <v>787</v>
      </c>
      <c r="S167" s="127" t="s">
        <v>788</v>
      </c>
      <c r="T167" s="127" t="s">
        <v>731</v>
      </c>
      <c r="U167" s="127">
        <v>0</v>
      </c>
      <c r="V167" s="127">
        <v>0</v>
      </c>
    </row>
    <row r="168" spans="1:22" x14ac:dyDescent="0.4">
      <c r="A168" s="123" t="s">
        <v>1005</v>
      </c>
      <c r="B168" s="143" t="s">
        <v>946</v>
      </c>
      <c r="C168" s="143" t="s">
        <v>741</v>
      </c>
      <c r="D168" s="143" t="s">
        <v>720</v>
      </c>
      <c r="E168" s="143"/>
      <c r="F168" s="144" t="s">
        <v>784</v>
      </c>
      <c r="G168" s="143" t="s">
        <v>722</v>
      </c>
      <c r="H168" s="143" t="s">
        <v>668</v>
      </c>
      <c r="I168" s="143" t="s">
        <v>723</v>
      </c>
      <c r="J168" s="143" t="s">
        <v>775</v>
      </c>
      <c r="K168" s="143" t="s">
        <v>732</v>
      </c>
      <c r="L168" s="143" t="s">
        <v>1005</v>
      </c>
      <c r="M168" s="143" t="s">
        <v>727</v>
      </c>
      <c r="N168" s="144"/>
      <c r="O168" s="145">
        <v>45322</v>
      </c>
      <c r="P168" s="143" t="s">
        <v>1006</v>
      </c>
      <c r="Q168" s="127" t="s">
        <v>1005</v>
      </c>
      <c r="R168" s="127" t="s">
        <v>787</v>
      </c>
      <c r="S168" s="127" t="s">
        <v>788</v>
      </c>
      <c r="T168" s="127" t="s">
        <v>731</v>
      </c>
      <c r="U168" s="127">
        <v>0</v>
      </c>
      <c r="V168" s="127">
        <v>0</v>
      </c>
    </row>
    <row r="169" spans="1:22" x14ac:dyDescent="0.4">
      <c r="A169" s="123" t="s">
        <v>1007</v>
      </c>
      <c r="B169" s="143" t="s">
        <v>946</v>
      </c>
      <c r="C169" s="143" t="s">
        <v>741</v>
      </c>
      <c r="D169" s="143" t="s">
        <v>720</v>
      </c>
      <c r="E169" s="143"/>
      <c r="F169" s="144" t="s">
        <v>784</v>
      </c>
      <c r="G169" s="143" t="s">
        <v>722</v>
      </c>
      <c r="H169" s="143" t="s">
        <v>668</v>
      </c>
      <c r="I169" s="143" t="s">
        <v>723</v>
      </c>
      <c r="J169" s="143" t="s">
        <v>775</v>
      </c>
      <c r="K169" s="143" t="s">
        <v>735</v>
      </c>
      <c r="L169" s="143" t="s">
        <v>1007</v>
      </c>
      <c r="M169" s="143" t="s">
        <v>727</v>
      </c>
      <c r="N169" s="144"/>
      <c r="O169" s="145">
        <v>45322</v>
      </c>
      <c r="P169" s="143" t="s">
        <v>1008</v>
      </c>
      <c r="Q169" s="127" t="s">
        <v>1007</v>
      </c>
      <c r="R169" s="127" t="s">
        <v>787</v>
      </c>
      <c r="S169" s="127" t="s">
        <v>788</v>
      </c>
      <c r="T169" s="127" t="s">
        <v>731</v>
      </c>
      <c r="U169" s="127">
        <v>0</v>
      </c>
      <c r="V169" s="127">
        <v>0</v>
      </c>
    </row>
    <row r="170" spans="1:22" x14ac:dyDescent="0.4">
      <c r="A170" s="123" t="s">
        <v>1009</v>
      </c>
      <c r="B170" s="143" t="s">
        <v>946</v>
      </c>
      <c r="C170" s="143" t="s">
        <v>741</v>
      </c>
      <c r="D170" s="143" t="s">
        <v>720</v>
      </c>
      <c r="E170" s="143"/>
      <c r="F170" s="144" t="s">
        <v>784</v>
      </c>
      <c r="G170" s="143" t="s">
        <v>722</v>
      </c>
      <c r="H170" s="143" t="s">
        <v>668</v>
      </c>
      <c r="I170" s="143" t="s">
        <v>723</v>
      </c>
      <c r="J170" s="143" t="s">
        <v>775</v>
      </c>
      <c r="K170" s="143" t="s">
        <v>738</v>
      </c>
      <c r="L170" s="143" t="s">
        <v>1009</v>
      </c>
      <c r="M170" s="143" t="s">
        <v>727</v>
      </c>
      <c r="N170" s="144"/>
      <c r="O170" s="145">
        <v>45322</v>
      </c>
      <c r="P170" s="143" t="s">
        <v>1010</v>
      </c>
      <c r="Q170" s="127" t="s">
        <v>1009</v>
      </c>
      <c r="R170" s="127" t="s">
        <v>787</v>
      </c>
      <c r="S170" s="127" t="s">
        <v>788</v>
      </c>
      <c r="T170" s="127" t="s">
        <v>731</v>
      </c>
      <c r="U170" s="127">
        <v>0</v>
      </c>
      <c r="V170" s="127">
        <v>0</v>
      </c>
    </row>
    <row r="171" spans="1:22" x14ac:dyDescent="0.4">
      <c r="A171" s="123" t="s">
        <v>1233</v>
      </c>
      <c r="B171" s="143" t="s">
        <v>682</v>
      </c>
      <c r="C171" s="143" t="s">
        <v>854</v>
      </c>
      <c r="D171" s="143"/>
      <c r="E171" s="143"/>
      <c r="F171" s="144" t="s">
        <v>855</v>
      </c>
      <c r="G171" s="143" t="s">
        <v>722</v>
      </c>
      <c r="H171" s="143" t="s">
        <v>1091</v>
      </c>
      <c r="I171" s="143" t="s">
        <v>1091</v>
      </c>
      <c r="J171" s="143" t="s">
        <v>1200</v>
      </c>
      <c r="K171" s="143" t="s">
        <v>725</v>
      </c>
      <c r="L171" s="143" t="s">
        <v>1233</v>
      </c>
      <c r="M171" s="143" t="s">
        <v>727</v>
      </c>
      <c r="N171" s="144"/>
      <c r="O171" s="145">
        <v>45322</v>
      </c>
      <c r="P171" s="143" t="s">
        <v>1234</v>
      </c>
      <c r="Q171" s="127" t="s">
        <v>1233</v>
      </c>
      <c r="R171" s="127" t="s">
        <v>860</v>
      </c>
      <c r="S171" s="127" t="s">
        <v>861</v>
      </c>
      <c r="T171" s="127" t="s">
        <v>731</v>
      </c>
      <c r="U171" s="127">
        <v>0</v>
      </c>
      <c r="V171" s="127">
        <v>0</v>
      </c>
    </row>
    <row r="172" spans="1:22" x14ac:dyDescent="0.4">
      <c r="A172" s="123" t="s">
        <v>1235</v>
      </c>
      <c r="B172" s="143" t="s">
        <v>682</v>
      </c>
      <c r="C172" s="143" t="s">
        <v>854</v>
      </c>
      <c r="D172" s="143"/>
      <c r="E172" s="143"/>
      <c r="F172" s="144" t="s">
        <v>855</v>
      </c>
      <c r="G172" s="143" t="s">
        <v>722</v>
      </c>
      <c r="H172" s="143" t="s">
        <v>1091</v>
      </c>
      <c r="I172" s="143" t="s">
        <v>1091</v>
      </c>
      <c r="J172" s="143" t="s">
        <v>1200</v>
      </c>
      <c r="K172" s="143" t="s">
        <v>732</v>
      </c>
      <c r="L172" s="143" t="s">
        <v>1235</v>
      </c>
      <c r="M172" s="143" t="s">
        <v>727</v>
      </c>
      <c r="N172" s="144"/>
      <c r="O172" s="145">
        <v>45322</v>
      </c>
      <c r="P172" s="143" t="s">
        <v>1236</v>
      </c>
      <c r="Q172" s="127" t="s">
        <v>1235</v>
      </c>
      <c r="R172" s="127" t="s">
        <v>860</v>
      </c>
      <c r="S172" s="127" t="s">
        <v>861</v>
      </c>
      <c r="T172" s="127" t="s">
        <v>731</v>
      </c>
      <c r="U172" s="127">
        <v>0</v>
      </c>
      <c r="V172" s="127">
        <v>0</v>
      </c>
    </row>
    <row r="173" spans="1:22" x14ac:dyDescent="0.4">
      <c r="A173" s="123" t="s">
        <v>1237</v>
      </c>
      <c r="B173" s="143" t="s">
        <v>682</v>
      </c>
      <c r="C173" s="143" t="s">
        <v>854</v>
      </c>
      <c r="D173" s="143"/>
      <c r="E173" s="143"/>
      <c r="F173" s="144" t="s">
        <v>855</v>
      </c>
      <c r="G173" s="143" t="s">
        <v>722</v>
      </c>
      <c r="H173" s="143" t="s">
        <v>1091</v>
      </c>
      <c r="I173" s="143" t="s">
        <v>1091</v>
      </c>
      <c r="J173" s="143" t="s">
        <v>1200</v>
      </c>
      <c r="K173" s="143" t="s">
        <v>735</v>
      </c>
      <c r="L173" s="143" t="s">
        <v>1237</v>
      </c>
      <c r="M173" s="143" t="s">
        <v>727</v>
      </c>
      <c r="N173" s="144"/>
      <c r="O173" s="145">
        <v>45322</v>
      </c>
      <c r="P173" s="143" t="s">
        <v>1238</v>
      </c>
      <c r="Q173" s="127" t="s">
        <v>1237</v>
      </c>
      <c r="R173" s="127" t="s">
        <v>860</v>
      </c>
      <c r="S173" s="127" t="s">
        <v>861</v>
      </c>
      <c r="T173" s="127" t="s">
        <v>731</v>
      </c>
      <c r="U173" s="127">
        <v>0</v>
      </c>
      <c r="V173" s="127">
        <v>0</v>
      </c>
    </row>
    <row r="174" spans="1:22" x14ac:dyDescent="0.4">
      <c r="A174" s="123" t="s">
        <v>1239</v>
      </c>
      <c r="B174" s="143" t="s">
        <v>682</v>
      </c>
      <c r="C174" s="143" t="s">
        <v>854</v>
      </c>
      <c r="D174" s="143"/>
      <c r="E174" s="143"/>
      <c r="F174" s="144" t="s">
        <v>855</v>
      </c>
      <c r="G174" s="143" t="s">
        <v>722</v>
      </c>
      <c r="H174" s="143" t="s">
        <v>1091</v>
      </c>
      <c r="I174" s="143" t="s">
        <v>1091</v>
      </c>
      <c r="J174" s="143" t="s">
        <v>1200</v>
      </c>
      <c r="K174" s="143" t="s">
        <v>738</v>
      </c>
      <c r="L174" s="143" t="s">
        <v>1239</v>
      </c>
      <c r="M174" s="143" t="s">
        <v>727</v>
      </c>
      <c r="N174" s="144"/>
      <c r="O174" s="145">
        <v>45322</v>
      </c>
      <c r="P174" s="143" t="s">
        <v>1240</v>
      </c>
      <c r="Q174" s="127" t="s">
        <v>1239</v>
      </c>
      <c r="R174" s="127" t="s">
        <v>860</v>
      </c>
      <c r="S174" s="127" t="s">
        <v>861</v>
      </c>
      <c r="T174" s="127" t="s">
        <v>731</v>
      </c>
      <c r="U174" s="127">
        <v>0</v>
      </c>
      <c r="V174" s="127">
        <v>0</v>
      </c>
    </row>
    <row r="175" spans="1:22" x14ac:dyDescent="0.4">
      <c r="A175" s="123" t="s">
        <v>1241</v>
      </c>
      <c r="B175" s="143" t="s">
        <v>682</v>
      </c>
      <c r="C175" s="143" t="s">
        <v>854</v>
      </c>
      <c r="D175" s="143"/>
      <c r="E175" s="143"/>
      <c r="F175" s="144" t="s">
        <v>903</v>
      </c>
      <c r="G175" s="143" t="s">
        <v>722</v>
      </c>
      <c r="H175" s="143" t="s">
        <v>1091</v>
      </c>
      <c r="I175" s="143" t="s">
        <v>1091</v>
      </c>
      <c r="J175" s="143" t="s">
        <v>1200</v>
      </c>
      <c r="K175" s="143" t="s">
        <v>725</v>
      </c>
      <c r="L175" s="143" t="s">
        <v>1241</v>
      </c>
      <c r="M175" s="143" t="s">
        <v>727</v>
      </c>
      <c r="N175" s="144"/>
      <c r="O175" s="145">
        <v>45322</v>
      </c>
      <c r="P175" s="143" t="s">
        <v>1242</v>
      </c>
      <c r="Q175" s="127" t="s">
        <v>1241</v>
      </c>
      <c r="R175" s="127" t="s">
        <v>906</v>
      </c>
      <c r="S175" s="127" t="s">
        <v>907</v>
      </c>
      <c r="T175" s="127" t="s">
        <v>731</v>
      </c>
      <c r="U175" s="127">
        <v>0</v>
      </c>
      <c r="V175" s="127">
        <v>0</v>
      </c>
    </row>
    <row r="176" spans="1:22" x14ac:dyDescent="0.4">
      <c r="A176" s="123" t="s">
        <v>1243</v>
      </c>
      <c r="B176" s="143" t="s">
        <v>682</v>
      </c>
      <c r="C176" s="143" t="s">
        <v>854</v>
      </c>
      <c r="D176" s="143"/>
      <c r="E176" s="143"/>
      <c r="F176" s="144" t="s">
        <v>903</v>
      </c>
      <c r="G176" s="143" t="s">
        <v>722</v>
      </c>
      <c r="H176" s="143" t="s">
        <v>1091</v>
      </c>
      <c r="I176" s="143" t="s">
        <v>1091</v>
      </c>
      <c r="J176" s="143" t="s">
        <v>1200</v>
      </c>
      <c r="K176" s="143" t="s">
        <v>732</v>
      </c>
      <c r="L176" s="143" t="s">
        <v>1243</v>
      </c>
      <c r="M176" s="143" t="s">
        <v>727</v>
      </c>
      <c r="N176" s="144"/>
      <c r="O176" s="145">
        <v>45322</v>
      </c>
      <c r="P176" s="143" t="s">
        <v>1244</v>
      </c>
      <c r="Q176" s="127" t="s">
        <v>1243</v>
      </c>
      <c r="R176" s="127" t="s">
        <v>906</v>
      </c>
      <c r="S176" s="127" t="s">
        <v>907</v>
      </c>
      <c r="T176" s="127" t="s">
        <v>731</v>
      </c>
      <c r="U176" s="127">
        <v>0</v>
      </c>
      <c r="V176" s="127">
        <v>0</v>
      </c>
    </row>
    <row r="177" spans="1:22" x14ac:dyDescent="0.4">
      <c r="A177" s="123" t="s">
        <v>1245</v>
      </c>
      <c r="B177" s="143" t="s">
        <v>682</v>
      </c>
      <c r="C177" s="143" t="s">
        <v>854</v>
      </c>
      <c r="D177" s="143"/>
      <c r="E177" s="143"/>
      <c r="F177" s="144" t="s">
        <v>903</v>
      </c>
      <c r="G177" s="143" t="s">
        <v>722</v>
      </c>
      <c r="H177" s="143" t="s">
        <v>1091</v>
      </c>
      <c r="I177" s="143" t="s">
        <v>1091</v>
      </c>
      <c r="J177" s="143" t="s">
        <v>1200</v>
      </c>
      <c r="K177" s="143" t="s">
        <v>735</v>
      </c>
      <c r="L177" s="143" t="s">
        <v>1245</v>
      </c>
      <c r="M177" s="143" t="s">
        <v>727</v>
      </c>
      <c r="N177" s="144"/>
      <c r="O177" s="145">
        <v>45322</v>
      </c>
      <c r="P177" s="143" t="s">
        <v>1246</v>
      </c>
      <c r="Q177" s="127" t="s">
        <v>1245</v>
      </c>
      <c r="R177" s="127" t="s">
        <v>906</v>
      </c>
      <c r="S177" s="127" t="s">
        <v>907</v>
      </c>
      <c r="T177" s="127" t="s">
        <v>731</v>
      </c>
      <c r="U177" s="127">
        <v>0</v>
      </c>
      <c r="V177" s="127">
        <v>0</v>
      </c>
    </row>
    <row r="178" spans="1:22" x14ac:dyDescent="0.4">
      <c r="A178" s="123" t="s">
        <v>1247</v>
      </c>
      <c r="B178" s="143" t="s">
        <v>682</v>
      </c>
      <c r="C178" s="143" t="s">
        <v>854</v>
      </c>
      <c r="D178" s="143"/>
      <c r="E178" s="143"/>
      <c r="F178" s="144" t="s">
        <v>903</v>
      </c>
      <c r="G178" s="143" t="s">
        <v>722</v>
      </c>
      <c r="H178" s="143" t="s">
        <v>1091</v>
      </c>
      <c r="I178" s="143" t="s">
        <v>1091</v>
      </c>
      <c r="J178" s="143" t="s">
        <v>1200</v>
      </c>
      <c r="K178" s="143" t="s">
        <v>738</v>
      </c>
      <c r="L178" s="143" t="s">
        <v>1247</v>
      </c>
      <c r="M178" s="143" t="s">
        <v>727</v>
      </c>
      <c r="N178" s="144"/>
      <c r="O178" s="145">
        <v>45322</v>
      </c>
      <c r="P178" s="143" t="s">
        <v>1248</v>
      </c>
      <c r="Q178" s="127" t="s">
        <v>1247</v>
      </c>
      <c r="R178" s="127" t="s">
        <v>906</v>
      </c>
      <c r="S178" s="127" t="s">
        <v>907</v>
      </c>
      <c r="T178" s="127" t="s">
        <v>731</v>
      </c>
      <c r="U178" s="127">
        <v>0</v>
      </c>
      <c r="V178" s="127">
        <v>0</v>
      </c>
    </row>
    <row r="179" spans="1:22" x14ac:dyDescent="0.4">
      <c r="A179" s="123" t="s">
        <v>1201</v>
      </c>
      <c r="B179" s="143" t="s">
        <v>682</v>
      </c>
      <c r="C179" s="143" t="s">
        <v>741</v>
      </c>
      <c r="D179" s="143"/>
      <c r="E179" s="143"/>
      <c r="F179" s="144" t="s">
        <v>742</v>
      </c>
      <c r="G179" s="143" t="s">
        <v>722</v>
      </c>
      <c r="H179" s="143" t="s">
        <v>1091</v>
      </c>
      <c r="I179" s="143" t="s">
        <v>1091</v>
      </c>
      <c r="J179" s="143" t="s">
        <v>1200</v>
      </c>
      <c r="K179" s="143" t="s">
        <v>725</v>
      </c>
      <c r="L179" s="143" t="s">
        <v>1201</v>
      </c>
      <c r="M179" s="143" t="s">
        <v>727</v>
      </c>
      <c r="N179" s="144"/>
      <c r="O179" s="145">
        <v>45322</v>
      </c>
      <c r="P179" s="143" t="s">
        <v>1202</v>
      </c>
      <c r="Q179" s="127" t="s">
        <v>1201</v>
      </c>
      <c r="R179" s="127" t="s">
        <v>747</v>
      </c>
      <c r="S179" s="127" t="s">
        <v>748</v>
      </c>
      <c r="T179" s="127" t="s">
        <v>731</v>
      </c>
      <c r="U179" s="127">
        <v>0</v>
      </c>
      <c r="V179" s="127">
        <v>0</v>
      </c>
    </row>
    <row r="180" spans="1:22" x14ac:dyDescent="0.4">
      <c r="A180" s="123" t="s">
        <v>1203</v>
      </c>
      <c r="B180" s="143" t="s">
        <v>682</v>
      </c>
      <c r="C180" s="143" t="s">
        <v>741</v>
      </c>
      <c r="D180" s="143"/>
      <c r="E180" s="143"/>
      <c r="F180" s="144" t="s">
        <v>742</v>
      </c>
      <c r="G180" s="143" t="s">
        <v>722</v>
      </c>
      <c r="H180" s="143" t="s">
        <v>1091</v>
      </c>
      <c r="I180" s="143" t="s">
        <v>1091</v>
      </c>
      <c r="J180" s="143" t="s">
        <v>1200</v>
      </c>
      <c r="K180" s="143" t="s">
        <v>732</v>
      </c>
      <c r="L180" s="143" t="s">
        <v>1203</v>
      </c>
      <c r="M180" s="143" t="s">
        <v>727</v>
      </c>
      <c r="N180" s="144"/>
      <c r="O180" s="145">
        <v>45322</v>
      </c>
      <c r="P180" s="143" t="s">
        <v>1204</v>
      </c>
      <c r="Q180" s="127" t="s">
        <v>1203</v>
      </c>
      <c r="R180" s="127" t="s">
        <v>747</v>
      </c>
      <c r="S180" s="127" t="s">
        <v>748</v>
      </c>
      <c r="T180" s="127" t="s">
        <v>731</v>
      </c>
      <c r="U180" s="127">
        <v>0</v>
      </c>
      <c r="V180" s="127">
        <v>0</v>
      </c>
    </row>
    <row r="181" spans="1:22" x14ac:dyDescent="0.4">
      <c r="A181" s="123" t="s">
        <v>1205</v>
      </c>
      <c r="B181" s="143" t="s">
        <v>682</v>
      </c>
      <c r="C181" s="143" t="s">
        <v>741</v>
      </c>
      <c r="D181" s="143"/>
      <c r="E181" s="143"/>
      <c r="F181" s="144" t="s">
        <v>742</v>
      </c>
      <c r="G181" s="143" t="s">
        <v>722</v>
      </c>
      <c r="H181" s="143" t="s">
        <v>1091</v>
      </c>
      <c r="I181" s="143" t="s">
        <v>1091</v>
      </c>
      <c r="J181" s="143" t="s">
        <v>1200</v>
      </c>
      <c r="K181" s="143" t="s">
        <v>735</v>
      </c>
      <c r="L181" s="143" t="s">
        <v>1205</v>
      </c>
      <c r="M181" s="143" t="s">
        <v>727</v>
      </c>
      <c r="N181" s="144"/>
      <c r="O181" s="145">
        <v>45322</v>
      </c>
      <c r="P181" s="143" t="s">
        <v>1206</v>
      </c>
      <c r="Q181" s="127" t="s">
        <v>1205</v>
      </c>
      <c r="R181" s="127" t="s">
        <v>747</v>
      </c>
      <c r="S181" s="127" t="s">
        <v>748</v>
      </c>
      <c r="T181" s="127" t="s">
        <v>731</v>
      </c>
      <c r="U181" s="127">
        <v>0</v>
      </c>
      <c r="V181" s="127">
        <v>0</v>
      </c>
    </row>
    <row r="182" spans="1:22" x14ac:dyDescent="0.4">
      <c r="A182" s="123" t="s">
        <v>1207</v>
      </c>
      <c r="B182" s="143" t="s">
        <v>682</v>
      </c>
      <c r="C182" s="143" t="s">
        <v>741</v>
      </c>
      <c r="D182" s="143"/>
      <c r="E182" s="143"/>
      <c r="F182" s="144" t="s">
        <v>742</v>
      </c>
      <c r="G182" s="143" t="s">
        <v>722</v>
      </c>
      <c r="H182" s="143" t="s">
        <v>1091</v>
      </c>
      <c r="I182" s="143" t="s">
        <v>1091</v>
      </c>
      <c r="J182" s="143" t="s">
        <v>1200</v>
      </c>
      <c r="K182" s="143" t="s">
        <v>738</v>
      </c>
      <c r="L182" s="143" t="s">
        <v>1207</v>
      </c>
      <c r="M182" s="143" t="s">
        <v>727</v>
      </c>
      <c r="N182" s="144"/>
      <c r="O182" s="145">
        <v>45322</v>
      </c>
      <c r="P182" s="143" t="s">
        <v>1208</v>
      </c>
      <c r="Q182" s="127" t="s">
        <v>1207</v>
      </c>
      <c r="R182" s="127" t="s">
        <v>747</v>
      </c>
      <c r="S182" s="127" t="s">
        <v>748</v>
      </c>
      <c r="T182" s="127" t="s">
        <v>731</v>
      </c>
      <c r="U182" s="127">
        <v>0</v>
      </c>
      <c r="V182" s="127">
        <v>0</v>
      </c>
    </row>
    <row r="183" spans="1:22" x14ac:dyDescent="0.4">
      <c r="A183" s="123" t="s">
        <v>1217</v>
      </c>
      <c r="B183" s="143" t="s">
        <v>682</v>
      </c>
      <c r="C183" s="143" t="s">
        <v>741</v>
      </c>
      <c r="D183" s="143"/>
      <c r="E183" s="143"/>
      <c r="F183" s="144" t="s">
        <v>1117</v>
      </c>
      <c r="G183" s="143" t="s">
        <v>722</v>
      </c>
      <c r="H183" s="143" t="s">
        <v>1091</v>
      </c>
      <c r="I183" s="143" t="s">
        <v>1091</v>
      </c>
      <c r="J183" s="143" t="s">
        <v>1200</v>
      </c>
      <c r="K183" s="143" t="s">
        <v>725</v>
      </c>
      <c r="L183" s="143" t="s">
        <v>1217</v>
      </c>
      <c r="M183" s="143" t="s">
        <v>727</v>
      </c>
      <c r="N183" s="144"/>
      <c r="O183" s="145">
        <v>45322</v>
      </c>
      <c r="P183" s="143" t="s">
        <v>1218</v>
      </c>
      <c r="Q183" s="127" t="s">
        <v>1217</v>
      </c>
      <c r="R183" s="127" t="s">
        <v>1120</v>
      </c>
      <c r="S183" s="127" t="s">
        <v>1121</v>
      </c>
      <c r="T183" s="127" t="s">
        <v>731</v>
      </c>
      <c r="U183" s="127">
        <v>0</v>
      </c>
      <c r="V183" s="127">
        <v>0</v>
      </c>
    </row>
    <row r="184" spans="1:22" x14ac:dyDescent="0.4">
      <c r="A184" s="123" t="s">
        <v>1219</v>
      </c>
      <c r="B184" s="143" t="s">
        <v>682</v>
      </c>
      <c r="C184" s="143" t="s">
        <v>741</v>
      </c>
      <c r="D184" s="143"/>
      <c r="E184" s="143"/>
      <c r="F184" s="144" t="s">
        <v>1117</v>
      </c>
      <c r="G184" s="143" t="s">
        <v>722</v>
      </c>
      <c r="H184" s="143" t="s">
        <v>1091</v>
      </c>
      <c r="I184" s="143" t="s">
        <v>1091</v>
      </c>
      <c r="J184" s="143" t="s">
        <v>1200</v>
      </c>
      <c r="K184" s="143" t="s">
        <v>732</v>
      </c>
      <c r="L184" s="143" t="s">
        <v>1219</v>
      </c>
      <c r="M184" s="143" t="s">
        <v>727</v>
      </c>
      <c r="N184" s="144"/>
      <c r="O184" s="145">
        <v>45322</v>
      </c>
      <c r="P184" s="143" t="s">
        <v>1220</v>
      </c>
      <c r="Q184" s="127" t="s">
        <v>1219</v>
      </c>
      <c r="R184" s="127" t="s">
        <v>1120</v>
      </c>
      <c r="S184" s="127" t="s">
        <v>1121</v>
      </c>
      <c r="T184" s="127" t="s">
        <v>731</v>
      </c>
      <c r="U184" s="127">
        <v>0</v>
      </c>
      <c r="V184" s="127">
        <v>0</v>
      </c>
    </row>
    <row r="185" spans="1:22" x14ac:dyDescent="0.4">
      <c r="A185" s="123" t="s">
        <v>1221</v>
      </c>
      <c r="B185" s="143" t="s">
        <v>682</v>
      </c>
      <c r="C185" s="143" t="s">
        <v>741</v>
      </c>
      <c r="D185" s="143"/>
      <c r="E185" s="143"/>
      <c r="F185" s="144" t="s">
        <v>1117</v>
      </c>
      <c r="G185" s="143" t="s">
        <v>722</v>
      </c>
      <c r="H185" s="143" t="s">
        <v>1091</v>
      </c>
      <c r="I185" s="143" t="s">
        <v>1091</v>
      </c>
      <c r="J185" s="143" t="s">
        <v>1200</v>
      </c>
      <c r="K185" s="143" t="s">
        <v>735</v>
      </c>
      <c r="L185" s="143" t="s">
        <v>1221</v>
      </c>
      <c r="M185" s="143" t="s">
        <v>727</v>
      </c>
      <c r="N185" s="144"/>
      <c r="O185" s="145">
        <v>45322</v>
      </c>
      <c r="P185" s="143" t="s">
        <v>1222</v>
      </c>
      <c r="Q185" s="127" t="s">
        <v>1221</v>
      </c>
      <c r="R185" s="127" t="s">
        <v>1120</v>
      </c>
      <c r="S185" s="127" t="s">
        <v>1121</v>
      </c>
      <c r="T185" s="127" t="s">
        <v>731</v>
      </c>
      <c r="U185" s="127">
        <v>0</v>
      </c>
      <c r="V185" s="127">
        <v>0</v>
      </c>
    </row>
    <row r="186" spans="1:22" x14ac:dyDescent="0.4">
      <c r="A186" s="123" t="s">
        <v>1223</v>
      </c>
      <c r="B186" s="143" t="s">
        <v>682</v>
      </c>
      <c r="C186" s="143" t="s">
        <v>741</v>
      </c>
      <c r="D186" s="143"/>
      <c r="E186" s="143"/>
      <c r="F186" s="144" t="s">
        <v>1117</v>
      </c>
      <c r="G186" s="143" t="s">
        <v>722</v>
      </c>
      <c r="H186" s="143" t="s">
        <v>1091</v>
      </c>
      <c r="I186" s="143" t="s">
        <v>1091</v>
      </c>
      <c r="J186" s="143" t="s">
        <v>1200</v>
      </c>
      <c r="K186" s="143" t="s">
        <v>738</v>
      </c>
      <c r="L186" s="143" t="s">
        <v>1223</v>
      </c>
      <c r="M186" s="143" t="s">
        <v>727</v>
      </c>
      <c r="N186" s="144"/>
      <c r="O186" s="145">
        <v>45322</v>
      </c>
      <c r="P186" s="143" t="s">
        <v>1224</v>
      </c>
      <c r="Q186" s="127" t="s">
        <v>1223</v>
      </c>
      <c r="R186" s="127" t="s">
        <v>1120</v>
      </c>
      <c r="S186" s="127" t="s">
        <v>1121</v>
      </c>
      <c r="T186" s="127" t="s">
        <v>731</v>
      </c>
      <c r="U186" s="127">
        <v>0</v>
      </c>
      <c r="V186" s="127">
        <v>0</v>
      </c>
    </row>
    <row r="187" spans="1:22" x14ac:dyDescent="0.4">
      <c r="A187" s="123" t="s">
        <v>1209</v>
      </c>
      <c r="B187" s="143" t="s">
        <v>682</v>
      </c>
      <c r="C187" s="143" t="s">
        <v>741</v>
      </c>
      <c r="D187" s="143"/>
      <c r="E187" s="143"/>
      <c r="F187" s="144" t="s">
        <v>784</v>
      </c>
      <c r="G187" s="143" t="s">
        <v>722</v>
      </c>
      <c r="H187" s="143" t="s">
        <v>1091</v>
      </c>
      <c r="I187" s="143" t="s">
        <v>1091</v>
      </c>
      <c r="J187" s="143" t="s">
        <v>1200</v>
      </c>
      <c r="K187" s="143" t="s">
        <v>725</v>
      </c>
      <c r="L187" s="143" t="s">
        <v>1209</v>
      </c>
      <c r="M187" s="143" t="s">
        <v>727</v>
      </c>
      <c r="N187" s="144"/>
      <c r="O187" s="145">
        <v>45322</v>
      </c>
      <c r="P187" s="143" t="s">
        <v>1210</v>
      </c>
      <c r="Q187" s="127" t="s">
        <v>1209</v>
      </c>
      <c r="R187" s="127" t="s">
        <v>787</v>
      </c>
      <c r="S187" s="127" t="s">
        <v>788</v>
      </c>
      <c r="T187" s="127" t="s">
        <v>731</v>
      </c>
      <c r="U187" s="127">
        <v>0</v>
      </c>
      <c r="V187" s="127">
        <v>0</v>
      </c>
    </row>
    <row r="188" spans="1:22" x14ac:dyDescent="0.4">
      <c r="A188" s="123" t="s">
        <v>1211</v>
      </c>
      <c r="B188" s="143" t="s">
        <v>682</v>
      </c>
      <c r="C188" s="143" t="s">
        <v>741</v>
      </c>
      <c r="D188" s="143"/>
      <c r="E188" s="143"/>
      <c r="F188" s="144" t="s">
        <v>784</v>
      </c>
      <c r="G188" s="143" t="s">
        <v>722</v>
      </c>
      <c r="H188" s="143" t="s">
        <v>1091</v>
      </c>
      <c r="I188" s="143" t="s">
        <v>1091</v>
      </c>
      <c r="J188" s="143" t="s">
        <v>1200</v>
      </c>
      <c r="K188" s="143" t="s">
        <v>732</v>
      </c>
      <c r="L188" s="143" t="s">
        <v>1211</v>
      </c>
      <c r="M188" s="143" t="s">
        <v>727</v>
      </c>
      <c r="N188" s="144"/>
      <c r="O188" s="145">
        <v>45322</v>
      </c>
      <c r="P188" s="143" t="s">
        <v>1212</v>
      </c>
      <c r="Q188" s="127" t="s">
        <v>1211</v>
      </c>
      <c r="R188" s="127" t="s">
        <v>787</v>
      </c>
      <c r="S188" s="127" t="s">
        <v>788</v>
      </c>
      <c r="T188" s="127" t="s">
        <v>731</v>
      </c>
      <c r="U188" s="127">
        <v>0</v>
      </c>
      <c r="V188" s="127">
        <v>0</v>
      </c>
    </row>
    <row r="189" spans="1:22" x14ac:dyDescent="0.4">
      <c r="A189" s="123" t="s">
        <v>1213</v>
      </c>
      <c r="B189" s="143" t="s">
        <v>682</v>
      </c>
      <c r="C189" s="143" t="s">
        <v>741</v>
      </c>
      <c r="D189" s="143"/>
      <c r="E189" s="143"/>
      <c r="F189" s="144" t="s">
        <v>784</v>
      </c>
      <c r="G189" s="143" t="s">
        <v>722</v>
      </c>
      <c r="H189" s="143" t="s">
        <v>1091</v>
      </c>
      <c r="I189" s="143" t="s">
        <v>1091</v>
      </c>
      <c r="J189" s="143" t="s">
        <v>1200</v>
      </c>
      <c r="K189" s="143" t="s">
        <v>735</v>
      </c>
      <c r="L189" s="143" t="s">
        <v>1213</v>
      </c>
      <c r="M189" s="143" t="s">
        <v>727</v>
      </c>
      <c r="N189" s="144"/>
      <c r="O189" s="145">
        <v>45322</v>
      </c>
      <c r="P189" s="143" t="s">
        <v>1214</v>
      </c>
      <c r="Q189" s="127" t="s">
        <v>1213</v>
      </c>
      <c r="R189" s="127" t="s">
        <v>787</v>
      </c>
      <c r="S189" s="127" t="s">
        <v>788</v>
      </c>
      <c r="T189" s="127" t="s">
        <v>731</v>
      </c>
      <c r="U189" s="127">
        <v>0</v>
      </c>
      <c r="V189" s="127">
        <v>0</v>
      </c>
    </row>
    <row r="190" spans="1:22" x14ac:dyDescent="0.4">
      <c r="A190" s="123" t="s">
        <v>1215</v>
      </c>
      <c r="B190" s="143" t="s">
        <v>682</v>
      </c>
      <c r="C190" s="143" t="s">
        <v>741</v>
      </c>
      <c r="D190" s="143"/>
      <c r="E190" s="143"/>
      <c r="F190" s="144" t="s">
        <v>784</v>
      </c>
      <c r="G190" s="143" t="s">
        <v>722</v>
      </c>
      <c r="H190" s="143" t="s">
        <v>1091</v>
      </c>
      <c r="I190" s="143" t="s">
        <v>1091</v>
      </c>
      <c r="J190" s="143" t="s">
        <v>1200</v>
      </c>
      <c r="K190" s="143" t="s">
        <v>738</v>
      </c>
      <c r="L190" s="143" t="s">
        <v>1215</v>
      </c>
      <c r="M190" s="143" t="s">
        <v>727</v>
      </c>
      <c r="N190" s="144"/>
      <c r="O190" s="145">
        <v>45322</v>
      </c>
      <c r="P190" s="143" t="s">
        <v>1216</v>
      </c>
      <c r="Q190" s="127" t="s">
        <v>1215</v>
      </c>
      <c r="R190" s="127" t="s">
        <v>787</v>
      </c>
      <c r="S190" s="127" t="s">
        <v>788</v>
      </c>
      <c r="T190" s="127" t="s">
        <v>731</v>
      </c>
      <c r="U190" s="127">
        <v>0</v>
      </c>
      <c r="V190" s="127">
        <v>0</v>
      </c>
    </row>
    <row r="191" spans="1:22" x14ac:dyDescent="0.4">
      <c r="A191" s="123" t="s">
        <v>1225</v>
      </c>
      <c r="B191" s="143" t="s">
        <v>682</v>
      </c>
      <c r="C191" s="143" t="s">
        <v>741</v>
      </c>
      <c r="D191" s="143"/>
      <c r="E191" s="143"/>
      <c r="F191" s="144" t="s">
        <v>1128</v>
      </c>
      <c r="G191" s="143" t="s">
        <v>722</v>
      </c>
      <c r="H191" s="143" t="s">
        <v>1091</v>
      </c>
      <c r="I191" s="143" t="s">
        <v>1091</v>
      </c>
      <c r="J191" s="143" t="s">
        <v>1200</v>
      </c>
      <c r="K191" s="143" t="s">
        <v>725</v>
      </c>
      <c r="L191" s="143" t="s">
        <v>1225</v>
      </c>
      <c r="M191" s="143" t="s">
        <v>727</v>
      </c>
      <c r="N191" s="144"/>
      <c r="O191" s="145">
        <v>45322</v>
      </c>
      <c r="P191" s="143" t="s">
        <v>1226</v>
      </c>
      <c r="Q191" s="127" t="s">
        <v>1225</v>
      </c>
      <c r="R191" s="127" t="s">
        <v>1131</v>
      </c>
      <c r="S191" s="127" t="s">
        <v>1132</v>
      </c>
      <c r="T191" s="127" t="s">
        <v>731</v>
      </c>
      <c r="U191" s="127">
        <v>0</v>
      </c>
      <c r="V191" s="127">
        <v>0</v>
      </c>
    </row>
    <row r="192" spans="1:22" x14ac:dyDescent="0.4">
      <c r="A192" s="123" t="s">
        <v>1227</v>
      </c>
      <c r="B192" s="143" t="s">
        <v>682</v>
      </c>
      <c r="C192" s="143" t="s">
        <v>741</v>
      </c>
      <c r="D192" s="143"/>
      <c r="E192" s="143"/>
      <c r="F192" s="144" t="s">
        <v>1128</v>
      </c>
      <c r="G192" s="143" t="s">
        <v>722</v>
      </c>
      <c r="H192" s="143" t="s">
        <v>1091</v>
      </c>
      <c r="I192" s="143" t="s">
        <v>1091</v>
      </c>
      <c r="J192" s="143" t="s">
        <v>1200</v>
      </c>
      <c r="K192" s="143" t="s">
        <v>732</v>
      </c>
      <c r="L192" s="143" t="s">
        <v>1227</v>
      </c>
      <c r="M192" s="143" t="s">
        <v>727</v>
      </c>
      <c r="N192" s="144"/>
      <c r="O192" s="145">
        <v>45322</v>
      </c>
      <c r="P192" s="143" t="s">
        <v>1228</v>
      </c>
      <c r="Q192" s="127" t="s">
        <v>1227</v>
      </c>
      <c r="R192" s="127" t="s">
        <v>1131</v>
      </c>
      <c r="S192" s="127" t="s">
        <v>1132</v>
      </c>
      <c r="T192" s="127" t="s">
        <v>731</v>
      </c>
      <c r="U192" s="127">
        <v>0</v>
      </c>
      <c r="V192" s="127">
        <v>0</v>
      </c>
    </row>
    <row r="193" spans="1:22" x14ac:dyDescent="0.4">
      <c r="A193" s="123" t="s">
        <v>1229</v>
      </c>
      <c r="B193" s="143" t="s">
        <v>682</v>
      </c>
      <c r="C193" s="143" t="s">
        <v>741</v>
      </c>
      <c r="D193" s="143"/>
      <c r="E193" s="143"/>
      <c r="F193" s="144" t="s">
        <v>1128</v>
      </c>
      <c r="G193" s="143" t="s">
        <v>722</v>
      </c>
      <c r="H193" s="143" t="s">
        <v>1091</v>
      </c>
      <c r="I193" s="143" t="s">
        <v>1091</v>
      </c>
      <c r="J193" s="143" t="s">
        <v>1200</v>
      </c>
      <c r="K193" s="143" t="s">
        <v>735</v>
      </c>
      <c r="L193" s="143" t="s">
        <v>1229</v>
      </c>
      <c r="M193" s="143" t="s">
        <v>727</v>
      </c>
      <c r="N193" s="144"/>
      <c r="O193" s="145">
        <v>45322</v>
      </c>
      <c r="P193" s="143" t="s">
        <v>1230</v>
      </c>
      <c r="Q193" s="127" t="s">
        <v>1229</v>
      </c>
      <c r="R193" s="127" t="s">
        <v>1131</v>
      </c>
      <c r="S193" s="127" t="s">
        <v>1132</v>
      </c>
      <c r="T193" s="127" t="s">
        <v>731</v>
      </c>
      <c r="U193" s="127">
        <v>0</v>
      </c>
      <c r="V193" s="127">
        <v>0</v>
      </c>
    </row>
    <row r="194" spans="1:22" x14ac:dyDescent="0.4">
      <c r="A194" s="123" t="s">
        <v>1231</v>
      </c>
      <c r="B194" s="143" t="s">
        <v>682</v>
      </c>
      <c r="C194" s="143" t="s">
        <v>741</v>
      </c>
      <c r="D194" s="143"/>
      <c r="E194" s="143"/>
      <c r="F194" s="144" t="s">
        <v>1128</v>
      </c>
      <c r="G194" s="143" t="s">
        <v>722</v>
      </c>
      <c r="H194" s="143" t="s">
        <v>1091</v>
      </c>
      <c r="I194" s="143" t="s">
        <v>1091</v>
      </c>
      <c r="J194" s="143" t="s">
        <v>1200</v>
      </c>
      <c r="K194" s="143" t="s">
        <v>738</v>
      </c>
      <c r="L194" s="143" t="s">
        <v>1231</v>
      </c>
      <c r="M194" s="143" t="s">
        <v>727</v>
      </c>
      <c r="N194" s="144"/>
      <c r="O194" s="145">
        <v>45322</v>
      </c>
      <c r="P194" s="143" t="s">
        <v>1232</v>
      </c>
      <c r="Q194" s="127" t="s">
        <v>1231</v>
      </c>
      <c r="R194" s="127" t="s">
        <v>1131</v>
      </c>
      <c r="S194" s="127" t="s">
        <v>1132</v>
      </c>
      <c r="T194" s="127" t="s">
        <v>731</v>
      </c>
      <c r="U194" s="127">
        <v>0</v>
      </c>
      <c r="V194" s="127">
        <v>0</v>
      </c>
    </row>
    <row r="195" spans="1:22" ht="31.5" x14ac:dyDescent="0.4">
      <c r="A195" s="123" t="s">
        <v>1158</v>
      </c>
      <c r="B195" s="143" t="s">
        <v>683</v>
      </c>
      <c r="C195" s="143" t="s">
        <v>854</v>
      </c>
      <c r="D195" s="143"/>
      <c r="E195" s="143"/>
      <c r="F195" s="144" t="s">
        <v>855</v>
      </c>
      <c r="G195" s="143" t="s">
        <v>722</v>
      </c>
      <c r="H195" s="143" t="s">
        <v>1091</v>
      </c>
      <c r="I195" s="143" t="s">
        <v>1091</v>
      </c>
      <c r="J195" s="212" t="s">
        <v>1092</v>
      </c>
      <c r="K195" s="143" t="s">
        <v>725</v>
      </c>
      <c r="L195" s="143" t="s">
        <v>1158</v>
      </c>
      <c r="M195" s="143" t="s">
        <v>727</v>
      </c>
      <c r="N195" s="144"/>
      <c r="O195" s="145">
        <v>45322</v>
      </c>
      <c r="P195" s="143" t="s">
        <v>1159</v>
      </c>
      <c r="Q195" s="127" t="s">
        <v>1158</v>
      </c>
      <c r="R195" s="127" t="s">
        <v>860</v>
      </c>
      <c r="S195" s="127" t="s">
        <v>861</v>
      </c>
      <c r="T195" s="127" t="s">
        <v>731</v>
      </c>
      <c r="U195" s="127">
        <v>0</v>
      </c>
      <c r="V195" s="127">
        <v>0</v>
      </c>
    </row>
    <row r="196" spans="1:22" ht="31.5" x14ac:dyDescent="0.4">
      <c r="A196" s="123" t="s">
        <v>1160</v>
      </c>
      <c r="B196" s="143" t="s">
        <v>683</v>
      </c>
      <c r="C196" s="143" t="s">
        <v>854</v>
      </c>
      <c r="D196" s="143"/>
      <c r="E196" s="143"/>
      <c r="F196" s="144" t="s">
        <v>855</v>
      </c>
      <c r="G196" s="143" t="s">
        <v>722</v>
      </c>
      <c r="H196" s="143" t="s">
        <v>1091</v>
      </c>
      <c r="I196" s="143" t="s">
        <v>1091</v>
      </c>
      <c r="J196" s="212" t="s">
        <v>1092</v>
      </c>
      <c r="K196" s="143" t="s">
        <v>732</v>
      </c>
      <c r="L196" s="143" t="s">
        <v>1160</v>
      </c>
      <c r="M196" s="143" t="s">
        <v>727</v>
      </c>
      <c r="N196" s="144"/>
      <c r="O196" s="145">
        <v>45322</v>
      </c>
      <c r="P196" s="143" t="s">
        <v>1161</v>
      </c>
      <c r="Q196" s="127" t="s">
        <v>1160</v>
      </c>
      <c r="R196" s="127" t="s">
        <v>860</v>
      </c>
      <c r="S196" s="127" t="s">
        <v>861</v>
      </c>
      <c r="T196" s="127" t="s">
        <v>731</v>
      </c>
      <c r="U196" s="127">
        <v>0</v>
      </c>
      <c r="V196" s="127">
        <v>0</v>
      </c>
    </row>
    <row r="197" spans="1:22" ht="31.5" x14ac:dyDescent="0.4">
      <c r="A197" s="123" t="s">
        <v>1162</v>
      </c>
      <c r="B197" s="143" t="s">
        <v>683</v>
      </c>
      <c r="C197" s="143" t="s">
        <v>854</v>
      </c>
      <c r="D197" s="143"/>
      <c r="E197" s="143"/>
      <c r="F197" s="144" t="s">
        <v>855</v>
      </c>
      <c r="G197" s="143" t="s">
        <v>722</v>
      </c>
      <c r="H197" s="143" t="s">
        <v>1091</v>
      </c>
      <c r="I197" s="143" t="s">
        <v>1091</v>
      </c>
      <c r="J197" s="212" t="s">
        <v>1092</v>
      </c>
      <c r="K197" s="143" t="s">
        <v>735</v>
      </c>
      <c r="L197" s="143" t="s">
        <v>1162</v>
      </c>
      <c r="M197" s="143" t="s">
        <v>727</v>
      </c>
      <c r="N197" s="144"/>
      <c r="O197" s="145">
        <v>45322</v>
      </c>
      <c r="P197" s="143" t="s">
        <v>1163</v>
      </c>
      <c r="Q197" s="127" t="s">
        <v>1162</v>
      </c>
      <c r="R197" s="127" t="s">
        <v>860</v>
      </c>
      <c r="S197" s="127" t="s">
        <v>861</v>
      </c>
      <c r="T197" s="127" t="s">
        <v>731</v>
      </c>
      <c r="U197" s="127">
        <v>0</v>
      </c>
      <c r="V197" s="127">
        <v>0</v>
      </c>
    </row>
    <row r="198" spans="1:22" ht="31.5" x14ac:dyDescent="0.4">
      <c r="A198" s="123" t="s">
        <v>1164</v>
      </c>
      <c r="B198" s="143" t="s">
        <v>683</v>
      </c>
      <c r="C198" s="143" t="s">
        <v>854</v>
      </c>
      <c r="D198" s="143"/>
      <c r="E198" s="143"/>
      <c r="F198" s="144" t="s">
        <v>855</v>
      </c>
      <c r="G198" s="143" t="s">
        <v>722</v>
      </c>
      <c r="H198" s="143" t="s">
        <v>1091</v>
      </c>
      <c r="I198" s="143" t="s">
        <v>1091</v>
      </c>
      <c r="J198" s="212" t="s">
        <v>1092</v>
      </c>
      <c r="K198" s="143" t="s">
        <v>738</v>
      </c>
      <c r="L198" s="143" t="s">
        <v>1164</v>
      </c>
      <c r="M198" s="143" t="s">
        <v>727</v>
      </c>
      <c r="N198" s="144"/>
      <c r="O198" s="145">
        <v>45322</v>
      </c>
      <c r="P198" s="143" t="s">
        <v>1165</v>
      </c>
      <c r="Q198" s="127" t="s">
        <v>1164</v>
      </c>
      <c r="R198" s="127" t="s">
        <v>860</v>
      </c>
      <c r="S198" s="127" t="s">
        <v>861</v>
      </c>
      <c r="T198" s="127" t="s">
        <v>731</v>
      </c>
      <c r="U198" s="127">
        <v>0</v>
      </c>
      <c r="V198" s="127">
        <v>0</v>
      </c>
    </row>
    <row r="199" spans="1:22" ht="31.5" x14ac:dyDescent="0.4">
      <c r="A199" s="123" t="s">
        <v>1166</v>
      </c>
      <c r="B199" s="143" t="s">
        <v>683</v>
      </c>
      <c r="C199" s="143" t="s">
        <v>854</v>
      </c>
      <c r="D199" s="143"/>
      <c r="E199" s="143"/>
      <c r="F199" s="144" t="s">
        <v>903</v>
      </c>
      <c r="G199" s="143" t="s">
        <v>722</v>
      </c>
      <c r="H199" s="143" t="s">
        <v>1091</v>
      </c>
      <c r="I199" s="143" t="s">
        <v>1091</v>
      </c>
      <c r="J199" s="212" t="s">
        <v>1092</v>
      </c>
      <c r="K199" s="143" t="s">
        <v>725</v>
      </c>
      <c r="L199" s="143" t="s">
        <v>1166</v>
      </c>
      <c r="M199" s="143" t="s">
        <v>727</v>
      </c>
      <c r="N199" s="144"/>
      <c r="O199" s="145">
        <v>45322</v>
      </c>
      <c r="P199" s="143" t="s">
        <v>1167</v>
      </c>
      <c r="Q199" s="127" t="s">
        <v>1166</v>
      </c>
      <c r="R199" s="127" t="s">
        <v>906</v>
      </c>
      <c r="S199" s="127" t="s">
        <v>907</v>
      </c>
      <c r="T199" s="127" t="s">
        <v>731</v>
      </c>
      <c r="U199" s="127">
        <v>0</v>
      </c>
      <c r="V199" s="127">
        <v>0</v>
      </c>
    </row>
    <row r="200" spans="1:22" ht="31.5" x14ac:dyDescent="0.4">
      <c r="A200" s="123" t="s">
        <v>1168</v>
      </c>
      <c r="B200" s="143" t="s">
        <v>683</v>
      </c>
      <c r="C200" s="143" t="s">
        <v>854</v>
      </c>
      <c r="D200" s="143"/>
      <c r="E200" s="143"/>
      <c r="F200" s="144" t="s">
        <v>903</v>
      </c>
      <c r="G200" s="143" t="s">
        <v>722</v>
      </c>
      <c r="H200" s="143" t="s">
        <v>1091</v>
      </c>
      <c r="I200" s="143" t="s">
        <v>1091</v>
      </c>
      <c r="J200" s="212" t="s">
        <v>1092</v>
      </c>
      <c r="K200" s="143" t="s">
        <v>732</v>
      </c>
      <c r="L200" s="143" t="s">
        <v>1168</v>
      </c>
      <c r="M200" s="143" t="s">
        <v>727</v>
      </c>
      <c r="N200" s="144"/>
      <c r="O200" s="145">
        <v>45322</v>
      </c>
      <c r="P200" s="143" t="s">
        <v>1169</v>
      </c>
      <c r="Q200" s="127" t="s">
        <v>1168</v>
      </c>
      <c r="R200" s="127" t="s">
        <v>906</v>
      </c>
      <c r="S200" s="127" t="s">
        <v>907</v>
      </c>
      <c r="T200" s="127" t="s">
        <v>731</v>
      </c>
      <c r="U200" s="127">
        <v>0</v>
      </c>
      <c r="V200" s="127">
        <v>0</v>
      </c>
    </row>
    <row r="201" spans="1:22" ht="31.5" x14ac:dyDescent="0.4">
      <c r="A201" s="123" t="s">
        <v>1170</v>
      </c>
      <c r="B201" s="143" t="s">
        <v>683</v>
      </c>
      <c r="C201" s="143" t="s">
        <v>854</v>
      </c>
      <c r="D201" s="143"/>
      <c r="E201" s="143"/>
      <c r="F201" s="144" t="s">
        <v>903</v>
      </c>
      <c r="G201" s="143" t="s">
        <v>722</v>
      </c>
      <c r="H201" s="143" t="s">
        <v>1091</v>
      </c>
      <c r="I201" s="143" t="s">
        <v>1091</v>
      </c>
      <c r="J201" s="212" t="s">
        <v>1092</v>
      </c>
      <c r="K201" s="143" t="s">
        <v>735</v>
      </c>
      <c r="L201" s="143" t="s">
        <v>1170</v>
      </c>
      <c r="M201" s="143" t="s">
        <v>727</v>
      </c>
      <c r="N201" s="144"/>
      <c r="O201" s="145">
        <v>45322</v>
      </c>
      <c r="P201" s="143" t="s">
        <v>1171</v>
      </c>
      <c r="Q201" s="127" t="s">
        <v>1170</v>
      </c>
      <c r="R201" s="127" t="s">
        <v>906</v>
      </c>
      <c r="S201" s="127" t="s">
        <v>907</v>
      </c>
      <c r="T201" s="127" t="s">
        <v>731</v>
      </c>
      <c r="U201" s="127">
        <v>0</v>
      </c>
      <c r="V201" s="127">
        <v>0</v>
      </c>
    </row>
    <row r="202" spans="1:22" ht="31.5" x14ac:dyDescent="0.4">
      <c r="A202" s="123" t="s">
        <v>1172</v>
      </c>
      <c r="B202" s="143" t="s">
        <v>683</v>
      </c>
      <c r="C202" s="143" t="s">
        <v>854</v>
      </c>
      <c r="D202" s="143"/>
      <c r="E202" s="143"/>
      <c r="F202" s="144" t="s">
        <v>903</v>
      </c>
      <c r="G202" s="143" t="s">
        <v>722</v>
      </c>
      <c r="H202" s="143" t="s">
        <v>1091</v>
      </c>
      <c r="I202" s="143" t="s">
        <v>1091</v>
      </c>
      <c r="J202" s="212" t="s">
        <v>1092</v>
      </c>
      <c r="K202" s="143" t="s">
        <v>738</v>
      </c>
      <c r="L202" s="143" t="s">
        <v>1172</v>
      </c>
      <c r="M202" s="143" t="s">
        <v>727</v>
      </c>
      <c r="N202" s="144"/>
      <c r="O202" s="145">
        <v>45322</v>
      </c>
      <c r="P202" s="143" t="s">
        <v>1173</v>
      </c>
      <c r="Q202" s="127" t="s">
        <v>1172</v>
      </c>
      <c r="R202" s="127" t="s">
        <v>906</v>
      </c>
      <c r="S202" s="127" t="s">
        <v>907</v>
      </c>
      <c r="T202" s="127" t="s">
        <v>731</v>
      </c>
      <c r="U202" s="127">
        <v>0</v>
      </c>
      <c r="V202" s="127">
        <v>0</v>
      </c>
    </row>
    <row r="203" spans="1:22" ht="31.5" x14ac:dyDescent="0.4">
      <c r="A203" s="123" t="s">
        <v>1101</v>
      </c>
      <c r="B203" s="143" t="s">
        <v>683</v>
      </c>
      <c r="C203" s="143" t="s">
        <v>741</v>
      </c>
      <c r="D203" s="143"/>
      <c r="E203" s="143"/>
      <c r="F203" s="144" t="s">
        <v>742</v>
      </c>
      <c r="G203" s="143" t="s">
        <v>722</v>
      </c>
      <c r="H203" s="143" t="s">
        <v>1091</v>
      </c>
      <c r="I203" s="143" t="s">
        <v>1091</v>
      </c>
      <c r="J203" s="212" t="s">
        <v>1092</v>
      </c>
      <c r="K203" s="143" t="s">
        <v>725</v>
      </c>
      <c r="L203" s="143" t="s">
        <v>1101</v>
      </c>
      <c r="M203" s="143" t="s">
        <v>727</v>
      </c>
      <c r="N203" s="144"/>
      <c r="O203" s="145">
        <v>45322</v>
      </c>
      <c r="P203" s="143" t="s">
        <v>1102</v>
      </c>
      <c r="Q203" s="127" t="s">
        <v>1101</v>
      </c>
      <c r="R203" s="127" t="s">
        <v>747</v>
      </c>
      <c r="S203" s="127" t="s">
        <v>748</v>
      </c>
      <c r="T203" s="127" t="s">
        <v>731</v>
      </c>
      <c r="U203" s="127">
        <v>0</v>
      </c>
      <c r="V203" s="127">
        <v>0</v>
      </c>
    </row>
    <row r="204" spans="1:22" ht="31.5" x14ac:dyDescent="0.4">
      <c r="A204" s="123" t="s">
        <v>1103</v>
      </c>
      <c r="B204" s="143" t="s">
        <v>683</v>
      </c>
      <c r="C204" s="143" t="s">
        <v>741</v>
      </c>
      <c r="D204" s="143"/>
      <c r="E204" s="143"/>
      <c r="F204" s="144" t="s">
        <v>742</v>
      </c>
      <c r="G204" s="143" t="s">
        <v>722</v>
      </c>
      <c r="H204" s="143" t="s">
        <v>1091</v>
      </c>
      <c r="I204" s="143" t="s">
        <v>1091</v>
      </c>
      <c r="J204" s="212" t="s">
        <v>1092</v>
      </c>
      <c r="K204" s="143" t="s">
        <v>732</v>
      </c>
      <c r="L204" s="143" t="s">
        <v>1103</v>
      </c>
      <c r="M204" s="143" t="s">
        <v>727</v>
      </c>
      <c r="N204" s="144"/>
      <c r="O204" s="145">
        <v>45322</v>
      </c>
      <c r="P204" s="143" t="s">
        <v>1104</v>
      </c>
      <c r="Q204" s="127" t="s">
        <v>1103</v>
      </c>
      <c r="R204" s="127" t="s">
        <v>747</v>
      </c>
      <c r="S204" s="127" t="s">
        <v>748</v>
      </c>
      <c r="T204" s="127" t="s">
        <v>731</v>
      </c>
      <c r="U204" s="127">
        <v>0</v>
      </c>
      <c r="V204" s="127">
        <v>0</v>
      </c>
    </row>
    <row r="205" spans="1:22" ht="31.5" x14ac:dyDescent="0.4">
      <c r="A205" s="123" t="s">
        <v>1105</v>
      </c>
      <c r="B205" s="143" t="s">
        <v>683</v>
      </c>
      <c r="C205" s="143" t="s">
        <v>741</v>
      </c>
      <c r="D205" s="143"/>
      <c r="E205" s="143"/>
      <c r="F205" s="144" t="s">
        <v>742</v>
      </c>
      <c r="G205" s="143" t="s">
        <v>722</v>
      </c>
      <c r="H205" s="143" t="s">
        <v>1091</v>
      </c>
      <c r="I205" s="143" t="s">
        <v>1091</v>
      </c>
      <c r="J205" s="212" t="s">
        <v>1092</v>
      </c>
      <c r="K205" s="143" t="s">
        <v>735</v>
      </c>
      <c r="L205" s="143" t="s">
        <v>1105</v>
      </c>
      <c r="M205" s="143" t="s">
        <v>727</v>
      </c>
      <c r="N205" s="144"/>
      <c r="O205" s="145">
        <v>45322</v>
      </c>
      <c r="P205" s="143" t="s">
        <v>1106</v>
      </c>
      <c r="Q205" s="127" t="s">
        <v>1105</v>
      </c>
      <c r="R205" s="127" t="s">
        <v>747</v>
      </c>
      <c r="S205" s="127" t="s">
        <v>748</v>
      </c>
      <c r="T205" s="127" t="s">
        <v>731</v>
      </c>
      <c r="U205" s="127">
        <v>0</v>
      </c>
      <c r="V205" s="127">
        <v>0</v>
      </c>
    </row>
    <row r="206" spans="1:22" ht="31.5" x14ac:dyDescent="0.4">
      <c r="A206" s="123" t="s">
        <v>1107</v>
      </c>
      <c r="B206" s="143" t="s">
        <v>683</v>
      </c>
      <c r="C206" s="143" t="s">
        <v>741</v>
      </c>
      <c r="D206" s="143"/>
      <c r="E206" s="143"/>
      <c r="F206" s="144" t="s">
        <v>742</v>
      </c>
      <c r="G206" s="143" t="s">
        <v>722</v>
      </c>
      <c r="H206" s="143" t="s">
        <v>1091</v>
      </c>
      <c r="I206" s="143" t="s">
        <v>1091</v>
      </c>
      <c r="J206" s="212" t="s">
        <v>1092</v>
      </c>
      <c r="K206" s="143" t="s">
        <v>738</v>
      </c>
      <c r="L206" s="143" t="s">
        <v>1107</v>
      </c>
      <c r="M206" s="143" t="s">
        <v>727</v>
      </c>
      <c r="N206" s="144"/>
      <c r="O206" s="145">
        <v>45322</v>
      </c>
      <c r="P206" s="143" t="s">
        <v>1108</v>
      </c>
      <c r="Q206" s="127" t="s">
        <v>1107</v>
      </c>
      <c r="R206" s="127" t="s">
        <v>747</v>
      </c>
      <c r="S206" s="127" t="s">
        <v>748</v>
      </c>
      <c r="T206" s="127" t="s">
        <v>731</v>
      </c>
      <c r="U206" s="127">
        <v>0</v>
      </c>
      <c r="V206" s="127">
        <v>0</v>
      </c>
    </row>
    <row r="207" spans="1:22" ht="31.5" x14ac:dyDescent="0.4">
      <c r="A207" s="123" t="s">
        <v>1118</v>
      </c>
      <c r="B207" s="143" t="s">
        <v>683</v>
      </c>
      <c r="C207" s="143" t="s">
        <v>741</v>
      </c>
      <c r="D207" s="143"/>
      <c r="E207" s="143"/>
      <c r="F207" s="144" t="s">
        <v>1117</v>
      </c>
      <c r="G207" s="143" t="s">
        <v>722</v>
      </c>
      <c r="H207" s="143" t="s">
        <v>1091</v>
      </c>
      <c r="I207" s="143" t="s">
        <v>1091</v>
      </c>
      <c r="J207" s="212" t="s">
        <v>1092</v>
      </c>
      <c r="K207" s="143" t="s">
        <v>725</v>
      </c>
      <c r="L207" s="143" t="s">
        <v>1118</v>
      </c>
      <c r="M207" s="143" t="s">
        <v>727</v>
      </c>
      <c r="N207" s="144"/>
      <c r="O207" s="145">
        <v>45322</v>
      </c>
      <c r="P207" s="143" t="s">
        <v>1119</v>
      </c>
      <c r="Q207" s="127" t="s">
        <v>1118</v>
      </c>
      <c r="R207" s="127" t="s">
        <v>1120</v>
      </c>
      <c r="S207" s="127" t="s">
        <v>1121</v>
      </c>
      <c r="T207" s="127" t="s">
        <v>731</v>
      </c>
      <c r="U207" s="127">
        <v>0</v>
      </c>
      <c r="V207" s="127">
        <v>0</v>
      </c>
    </row>
    <row r="208" spans="1:22" ht="31.5" x14ac:dyDescent="0.4">
      <c r="A208" s="123" t="s">
        <v>1122</v>
      </c>
      <c r="B208" s="143" t="s">
        <v>683</v>
      </c>
      <c r="C208" s="143" t="s">
        <v>741</v>
      </c>
      <c r="D208" s="143"/>
      <c r="E208" s="143"/>
      <c r="F208" s="144" t="s">
        <v>1117</v>
      </c>
      <c r="G208" s="143" t="s">
        <v>722</v>
      </c>
      <c r="H208" s="143" t="s">
        <v>1091</v>
      </c>
      <c r="I208" s="143" t="s">
        <v>1091</v>
      </c>
      <c r="J208" s="212" t="s">
        <v>1092</v>
      </c>
      <c r="K208" s="143" t="s">
        <v>732</v>
      </c>
      <c r="L208" s="143" t="s">
        <v>1122</v>
      </c>
      <c r="M208" s="143" t="s">
        <v>727</v>
      </c>
      <c r="N208" s="144"/>
      <c r="O208" s="145">
        <v>45322</v>
      </c>
      <c r="P208" s="143" t="s">
        <v>1123</v>
      </c>
      <c r="Q208" s="127" t="s">
        <v>1122</v>
      </c>
      <c r="R208" s="127" t="s">
        <v>1120</v>
      </c>
      <c r="S208" s="127" t="s">
        <v>1121</v>
      </c>
      <c r="T208" s="127" t="s">
        <v>731</v>
      </c>
      <c r="U208" s="127">
        <v>0</v>
      </c>
      <c r="V208" s="127">
        <v>0</v>
      </c>
    </row>
    <row r="209" spans="1:22" ht="31.5" x14ac:dyDescent="0.4">
      <c r="A209" s="123" t="s">
        <v>1124</v>
      </c>
      <c r="B209" s="143" t="s">
        <v>683</v>
      </c>
      <c r="C209" s="143" t="s">
        <v>741</v>
      </c>
      <c r="D209" s="143"/>
      <c r="E209" s="143"/>
      <c r="F209" s="144" t="s">
        <v>1117</v>
      </c>
      <c r="G209" s="143" t="s">
        <v>722</v>
      </c>
      <c r="H209" s="143" t="s">
        <v>1091</v>
      </c>
      <c r="I209" s="143" t="s">
        <v>1091</v>
      </c>
      <c r="J209" s="212" t="s">
        <v>1092</v>
      </c>
      <c r="K209" s="143" t="s">
        <v>735</v>
      </c>
      <c r="L209" s="143" t="s">
        <v>1124</v>
      </c>
      <c r="M209" s="143" t="s">
        <v>727</v>
      </c>
      <c r="N209" s="144"/>
      <c r="O209" s="145">
        <v>45322</v>
      </c>
      <c r="P209" s="143" t="s">
        <v>1125</v>
      </c>
      <c r="Q209" s="127" t="s">
        <v>1124</v>
      </c>
      <c r="R209" s="127" t="s">
        <v>1120</v>
      </c>
      <c r="S209" s="127" t="s">
        <v>1121</v>
      </c>
      <c r="T209" s="127" t="s">
        <v>731</v>
      </c>
      <c r="U209" s="127">
        <v>0</v>
      </c>
      <c r="V209" s="127">
        <v>0</v>
      </c>
    </row>
    <row r="210" spans="1:22" ht="31.5" x14ac:dyDescent="0.4">
      <c r="A210" s="123" t="s">
        <v>1126</v>
      </c>
      <c r="B210" s="143" t="s">
        <v>683</v>
      </c>
      <c r="C210" s="143" t="s">
        <v>741</v>
      </c>
      <c r="D210" s="143"/>
      <c r="E210" s="143"/>
      <c r="F210" s="144" t="s">
        <v>1117</v>
      </c>
      <c r="G210" s="143" t="s">
        <v>722</v>
      </c>
      <c r="H210" s="143" t="s">
        <v>1091</v>
      </c>
      <c r="I210" s="143" t="s">
        <v>1091</v>
      </c>
      <c r="J210" s="212" t="s">
        <v>1092</v>
      </c>
      <c r="K210" s="143" t="s">
        <v>738</v>
      </c>
      <c r="L210" s="143" t="s">
        <v>1126</v>
      </c>
      <c r="M210" s="143" t="s">
        <v>727</v>
      </c>
      <c r="N210" s="144"/>
      <c r="O210" s="145">
        <v>45322</v>
      </c>
      <c r="P210" s="143" t="s">
        <v>1127</v>
      </c>
      <c r="Q210" s="127" t="s">
        <v>1126</v>
      </c>
      <c r="R210" s="127" t="s">
        <v>1120</v>
      </c>
      <c r="S210" s="127" t="s">
        <v>1121</v>
      </c>
      <c r="T210" s="127" t="s">
        <v>731</v>
      </c>
      <c r="U210" s="127">
        <v>0</v>
      </c>
      <c r="V210" s="127">
        <v>0</v>
      </c>
    </row>
    <row r="211" spans="1:22" ht="31.5" x14ac:dyDescent="0.4">
      <c r="A211" s="123" t="s">
        <v>1109</v>
      </c>
      <c r="B211" s="143" t="s">
        <v>683</v>
      </c>
      <c r="C211" s="143" t="s">
        <v>741</v>
      </c>
      <c r="D211" s="143"/>
      <c r="E211" s="143"/>
      <c r="F211" s="144" t="s">
        <v>784</v>
      </c>
      <c r="G211" s="143" t="s">
        <v>722</v>
      </c>
      <c r="H211" s="143" t="s">
        <v>1091</v>
      </c>
      <c r="I211" s="143" t="s">
        <v>1091</v>
      </c>
      <c r="J211" s="212" t="s">
        <v>1092</v>
      </c>
      <c r="K211" s="143" t="s">
        <v>725</v>
      </c>
      <c r="L211" s="143" t="s">
        <v>1109</v>
      </c>
      <c r="M211" s="143" t="s">
        <v>727</v>
      </c>
      <c r="N211" s="144"/>
      <c r="O211" s="145">
        <v>45322</v>
      </c>
      <c r="P211" s="143" t="s">
        <v>1110</v>
      </c>
      <c r="Q211" s="127" t="s">
        <v>1109</v>
      </c>
      <c r="R211" s="127" t="s">
        <v>787</v>
      </c>
      <c r="S211" s="127" t="s">
        <v>788</v>
      </c>
      <c r="T211" s="127" t="s">
        <v>731</v>
      </c>
      <c r="U211" s="127">
        <v>0</v>
      </c>
      <c r="V211" s="127">
        <v>0</v>
      </c>
    </row>
    <row r="212" spans="1:22" ht="31.5" x14ac:dyDescent="0.4">
      <c r="A212" s="123" t="s">
        <v>1111</v>
      </c>
      <c r="B212" s="143" t="s">
        <v>683</v>
      </c>
      <c r="C212" s="143" t="s">
        <v>741</v>
      </c>
      <c r="D212" s="143"/>
      <c r="E212" s="143"/>
      <c r="F212" s="144" t="s">
        <v>784</v>
      </c>
      <c r="G212" s="143" t="s">
        <v>722</v>
      </c>
      <c r="H212" s="143" t="s">
        <v>1091</v>
      </c>
      <c r="I212" s="143" t="s">
        <v>1091</v>
      </c>
      <c r="J212" s="212" t="s">
        <v>1092</v>
      </c>
      <c r="K212" s="143" t="s">
        <v>732</v>
      </c>
      <c r="L212" s="143" t="s">
        <v>1111</v>
      </c>
      <c r="M212" s="143" t="s">
        <v>727</v>
      </c>
      <c r="N212" s="144"/>
      <c r="O212" s="145">
        <v>45322</v>
      </c>
      <c r="P212" s="143" t="s">
        <v>1112</v>
      </c>
      <c r="Q212" s="127" t="s">
        <v>1111</v>
      </c>
      <c r="R212" s="127" t="s">
        <v>787</v>
      </c>
      <c r="S212" s="127" t="s">
        <v>788</v>
      </c>
      <c r="T212" s="127" t="s">
        <v>731</v>
      </c>
      <c r="U212" s="127">
        <v>0</v>
      </c>
      <c r="V212" s="127">
        <v>0</v>
      </c>
    </row>
    <row r="213" spans="1:22" ht="31.5" x14ac:dyDescent="0.4">
      <c r="A213" s="123" t="s">
        <v>1113</v>
      </c>
      <c r="B213" s="143" t="s">
        <v>683</v>
      </c>
      <c r="C213" s="143" t="s">
        <v>741</v>
      </c>
      <c r="D213" s="143"/>
      <c r="E213" s="143"/>
      <c r="F213" s="144" t="s">
        <v>784</v>
      </c>
      <c r="G213" s="143" t="s">
        <v>722</v>
      </c>
      <c r="H213" s="143" t="s">
        <v>1091</v>
      </c>
      <c r="I213" s="143" t="s">
        <v>1091</v>
      </c>
      <c r="J213" s="212" t="s">
        <v>1092</v>
      </c>
      <c r="K213" s="143" t="s">
        <v>735</v>
      </c>
      <c r="L213" s="143" t="s">
        <v>1113</v>
      </c>
      <c r="M213" s="143" t="s">
        <v>727</v>
      </c>
      <c r="N213" s="144"/>
      <c r="O213" s="145">
        <v>45322</v>
      </c>
      <c r="P213" s="143" t="s">
        <v>1114</v>
      </c>
      <c r="Q213" s="127" t="s">
        <v>1113</v>
      </c>
      <c r="R213" s="127" t="s">
        <v>787</v>
      </c>
      <c r="S213" s="127" t="s">
        <v>788</v>
      </c>
      <c r="T213" s="127" t="s">
        <v>731</v>
      </c>
      <c r="U213" s="127">
        <v>0</v>
      </c>
      <c r="V213" s="127">
        <v>0</v>
      </c>
    </row>
    <row r="214" spans="1:22" ht="31.5" x14ac:dyDescent="0.4">
      <c r="A214" s="123" t="s">
        <v>1115</v>
      </c>
      <c r="B214" s="143" t="s">
        <v>683</v>
      </c>
      <c r="C214" s="143" t="s">
        <v>741</v>
      </c>
      <c r="D214" s="143"/>
      <c r="E214" s="143"/>
      <c r="F214" s="144" t="s">
        <v>784</v>
      </c>
      <c r="G214" s="143" t="s">
        <v>722</v>
      </c>
      <c r="H214" s="143" t="s">
        <v>1091</v>
      </c>
      <c r="I214" s="143" t="s">
        <v>1091</v>
      </c>
      <c r="J214" s="212" t="s">
        <v>1092</v>
      </c>
      <c r="K214" s="143" t="s">
        <v>738</v>
      </c>
      <c r="L214" s="143" t="s">
        <v>1115</v>
      </c>
      <c r="M214" s="143" t="s">
        <v>727</v>
      </c>
      <c r="N214" s="144"/>
      <c r="O214" s="145">
        <v>45322</v>
      </c>
      <c r="P214" s="143" t="s">
        <v>1116</v>
      </c>
      <c r="Q214" s="127" t="s">
        <v>1115</v>
      </c>
      <c r="R214" s="127" t="s">
        <v>787</v>
      </c>
      <c r="S214" s="127" t="s">
        <v>788</v>
      </c>
      <c r="T214" s="127" t="s">
        <v>731</v>
      </c>
      <c r="U214" s="127">
        <v>0</v>
      </c>
      <c r="V214" s="127">
        <v>0</v>
      </c>
    </row>
    <row r="215" spans="1:22" ht="31.5" x14ac:dyDescent="0.4">
      <c r="A215" s="123" t="s">
        <v>1129</v>
      </c>
      <c r="B215" s="143" t="s">
        <v>683</v>
      </c>
      <c r="C215" s="143" t="s">
        <v>741</v>
      </c>
      <c r="D215" s="143"/>
      <c r="E215" s="143"/>
      <c r="F215" s="144" t="s">
        <v>1128</v>
      </c>
      <c r="G215" s="143" t="s">
        <v>722</v>
      </c>
      <c r="H215" s="143" t="s">
        <v>1091</v>
      </c>
      <c r="I215" s="143" t="s">
        <v>1091</v>
      </c>
      <c r="J215" s="212" t="s">
        <v>1092</v>
      </c>
      <c r="K215" s="143" t="s">
        <v>725</v>
      </c>
      <c r="L215" s="143" t="s">
        <v>1129</v>
      </c>
      <c r="M215" s="143" t="s">
        <v>727</v>
      </c>
      <c r="N215" s="144"/>
      <c r="O215" s="145">
        <v>45322</v>
      </c>
      <c r="P215" s="143" t="s">
        <v>1130</v>
      </c>
      <c r="Q215" s="127" t="s">
        <v>1129</v>
      </c>
      <c r="R215" s="127" t="s">
        <v>1131</v>
      </c>
      <c r="S215" s="127" t="s">
        <v>1132</v>
      </c>
      <c r="T215" s="127" t="s">
        <v>731</v>
      </c>
      <c r="U215" s="127">
        <v>0</v>
      </c>
      <c r="V215" s="127">
        <v>0</v>
      </c>
    </row>
    <row r="216" spans="1:22" ht="31.5" x14ac:dyDescent="0.4">
      <c r="A216" s="123" t="s">
        <v>1133</v>
      </c>
      <c r="B216" s="143" t="s">
        <v>683</v>
      </c>
      <c r="C216" s="143" t="s">
        <v>741</v>
      </c>
      <c r="D216" s="143"/>
      <c r="E216" s="143"/>
      <c r="F216" s="144" t="s">
        <v>1128</v>
      </c>
      <c r="G216" s="143" t="s">
        <v>722</v>
      </c>
      <c r="H216" s="143" t="s">
        <v>1091</v>
      </c>
      <c r="I216" s="143" t="s">
        <v>1091</v>
      </c>
      <c r="J216" s="212" t="s">
        <v>1092</v>
      </c>
      <c r="K216" s="143" t="s">
        <v>732</v>
      </c>
      <c r="L216" s="143" t="s">
        <v>1133</v>
      </c>
      <c r="M216" s="143" t="s">
        <v>727</v>
      </c>
      <c r="N216" s="144"/>
      <c r="O216" s="145">
        <v>45322</v>
      </c>
      <c r="P216" s="143" t="s">
        <v>1134</v>
      </c>
      <c r="Q216" s="127" t="s">
        <v>1133</v>
      </c>
      <c r="R216" s="127" t="s">
        <v>1131</v>
      </c>
      <c r="S216" s="127" t="s">
        <v>1132</v>
      </c>
      <c r="T216" s="127" t="s">
        <v>731</v>
      </c>
      <c r="U216" s="127">
        <v>0</v>
      </c>
      <c r="V216" s="127">
        <v>0</v>
      </c>
    </row>
    <row r="217" spans="1:22" ht="31.5" x14ac:dyDescent="0.4">
      <c r="A217" s="123" t="s">
        <v>1135</v>
      </c>
      <c r="B217" s="143" t="s">
        <v>683</v>
      </c>
      <c r="C217" s="143" t="s">
        <v>741</v>
      </c>
      <c r="D217" s="143"/>
      <c r="E217" s="143"/>
      <c r="F217" s="144" t="s">
        <v>1128</v>
      </c>
      <c r="G217" s="143" t="s">
        <v>722</v>
      </c>
      <c r="H217" s="143" t="s">
        <v>1091</v>
      </c>
      <c r="I217" s="143" t="s">
        <v>1091</v>
      </c>
      <c r="J217" s="212" t="s">
        <v>1092</v>
      </c>
      <c r="K217" s="143" t="s">
        <v>735</v>
      </c>
      <c r="L217" s="143" t="s">
        <v>1135</v>
      </c>
      <c r="M217" s="143" t="s">
        <v>727</v>
      </c>
      <c r="N217" s="144"/>
      <c r="O217" s="145">
        <v>45322</v>
      </c>
      <c r="P217" s="143" t="s">
        <v>1136</v>
      </c>
      <c r="Q217" s="127" t="s">
        <v>1135</v>
      </c>
      <c r="R217" s="127" t="s">
        <v>1131</v>
      </c>
      <c r="S217" s="127" t="s">
        <v>1132</v>
      </c>
      <c r="T217" s="127" t="s">
        <v>731</v>
      </c>
      <c r="U217" s="127">
        <v>0</v>
      </c>
      <c r="V217" s="127">
        <v>0</v>
      </c>
    </row>
    <row r="218" spans="1:22" ht="31.5" x14ac:dyDescent="0.4">
      <c r="A218" s="123" t="s">
        <v>1137</v>
      </c>
      <c r="B218" s="143" t="s">
        <v>683</v>
      </c>
      <c r="C218" s="143" t="s">
        <v>741</v>
      </c>
      <c r="D218" s="143"/>
      <c r="E218" s="143"/>
      <c r="F218" s="144" t="s">
        <v>1128</v>
      </c>
      <c r="G218" s="143" t="s">
        <v>722</v>
      </c>
      <c r="H218" s="143" t="s">
        <v>1091</v>
      </c>
      <c r="I218" s="143" t="s">
        <v>1091</v>
      </c>
      <c r="J218" s="212" t="s">
        <v>1092</v>
      </c>
      <c r="K218" s="143" t="s">
        <v>738</v>
      </c>
      <c r="L218" s="143" t="s">
        <v>1137</v>
      </c>
      <c r="M218" s="143" t="s">
        <v>727</v>
      </c>
      <c r="N218" s="144"/>
      <c r="O218" s="145">
        <v>45322</v>
      </c>
      <c r="P218" s="143" t="s">
        <v>1138</v>
      </c>
      <c r="Q218" s="127" t="s">
        <v>1137</v>
      </c>
      <c r="R218" s="127" t="s">
        <v>1131</v>
      </c>
      <c r="S218" s="127" t="s">
        <v>1132</v>
      </c>
      <c r="T218" s="127" t="s">
        <v>731</v>
      </c>
      <c r="U218" s="127">
        <v>0</v>
      </c>
      <c r="V218" s="127">
        <v>0</v>
      </c>
    </row>
    <row r="219" spans="1:22" ht="47.25" x14ac:dyDescent="0.4">
      <c r="A219" s="123" t="s">
        <v>1177</v>
      </c>
      <c r="B219" s="143" t="s">
        <v>683</v>
      </c>
      <c r="C219" s="143" t="s">
        <v>741</v>
      </c>
      <c r="D219" s="143"/>
      <c r="E219" s="143"/>
      <c r="F219" s="144" t="s">
        <v>1174</v>
      </c>
      <c r="G219" s="143" t="s">
        <v>1175</v>
      </c>
      <c r="H219" s="143" t="s">
        <v>1091</v>
      </c>
      <c r="I219" s="143" t="s">
        <v>1091</v>
      </c>
      <c r="J219" s="212" t="s">
        <v>1176</v>
      </c>
      <c r="K219" s="143" t="s">
        <v>725</v>
      </c>
      <c r="L219" s="143" t="s">
        <v>1177</v>
      </c>
      <c r="M219" s="143" t="s">
        <v>727</v>
      </c>
      <c r="N219" s="144"/>
      <c r="O219" s="145">
        <v>45322</v>
      </c>
      <c r="P219" s="143" t="s">
        <v>1178</v>
      </c>
      <c r="Q219" s="127" t="s">
        <v>1177</v>
      </c>
      <c r="R219" s="127" t="s">
        <v>1179</v>
      </c>
      <c r="S219" s="127" t="s">
        <v>1180</v>
      </c>
      <c r="U219" s="127">
        <v>0</v>
      </c>
      <c r="V219" s="127">
        <v>0</v>
      </c>
    </row>
    <row r="220" spans="1:22" ht="47.25" x14ac:dyDescent="0.4">
      <c r="A220" s="123" t="s">
        <v>1181</v>
      </c>
      <c r="B220" s="143" t="s">
        <v>683</v>
      </c>
      <c r="C220" s="143" t="s">
        <v>741</v>
      </c>
      <c r="D220" s="143"/>
      <c r="E220" s="143"/>
      <c r="F220" s="144" t="s">
        <v>1174</v>
      </c>
      <c r="G220" s="143" t="s">
        <v>1175</v>
      </c>
      <c r="H220" s="143" t="s">
        <v>1091</v>
      </c>
      <c r="I220" s="143" t="s">
        <v>1091</v>
      </c>
      <c r="J220" s="212" t="s">
        <v>1176</v>
      </c>
      <c r="K220" s="143" t="s">
        <v>732</v>
      </c>
      <c r="L220" s="143" t="s">
        <v>1181</v>
      </c>
      <c r="M220" s="143" t="s">
        <v>727</v>
      </c>
      <c r="N220" s="144"/>
      <c r="O220" s="145">
        <v>45322</v>
      </c>
      <c r="P220" s="143" t="s">
        <v>1182</v>
      </c>
      <c r="Q220" s="127" t="s">
        <v>1181</v>
      </c>
      <c r="R220" s="127" t="s">
        <v>1179</v>
      </c>
      <c r="S220" s="127" t="s">
        <v>1180</v>
      </c>
      <c r="U220" s="127">
        <v>0</v>
      </c>
      <c r="V220" s="127">
        <v>0</v>
      </c>
    </row>
    <row r="221" spans="1:22" ht="47.25" x14ac:dyDescent="0.4">
      <c r="A221" s="123" t="s">
        <v>1184</v>
      </c>
      <c r="B221" s="143" t="s">
        <v>683</v>
      </c>
      <c r="C221" s="143" t="s">
        <v>741</v>
      </c>
      <c r="D221" s="143"/>
      <c r="E221" s="143"/>
      <c r="F221" s="144" t="s">
        <v>1174</v>
      </c>
      <c r="G221" s="143" t="s">
        <v>1175</v>
      </c>
      <c r="H221" s="143" t="s">
        <v>1091</v>
      </c>
      <c r="I221" s="143" t="s">
        <v>1091</v>
      </c>
      <c r="J221" s="212" t="s">
        <v>1176</v>
      </c>
      <c r="K221" s="143" t="s">
        <v>1183</v>
      </c>
      <c r="L221" s="143" t="s">
        <v>1184</v>
      </c>
      <c r="M221" s="143" t="s">
        <v>727</v>
      </c>
      <c r="N221" s="144"/>
      <c r="O221" s="145">
        <v>45322</v>
      </c>
      <c r="P221" s="143" t="s">
        <v>1185</v>
      </c>
      <c r="Q221" s="127" t="s">
        <v>1184</v>
      </c>
      <c r="R221" s="127" t="s">
        <v>1179</v>
      </c>
      <c r="S221" s="127" t="s">
        <v>1180</v>
      </c>
      <c r="U221" s="127">
        <v>0</v>
      </c>
      <c r="V221" s="127">
        <v>0</v>
      </c>
    </row>
    <row r="222" spans="1:22" ht="47.25" x14ac:dyDescent="0.4">
      <c r="A222" s="123" t="s">
        <v>1186</v>
      </c>
      <c r="B222" s="143" t="s">
        <v>683</v>
      </c>
      <c r="C222" s="143" t="s">
        <v>741</v>
      </c>
      <c r="D222" s="143"/>
      <c r="E222" s="143"/>
      <c r="F222" s="144" t="s">
        <v>1174</v>
      </c>
      <c r="G222" s="143" t="s">
        <v>1175</v>
      </c>
      <c r="H222" s="143" t="s">
        <v>1091</v>
      </c>
      <c r="I222" s="143" t="s">
        <v>1091</v>
      </c>
      <c r="J222" s="212" t="s">
        <v>1176</v>
      </c>
      <c r="K222" s="143" t="s">
        <v>738</v>
      </c>
      <c r="L222" s="143" t="s">
        <v>1186</v>
      </c>
      <c r="M222" s="143" t="s">
        <v>727</v>
      </c>
      <c r="N222" s="144"/>
      <c r="O222" s="145">
        <v>45322</v>
      </c>
      <c r="P222" s="143" t="s">
        <v>1187</v>
      </c>
      <c r="Q222" s="127" t="s">
        <v>1186</v>
      </c>
      <c r="R222" s="127" t="s">
        <v>1179</v>
      </c>
      <c r="S222" s="127" t="s">
        <v>1180</v>
      </c>
      <c r="U222" s="127">
        <v>0</v>
      </c>
      <c r="V222" s="127">
        <v>0</v>
      </c>
    </row>
    <row r="223" spans="1:22" x14ac:dyDescent="0.4">
      <c r="A223" s="123" t="s">
        <v>1190</v>
      </c>
      <c r="B223" s="143" t="s">
        <v>683</v>
      </c>
      <c r="C223" s="143" t="s">
        <v>741</v>
      </c>
      <c r="D223" s="143"/>
      <c r="E223" s="143"/>
      <c r="F223" s="144" t="s">
        <v>1188</v>
      </c>
      <c r="G223" s="143" t="s">
        <v>1175</v>
      </c>
      <c r="H223" s="143" t="s">
        <v>1091</v>
      </c>
      <c r="I223" s="143" t="s">
        <v>1091</v>
      </c>
      <c r="J223" s="143" t="s">
        <v>1189</v>
      </c>
      <c r="K223" s="143" t="s">
        <v>725</v>
      </c>
      <c r="L223" s="143" t="s">
        <v>1190</v>
      </c>
      <c r="M223" s="143" t="s">
        <v>727</v>
      </c>
      <c r="N223" s="144"/>
      <c r="O223" s="145">
        <v>45322</v>
      </c>
      <c r="P223" s="143" t="s">
        <v>1191</v>
      </c>
      <c r="Q223" s="127" t="s">
        <v>1190</v>
      </c>
      <c r="R223" s="127" t="s">
        <v>1192</v>
      </c>
      <c r="S223" s="127" t="s">
        <v>1193</v>
      </c>
      <c r="U223" s="127">
        <v>0</v>
      </c>
      <c r="V223" s="127">
        <v>0</v>
      </c>
    </row>
    <row r="224" spans="1:22" x14ac:dyDescent="0.4">
      <c r="A224" s="123" t="s">
        <v>1194</v>
      </c>
      <c r="B224" s="143" t="s">
        <v>683</v>
      </c>
      <c r="C224" s="143" t="s">
        <v>741</v>
      </c>
      <c r="D224" s="143"/>
      <c r="E224" s="143"/>
      <c r="F224" s="144" t="s">
        <v>1188</v>
      </c>
      <c r="G224" s="143" t="s">
        <v>1175</v>
      </c>
      <c r="H224" s="143" t="s">
        <v>1091</v>
      </c>
      <c r="I224" s="143" t="s">
        <v>1091</v>
      </c>
      <c r="J224" s="143" t="s">
        <v>1189</v>
      </c>
      <c r="K224" s="143" t="s">
        <v>732</v>
      </c>
      <c r="L224" s="143" t="s">
        <v>1194</v>
      </c>
      <c r="M224" s="143" t="s">
        <v>727</v>
      </c>
      <c r="N224" s="144"/>
      <c r="O224" s="145">
        <v>45322</v>
      </c>
      <c r="P224" s="143" t="s">
        <v>1195</v>
      </c>
      <c r="Q224" s="127" t="s">
        <v>1194</v>
      </c>
      <c r="R224" s="127" t="s">
        <v>1192</v>
      </c>
      <c r="S224" s="127" t="s">
        <v>1193</v>
      </c>
      <c r="U224" s="127">
        <v>0</v>
      </c>
      <c r="V224" s="127">
        <v>0</v>
      </c>
    </row>
    <row r="225" spans="1:22" x14ac:dyDescent="0.4">
      <c r="A225" s="123" t="s">
        <v>1196</v>
      </c>
      <c r="B225" s="143" t="s">
        <v>683</v>
      </c>
      <c r="C225" s="143" t="s">
        <v>741</v>
      </c>
      <c r="D225" s="143"/>
      <c r="E225" s="143"/>
      <c r="F225" s="144" t="s">
        <v>1188</v>
      </c>
      <c r="G225" s="143" t="s">
        <v>1175</v>
      </c>
      <c r="H225" s="143" t="s">
        <v>1091</v>
      </c>
      <c r="I225" s="143" t="s">
        <v>1091</v>
      </c>
      <c r="J225" s="143" t="s">
        <v>1189</v>
      </c>
      <c r="K225" s="143" t="s">
        <v>1183</v>
      </c>
      <c r="L225" s="143" t="s">
        <v>1196</v>
      </c>
      <c r="M225" s="143" t="s">
        <v>727</v>
      </c>
      <c r="N225" s="144"/>
      <c r="O225" s="145">
        <v>45322</v>
      </c>
      <c r="P225" s="143" t="s">
        <v>1197</v>
      </c>
      <c r="Q225" s="127" t="s">
        <v>1196</v>
      </c>
      <c r="R225" s="127" t="s">
        <v>1192</v>
      </c>
      <c r="S225" s="127" t="s">
        <v>1193</v>
      </c>
      <c r="U225" s="127">
        <v>0</v>
      </c>
      <c r="V225" s="127">
        <v>0</v>
      </c>
    </row>
    <row r="226" spans="1:22" x14ac:dyDescent="0.4">
      <c r="A226" s="123" t="s">
        <v>1198</v>
      </c>
      <c r="B226" s="143" t="s">
        <v>683</v>
      </c>
      <c r="C226" s="143" t="s">
        <v>741</v>
      </c>
      <c r="D226" s="143"/>
      <c r="E226" s="143"/>
      <c r="F226" s="144" t="s">
        <v>1188</v>
      </c>
      <c r="G226" s="143" t="s">
        <v>1175</v>
      </c>
      <c r="H226" s="143" t="s">
        <v>1091</v>
      </c>
      <c r="I226" s="143" t="s">
        <v>1091</v>
      </c>
      <c r="J226" s="143" t="s">
        <v>1189</v>
      </c>
      <c r="K226" s="143" t="s">
        <v>738</v>
      </c>
      <c r="L226" s="143" t="s">
        <v>1198</v>
      </c>
      <c r="M226" s="143" t="s">
        <v>727</v>
      </c>
      <c r="N226" s="144"/>
      <c r="O226" s="145">
        <v>45322</v>
      </c>
      <c r="P226" s="143" t="s">
        <v>1199</v>
      </c>
      <c r="Q226" s="127" t="s">
        <v>1198</v>
      </c>
      <c r="R226" s="127" t="s">
        <v>1192</v>
      </c>
      <c r="S226" s="127" t="s">
        <v>1193</v>
      </c>
      <c r="U226" s="127">
        <v>0</v>
      </c>
      <c r="V226" s="127">
        <v>0</v>
      </c>
    </row>
    <row r="227" spans="1:22" ht="31.5" x14ac:dyDescent="0.4">
      <c r="A227" s="123" t="s">
        <v>1139</v>
      </c>
      <c r="B227" s="143" t="s">
        <v>683</v>
      </c>
      <c r="C227" s="143" t="s">
        <v>741</v>
      </c>
      <c r="D227" s="143"/>
      <c r="E227" s="143"/>
      <c r="F227" s="144" t="s">
        <v>819</v>
      </c>
      <c r="G227" s="143" t="s">
        <v>722</v>
      </c>
      <c r="H227" s="143" t="s">
        <v>1091</v>
      </c>
      <c r="I227" s="143" t="s">
        <v>1091</v>
      </c>
      <c r="J227" s="212" t="s">
        <v>1092</v>
      </c>
      <c r="K227" s="143" t="s">
        <v>725</v>
      </c>
      <c r="L227" s="143" t="s">
        <v>1139</v>
      </c>
      <c r="M227" s="143" t="s">
        <v>727</v>
      </c>
      <c r="N227" s="144"/>
      <c r="O227" s="145">
        <v>45322</v>
      </c>
      <c r="P227" s="143" t="s">
        <v>1140</v>
      </c>
      <c r="Q227" s="127" t="s">
        <v>1139</v>
      </c>
      <c r="R227" s="127" t="s">
        <v>822</v>
      </c>
      <c r="S227" s="127" t="s">
        <v>823</v>
      </c>
      <c r="T227" s="127" t="s">
        <v>731</v>
      </c>
      <c r="U227" s="127">
        <v>0</v>
      </c>
      <c r="V227" s="127">
        <v>0</v>
      </c>
    </row>
    <row r="228" spans="1:22" ht="31.5" x14ac:dyDescent="0.4">
      <c r="A228" s="123" t="s">
        <v>1141</v>
      </c>
      <c r="B228" s="143" t="s">
        <v>683</v>
      </c>
      <c r="C228" s="143" t="s">
        <v>741</v>
      </c>
      <c r="D228" s="143"/>
      <c r="E228" s="143"/>
      <c r="F228" s="144" t="s">
        <v>819</v>
      </c>
      <c r="G228" s="143" t="s">
        <v>722</v>
      </c>
      <c r="H228" s="143" t="s">
        <v>1091</v>
      </c>
      <c r="I228" s="143" t="s">
        <v>1091</v>
      </c>
      <c r="J228" s="212" t="s">
        <v>1092</v>
      </c>
      <c r="K228" s="143" t="s">
        <v>732</v>
      </c>
      <c r="L228" s="143" t="s">
        <v>1141</v>
      </c>
      <c r="M228" s="143" t="s">
        <v>727</v>
      </c>
      <c r="N228" s="144"/>
      <c r="O228" s="145">
        <v>45322</v>
      </c>
      <c r="P228" s="143" t="s">
        <v>1142</v>
      </c>
      <c r="Q228" s="127" t="s">
        <v>1141</v>
      </c>
      <c r="R228" s="127" t="s">
        <v>822</v>
      </c>
      <c r="S228" s="127" t="s">
        <v>823</v>
      </c>
      <c r="T228" s="127" t="s">
        <v>731</v>
      </c>
      <c r="U228" s="127">
        <v>0</v>
      </c>
      <c r="V228" s="127">
        <v>0</v>
      </c>
    </row>
    <row r="229" spans="1:22" ht="31.5" x14ac:dyDescent="0.4">
      <c r="A229" s="123" t="s">
        <v>1143</v>
      </c>
      <c r="B229" s="143" t="s">
        <v>683</v>
      </c>
      <c r="C229" s="143" t="s">
        <v>741</v>
      </c>
      <c r="D229" s="143"/>
      <c r="E229" s="143"/>
      <c r="F229" s="144" t="s">
        <v>819</v>
      </c>
      <c r="G229" s="143" t="s">
        <v>722</v>
      </c>
      <c r="H229" s="143" t="s">
        <v>1091</v>
      </c>
      <c r="I229" s="143" t="s">
        <v>1091</v>
      </c>
      <c r="J229" s="212" t="s">
        <v>1092</v>
      </c>
      <c r="K229" s="143" t="s">
        <v>735</v>
      </c>
      <c r="L229" s="143" t="s">
        <v>1143</v>
      </c>
      <c r="M229" s="143" t="s">
        <v>727</v>
      </c>
      <c r="N229" s="144"/>
      <c r="O229" s="145">
        <v>45322</v>
      </c>
      <c r="P229" s="143" t="s">
        <v>1144</v>
      </c>
      <c r="Q229" s="127" t="s">
        <v>1143</v>
      </c>
      <c r="R229" s="127" t="s">
        <v>822</v>
      </c>
      <c r="S229" s="127" t="s">
        <v>823</v>
      </c>
      <c r="T229" s="127" t="s">
        <v>731</v>
      </c>
      <c r="U229" s="127">
        <v>0</v>
      </c>
      <c r="V229" s="127">
        <v>0</v>
      </c>
    </row>
    <row r="230" spans="1:22" ht="31.5" x14ac:dyDescent="0.4">
      <c r="A230" s="123" t="s">
        <v>1145</v>
      </c>
      <c r="B230" s="143" t="s">
        <v>683</v>
      </c>
      <c r="C230" s="143" t="s">
        <v>741</v>
      </c>
      <c r="D230" s="143"/>
      <c r="E230" s="143"/>
      <c r="F230" s="144" t="s">
        <v>819</v>
      </c>
      <c r="G230" s="143" t="s">
        <v>722</v>
      </c>
      <c r="H230" s="143" t="s">
        <v>1091</v>
      </c>
      <c r="I230" s="143" t="s">
        <v>1091</v>
      </c>
      <c r="J230" s="212" t="s">
        <v>1092</v>
      </c>
      <c r="K230" s="143" t="s">
        <v>738</v>
      </c>
      <c r="L230" s="143" t="s">
        <v>1145</v>
      </c>
      <c r="M230" s="143" t="s">
        <v>727</v>
      </c>
      <c r="N230" s="144"/>
      <c r="O230" s="145">
        <v>45322</v>
      </c>
      <c r="P230" s="143" t="s">
        <v>1146</v>
      </c>
      <c r="Q230" s="127" t="s">
        <v>1145</v>
      </c>
      <c r="R230" s="127" t="s">
        <v>822</v>
      </c>
      <c r="S230" s="127" t="s">
        <v>823</v>
      </c>
      <c r="T230" s="127" t="s">
        <v>731</v>
      </c>
      <c r="U230" s="127">
        <v>0</v>
      </c>
      <c r="V230" s="127">
        <v>0</v>
      </c>
    </row>
    <row r="231" spans="1:22" ht="31.5" x14ac:dyDescent="0.4">
      <c r="A231" s="123" t="s">
        <v>1148</v>
      </c>
      <c r="B231" s="143" t="s">
        <v>683</v>
      </c>
      <c r="C231" s="143" t="s">
        <v>741</v>
      </c>
      <c r="D231" s="143"/>
      <c r="E231" s="143"/>
      <c r="F231" s="144" t="s">
        <v>1147</v>
      </c>
      <c r="G231" s="143" t="s">
        <v>722</v>
      </c>
      <c r="H231" s="143" t="s">
        <v>1091</v>
      </c>
      <c r="I231" s="143" t="s">
        <v>1091</v>
      </c>
      <c r="J231" s="212" t="s">
        <v>1092</v>
      </c>
      <c r="K231" s="143" t="s">
        <v>725</v>
      </c>
      <c r="L231" s="143" t="s">
        <v>1148</v>
      </c>
      <c r="M231" s="143" t="s">
        <v>727</v>
      </c>
      <c r="N231" s="144"/>
      <c r="O231" s="145">
        <v>45322</v>
      </c>
      <c r="P231" s="143" t="s">
        <v>1149</v>
      </c>
      <c r="Q231" s="127" t="s">
        <v>1148</v>
      </c>
      <c r="R231" s="127" t="s">
        <v>1150</v>
      </c>
      <c r="S231" s="127" t="s">
        <v>1151</v>
      </c>
      <c r="T231" s="127" t="s">
        <v>731</v>
      </c>
      <c r="U231" s="127">
        <v>0</v>
      </c>
      <c r="V231" s="127">
        <v>0</v>
      </c>
    </row>
    <row r="232" spans="1:22" ht="31.5" x14ac:dyDescent="0.4">
      <c r="A232" s="123" t="s">
        <v>1152</v>
      </c>
      <c r="B232" s="143" t="s">
        <v>683</v>
      </c>
      <c r="C232" s="143" t="s">
        <v>741</v>
      </c>
      <c r="D232" s="143"/>
      <c r="E232" s="143"/>
      <c r="F232" s="144" t="s">
        <v>1147</v>
      </c>
      <c r="G232" s="143" t="s">
        <v>722</v>
      </c>
      <c r="H232" s="143" t="s">
        <v>1091</v>
      </c>
      <c r="I232" s="143" t="s">
        <v>1091</v>
      </c>
      <c r="J232" s="212" t="s">
        <v>1092</v>
      </c>
      <c r="K232" s="143" t="s">
        <v>732</v>
      </c>
      <c r="L232" s="143" t="s">
        <v>1152</v>
      </c>
      <c r="M232" s="143" t="s">
        <v>727</v>
      </c>
      <c r="N232" s="144"/>
      <c r="O232" s="145">
        <v>45322</v>
      </c>
      <c r="P232" s="143" t="s">
        <v>1153</v>
      </c>
      <c r="Q232" s="127" t="s">
        <v>1152</v>
      </c>
      <c r="R232" s="127" t="s">
        <v>1150</v>
      </c>
      <c r="S232" s="127" t="s">
        <v>1151</v>
      </c>
      <c r="T232" s="127" t="s">
        <v>731</v>
      </c>
      <c r="U232" s="127">
        <v>0</v>
      </c>
      <c r="V232" s="127">
        <v>0</v>
      </c>
    </row>
    <row r="233" spans="1:22" ht="31.5" x14ac:dyDescent="0.4">
      <c r="A233" s="123" t="s">
        <v>1154</v>
      </c>
      <c r="B233" s="143" t="s">
        <v>683</v>
      </c>
      <c r="C233" s="143" t="s">
        <v>741</v>
      </c>
      <c r="D233" s="143"/>
      <c r="E233" s="143"/>
      <c r="F233" s="144" t="s">
        <v>1147</v>
      </c>
      <c r="G233" s="143" t="s">
        <v>722</v>
      </c>
      <c r="H233" s="143" t="s">
        <v>1091</v>
      </c>
      <c r="I233" s="143" t="s">
        <v>1091</v>
      </c>
      <c r="J233" s="212" t="s">
        <v>1092</v>
      </c>
      <c r="K233" s="143" t="s">
        <v>735</v>
      </c>
      <c r="L233" s="143" t="s">
        <v>1154</v>
      </c>
      <c r="M233" s="143" t="s">
        <v>727</v>
      </c>
      <c r="N233" s="144"/>
      <c r="O233" s="145">
        <v>45322</v>
      </c>
      <c r="P233" s="143" t="s">
        <v>1155</v>
      </c>
      <c r="Q233" s="127" t="s">
        <v>1154</v>
      </c>
      <c r="R233" s="127" t="s">
        <v>1150</v>
      </c>
      <c r="S233" s="127" t="s">
        <v>1151</v>
      </c>
      <c r="T233" s="127" t="s">
        <v>731</v>
      </c>
      <c r="U233" s="127">
        <v>0</v>
      </c>
      <c r="V233" s="127">
        <v>0</v>
      </c>
    </row>
    <row r="234" spans="1:22" ht="31.5" x14ac:dyDescent="0.4">
      <c r="A234" s="123" t="s">
        <v>1156</v>
      </c>
      <c r="B234" s="143" t="s">
        <v>683</v>
      </c>
      <c r="C234" s="143" t="s">
        <v>741</v>
      </c>
      <c r="D234" s="143"/>
      <c r="E234" s="143"/>
      <c r="F234" s="144" t="s">
        <v>1147</v>
      </c>
      <c r="G234" s="143" t="s">
        <v>722</v>
      </c>
      <c r="H234" s="143" t="s">
        <v>1091</v>
      </c>
      <c r="I234" s="143" t="s">
        <v>1091</v>
      </c>
      <c r="J234" s="212" t="s">
        <v>1092</v>
      </c>
      <c r="K234" s="143" t="s">
        <v>738</v>
      </c>
      <c r="L234" s="143" t="s">
        <v>1156</v>
      </c>
      <c r="M234" s="143" t="s">
        <v>727</v>
      </c>
      <c r="N234" s="144"/>
      <c r="O234" s="145">
        <v>45322</v>
      </c>
      <c r="P234" s="143" t="s">
        <v>1157</v>
      </c>
      <c r="Q234" s="127" t="s">
        <v>1156</v>
      </c>
      <c r="R234" s="127" t="s">
        <v>1150</v>
      </c>
      <c r="S234" s="127" t="s">
        <v>1151</v>
      </c>
      <c r="T234" s="127" t="s">
        <v>731</v>
      </c>
      <c r="U234" s="127">
        <v>0</v>
      </c>
      <c r="V234" s="127">
        <v>0</v>
      </c>
    </row>
    <row r="235" spans="1:22" ht="31.5" x14ac:dyDescent="0.4">
      <c r="A235" s="123" t="s">
        <v>1093</v>
      </c>
      <c r="B235" s="143" t="s">
        <v>683</v>
      </c>
      <c r="C235" s="143" t="s">
        <v>719</v>
      </c>
      <c r="D235" s="143"/>
      <c r="E235" s="143"/>
      <c r="F235" s="144" t="s">
        <v>721</v>
      </c>
      <c r="G235" s="143" t="s">
        <v>722</v>
      </c>
      <c r="H235" s="143" t="s">
        <v>1091</v>
      </c>
      <c r="I235" s="143" t="s">
        <v>1091</v>
      </c>
      <c r="J235" s="212" t="s">
        <v>1092</v>
      </c>
      <c r="K235" s="143" t="s">
        <v>725</v>
      </c>
      <c r="L235" s="143" t="s">
        <v>1093</v>
      </c>
      <c r="M235" s="143" t="s">
        <v>727</v>
      </c>
      <c r="N235" s="144"/>
      <c r="O235" s="145">
        <v>45322</v>
      </c>
      <c r="P235" s="143" t="s">
        <v>1094</v>
      </c>
      <c r="Q235" s="127" t="s">
        <v>1093</v>
      </c>
      <c r="R235" s="127" t="s">
        <v>729</v>
      </c>
      <c r="S235" s="127" t="s">
        <v>730</v>
      </c>
      <c r="T235" s="127" t="s">
        <v>731</v>
      </c>
      <c r="U235" s="127">
        <v>0</v>
      </c>
      <c r="V235" s="127">
        <v>0</v>
      </c>
    </row>
    <row r="236" spans="1:22" ht="31.5" x14ac:dyDescent="0.4">
      <c r="A236" s="123" t="s">
        <v>1095</v>
      </c>
      <c r="B236" s="143" t="s">
        <v>683</v>
      </c>
      <c r="C236" s="143" t="s">
        <v>719</v>
      </c>
      <c r="D236" s="143"/>
      <c r="E236" s="143"/>
      <c r="F236" s="144" t="s">
        <v>721</v>
      </c>
      <c r="G236" s="143" t="s">
        <v>722</v>
      </c>
      <c r="H236" s="143" t="s">
        <v>1091</v>
      </c>
      <c r="I236" s="143" t="s">
        <v>1091</v>
      </c>
      <c r="J236" s="212" t="s">
        <v>1092</v>
      </c>
      <c r="K236" s="143" t="s">
        <v>732</v>
      </c>
      <c r="L236" s="143" t="s">
        <v>1095</v>
      </c>
      <c r="M236" s="143" t="s">
        <v>727</v>
      </c>
      <c r="N236" s="144"/>
      <c r="O236" s="145">
        <v>45322</v>
      </c>
      <c r="P236" s="143" t="s">
        <v>1096</v>
      </c>
      <c r="Q236" s="127" t="s">
        <v>1095</v>
      </c>
      <c r="R236" s="127" t="s">
        <v>729</v>
      </c>
      <c r="S236" s="127" t="s">
        <v>730</v>
      </c>
      <c r="T236" s="127" t="s">
        <v>731</v>
      </c>
      <c r="U236" s="127">
        <v>0</v>
      </c>
      <c r="V236" s="127">
        <v>0</v>
      </c>
    </row>
    <row r="237" spans="1:22" ht="31.5" x14ac:dyDescent="0.4">
      <c r="A237" s="123" t="s">
        <v>1097</v>
      </c>
      <c r="B237" s="143" t="s">
        <v>683</v>
      </c>
      <c r="C237" s="143" t="s">
        <v>719</v>
      </c>
      <c r="D237" s="143"/>
      <c r="E237" s="143"/>
      <c r="F237" s="144" t="s">
        <v>721</v>
      </c>
      <c r="G237" s="143" t="s">
        <v>722</v>
      </c>
      <c r="H237" s="143" t="s">
        <v>1091</v>
      </c>
      <c r="I237" s="143" t="s">
        <v>1091</v>
      </c>
      <c r="J237" s="212" t="s">
        <v>1092</v>
      </c>
      <c r="K237" s="143" t="s">
        <v>735</v>
      </c>
      <c r="L237" s="143" t="s">
        <v>1097</v>
      </c>
      <c r="M237" s="143" t="s">
        <v>727</v>
      </c>
      <c r="N237" s="144"/>
      <c r="O237" s="145">
        <v>45322</v>
      </c>
      <c r="P237" s="143" t="s">
        <v>1098</v>
      </c>
      <c r="Q237" s="127" t="s">
        <v>1097</v>
      </c>
      <c r="R237" s="127" t="s">
        <v>729</v>
      </c>
      <c r="S237" s="127" t="s">
        <v>730</v>
      </c>
      <c r="T237" s="127" t="s">
        <v>731</v>
      </c>
      <c r="U237" s="127">
        <v>0</v>
      </c>
      <c r="V237" s="127">
        <v>0</v>
      </c>
    </row>
    <row r="238" spans="1:22" ht="31.5" x14ac:dyDescent="0.4">
      <c r="A238" s="123" t="s">
        <v>1099</v>
      </c>
      <c r="B238" s="143" t="s">
        <v>683</v>
      </c>
      <c r="C238" s="143" t="s">
        <v>719</v>
      </c>
      <c r="D238" s="143"/>
      <c r="E238" s="143"/>
      <c r="F238" s="144" t="s">
        <v>721</v>
      </c>
      <c r="G238" s="143" t="s">
        <v>722</v>
      </c>
      <c r="H238" s="143" t="s">
        <v>1091</v>
      </c>
      <c r="I238" s="143" t="s">
        <v>1091</v>
      </c>
      <c r="J238" s="212" t="s">
        <v>1092</v>
      </c>
      <c r="K238" s="143" t="s">
        <v>738</v>
      </c>
      <c r="L238" s="143" t="s">
        <v>1099</v>
      </c>
      <c r="M238" s="143" t="s">
        <v>727</v>
      </c>
      <c r="N238" s="144"/>
      <c r="O238" s="145">
        <v>45322</v>
      </c>
      <c r="P238" s="143" t="s">
        <v>1100</v>
      </c>
      <c r="Q238" s="127" t="s">
        <v>1099</v>
      </c>
      <c r="R238" s="127" t="s">
        <v>729</v>
      </c>
      <c r="S238" s="127" t="s">
        <v>730</v>
      </c>
      <c r="T238" s="127" t="s">
        <v>731</v>
      </c>
      <c r="U238" s="127">
        <v>0</v>
      </c>
      <c r="V238" s="127">
        <v>0</v>
      </c>
    </row>
    <row r="239" spans="1:22" hidden="1" x14ac:dyDescent="0.4">
      <c r="A239" s="123" t="s">
        <v>1249</v>
      </c>
      <c r="B239" s="143" t="s">
        <v>718</v>
      </c>
      <c r="C239" s="143"/>
      <c r="D239" s="143"/>
      <c r="E239" s="143" t="s">
        <v>1250</v>
      </c>
      <c r="F239" s="144" t="s">
        <v>1251</v>
      </c>
      <c r="G239" s="143" t="s">
        <v>722</v>
      </c>
      <c r="H239" s="143" t="s">
        <v>678</v>
      </c>
      <c r="I239" s="143" t="s">
        <v>743</v>
      </c>
      <c r="J239" s="143" t="s">
        <v>1252</v>
      </c>
      <c r="K239" s="143" t="s">
        <v>725</v>
      </c>
      <c r="L239" s="143" t="s">
        <v>1249</v>
      </c>
      <c r="M239" s="143" t="s">
        <v>727</v>
      </c>
      <c r="N239" s="144" t="s">
        <v>1253</v>
      </c>
      <c r="O239" s="145">
        <v>45322</v>
      </c>
      <c r="P239" s="143" t="s">
        <v>1254</v>
      </c>
      <c r="Q239" s="127" t="s">
        <v>1249</v>
      </c>
      <c r="R239" s="127" t="s">
        <v>1255</v>
      </c>
      <c r="S239" s="127" t="s">
        <v>1256</v>
      </c>
      <c r="T239" s="127" t="s">
        <v>1253</v>
      </c>
      <c r="U239" s="127">
        <v>0</v>
      </c>
      <c r="V239" s="127">
        <v>0</v>
      </c>
    </row>
    <row r="240" spans="1:22" hidden="1" x14ac:dyDescent="0.4">
      <c r="A240" s="123" t="s">
        <v>1257</v>
      </c>
      <c r="B240" s="143" t="s">
        <v>718</v>
      </c>
      <c r="C240" s="143"/>
      <c r="D240" s="143"/>
      <c r="E240" s="143" t="s">
        <v>1250</v>
      </c>
      <c r="F240" s="144" t="s">
        <v>1251</v>
      </c>
      <c r="G240" s="143" t="s">
        <v>722</v>
      </c>
      <c r="H240" s="143" t="s">
        <v>678</v>
      </c>
      <c r="I240" s="143" t="s">
        <v>743</v>
      </c>
      <c r="J240" s="143" t="s">
        <v>1252</v>
      </c>
      <c r="K240" s="143" t="s">
        <v>732</v>
      </c>
      <c r="L240" s="143" t="s">
        <v>1257</v>
      </c>
      <c r="M240" s="143" t="s">
        <v>727</v>
      </c>
      <c r="N240" s="144" t="s">
        <v>1253</v>
      </c>
      <c r="O240" s="145">
        <v>45322</v>
      </c>
      <c r="P240" s="143" t="s">
        <v>1258</v>
      </c>
      <c r="Q240" s="127" t="s">
        <v>1257</v>
      </c>
      <c r="R240" s="127" t="s">
        <v>1255</v>
      </c>
      <c r="S240" s="127" t="s">
        <v>1256</v>
      </c>
      <c r="T240" s="127" t="s">
        <v>1253</v>
      </c>
      <c r="U240" s="127">
        <v>0</v>
      </c>
      <c r="V240" s="127">
        <v>0</v>
      </c>
    </row>
    <row r="241" spans="1:22" hidden="1" x14ac:dyDescent="0.4">
      <c r="A241" s="123" t="s">
        <v>1259</v>
      </c>
      <c r="B241" s="143" t="s">
        <v>718</v>
      </c>
      <c r="C241" s="143"/>
      <c r="D241" s="143"/>
      <c r="E241" s="143" t="s">
        <v>1250</v>
      </c>
      <c r="F241" s="144" t="s">
        <v>1251</v>
      </c>
      <c r="G241" s="143" t="s">
        <v>722</v>
      </c>
      <c r="H241" s="143" t="s">
        <v>678</v>
      </c>
      <c r="I241" s="143" t="s">
        <v>743</v>
      </c>
      <c r="J241" s="143" t="s">
        <v>1252</v>
      </c>
      <c r="K241" s="143" t="s">
        <v>735</v>
      </c>
      <c r="L241" s="143" t="s">
        <v>1259</v>
      </c>
      <c r="M241" s="143" t="s">
        <v>727</v>
      </c>
      <c r="N241" s="144" t="s">
        <v>1253</v>
      </c>
      <c r="O241" s="145">
        <v>45322</v>
      </c>
      <c r="P241" s="143" t="s">
        <v>1260</v>
      </c>
      <c r="Q241" s="127" t="s">
        <v>1259</v>
      </c>
      <c r="R241" s="127" t="s">
        <v>1255</v>
      </c>
      <c r="S241" s="127" t="s">
        <v>1256</v>
      </c>
      <c r="T241" s="127" t="s">
        <v>1253</v>
      </c>
      <c r="U241" s="127">
        <v>0</v>
      </c>
      <c r="V241" s="127">
        <v>0</v>
      </c>
    </row>
    <row r="242" spans="1:22" hidden="1" x14ac:dyDescent="0.4">
      <c r="A242" s="123" t="s">
        <v>1261</v>
      </c>
      <c r="B242" s="143" t="s">
        <v>718</v>
      </c>
      <c r="C242" s="143"/>
      <c r="D242" s="143"/>
      <c r="E242" s="143" t="s">
        <v>1250</v>
      </c>
      <c r="F242" s="144" t="s">
        <v>1251</v>
      </c>
      <c r="G242" s="143" t="s">
        <v>722</v>
      </c>
      <c r="H242" s="143" t="s">
        <v>678</v>
      </c>
      <c r="I242" s="143" t="s">
        <v>743</v>
      </c>
      <c r="J242" s="143" t="s">
        <v>1252</v>
      </c>
      <c r="K242" s="143" t="s">
        <v>738</v>
      </c>
      <c r="L242" s="143" t="s">
        <v>1261</v>
      </c>
      <c r="M242" s="143" t="s">
        <v>727</v>
      </c>
      <c r="N242" s="144" t="s">
        <v>1253</v>
      </c>
      <c r="O242" s="145">
        <v>45322</v>
      </c>
      <c r="P242" s="143" t="s">
        <v>1262</v>
      </c>
      <c r="Q242" s="127" t="s">
        <v>1261</v>
      </c>
      <c r="R242" s="127" t="s">
        <v>1255</v>
      </c>
      <c r="S242" s="127" t="s">
        <v>1256</v>
      </c>
      <c r="T242" s="127" t="s">
        <v>1253</v>
      </c>
      <c r="U242" s="127">
        <v>0</v>
      </c>
      <c r="V242" s="127">
        <v>0</v>
      </c>
    </row>
    <row r="243" spans="1:22" hidden="1" x14ac:dyDescent="0.4">
      <c r="A243" s="123" t="s">
        <v>1263</v>
      </c>
      <c r="B243" s="143" t="s">
        <v>718</v>
      </c>
      <c r="C243" s="143"/>
      <c r="D243" s="143"/>
      <c r="E243" s="143" t="s">
        <v>1264</v>
      </c>
      <c r="F243" s="144" t="s">
        <v>1265</v>
      </c>
      <c r="G243" s="143" t="s">
        <v>722</v>
      </c>
      <c r="H243" s="143" t="s">
        <v>1266</v>
      </c>
      <c r="I243" s="143" t="s">
        <v>1267</v>
      </c>
      <c r="J243" s="143" t="s">
        <v>1268</v>
      </c>
      <c r="K243" s="143" t="s">
        <v>725</v>
      </c>
      <c r="L243" s="143" t="s">
        <v>1263</v>
      </c>
      <c r="M243" s="143" t="s">
        <v>727</v>
      </c>
      <c r="N243" s="144" t="s">
        <v>1253</v>
      </c>
      <c r="O243" s="145">
        <v>45322</v>
      </c>
      <c r="P243" s="143" t="s">
        <v>1269</v>
      </c>
      <c r="Q243" s="127" t="s">
        <v>1263</v>
      </c>
      <c r="R243" s="127" t="s">
        <v>1270</v>
      </c>
      <c r="S243" s="127" t="s">
        <v>1271</v>
      </c>
      <c r="T243" s="127" t="s">
        <v>1253</v>
      </c>
      <c r="U243" s="127">
        <v>0</v>
      </c>
      <c r="V243" s="127">
        <v>0</v>
      </c>
    </row>
    <row r="244" spans="1:22" hidden="1" x14ac:dyDescent="0.4">
      <c r="A244" s="123" t="s">
        <v>1272</v>
      </c>
      <c r="B244" s="143" t="s">
        <v>718</v>
      </c>
      <c r="C244" s="143"/>
      <c r="D244" s="143"/>
      <c r="E244" s="143" t="s">
        <v>1264</v>
      </c>
      <c r="F244" s="144" t="s">
        <v>1265</v>
      </c>
      <c r="G244" s="143" t="s">
        <v>722</v>
      </c>
      <c r="H244" s="143" t="s">
        <v>1266</v>
      </c>
      <c r="I244" s="143" t="s">
        <v>1267</v>
      </c>
      <c r="J244" s="143" t="s">
        <v>1268</v>
      </c>
      <c r="K244" s="143" t="s">
        <v>732</v>
      </c>
      <c r="L244" s="143" t="s">
        <v>1272</v>
      </c>
      <c r="M244" s="143" t="s">
        <v>727</v>
      </c>
      <c r="N244" s="144" t="s">
        <v>1253</v>
      </c>
      <c r="O244" s="145">
        <v>45322</v>
      </c>
      <c r="P244" s="143" t="s">
        <v>1273</v>
      </c>
      <c r="Q244" s="127" t="s">
        <v>1272</v>
      </c>
      <c r="R244" s="127" t="s">
        <v>1270</v>
      </c>
      <c r="S244" s="127" t="s">
        <v>1271</v>
      </c>
      <c r="T244" s="127" t="s">
        <v>1253</v>
      </c>
      <c r="U244" s="127">
        <v>0</v>
      </c>
      <c r="V244" s="127">
        <v>0</v>
      </c>
    </row>
    <row r="245" spans="1:22" hidden="1" x14ac:dyDescent="0.4">
      <c r="A245" s="123" t="s">
        <v>1274</v>
      </c>
      <c r="B245" s="143" t="s">
        <v>718</v>
      </c>
      <c r="C245" s="143"/>
      <c r="D245" s="143"/>
      <c r="E245" s="143" t="s">
        <v>1264</v>
      </c>
      <c r="F245" s="144" t="s">
        <v>1265</v>
      </c>
      <c r="G245" s="143" t="s">
        <v>722</v>
      </c>
      <c r="H245" s="143" t="s">
        <v>1266</v>
      </c>
      <c r="I245" s="143" t="s">
        <v>1267</v>
      </c>
      <c r="J245" s="143" t="s">
        <v>1268</v>
      </c>
      <c r="K245" s="143" t="s">
        <v>735</v>
      </c>
      <c r="L245" s="143" t="s">
        <v>1274</v>
      </c>
      <c r="M245" s="143" t="s">
        <v>727</v>
      </c>
      <c r="N245" s="144" t="s">
        <v>1253</v>
      </c>
      <c r="O245" s="145">
        <v>45322</v>
      </c>
      <c r="P245" s="143" t="s">
        <v>1275</v>
      </c>
      <c r="Q245" s="127" t="s">
        <v>1274</v>
      </c>
      <c r="R245" s="127" t="s">
        <v>1270</v>
      </c>
      <c r="S245" s="127" t="s">
        <v>1271</v>
      </c>
      <c r="T245" s="127" t="s">
        <v>1253</v>
      </c>
      <c r="U245" s="127">
        <v>0</v>
      </c>
      <c r="V245" s="127">
        <v>0</v>
      </c>
    </row>
    <row r="246" spans="1:22" hidden="1" x14ac:dyDescent="0.4">
      <c r="A246" s="123" t="s">
        <v>1276</v>
      </c>
      <c r="B246" s="143" t="s">
        <v>718</v>
      </c>
      <c r="C246" s="143"/>
      <c r="D246" s="143"/>
      <c r="E246" s="143" t="s">
        <v>1264</v>
      </c>
      <c r="F246" s="144" t="s">
        <v>1265</v>
      </c>
      <c r="G246" s="143" t="s">
        <v>722</v>
      </c>
      <c r="H246" s="143" t="s">
        <v>1266</v>
      </c>
      <c r="I246" s="143" t="s">
        <v>1267</v>
      </c>
      <c r="J246" s="143" t="s">
        <v>1268</v>
      </c>
      <c r="K246" s="143" t="s">
        <v>738</v>
      </c>
      <c r="L246" s="143" t="s">
        <v>1276</v>
      </c>
      <c r="M246" s="143" t="s">
        <v>727</v>
      </c>
      <c r="N246" s="144" t="s">
        <v>1253</v>
      </c>
      <c r="O246" s="145">
        <v>45322</v>
      </c>
      <c r="P246" s="143" t="s">
        <v>1277</v>
      </c>
      <c r="Q246" s="127" t="s">
        <v>1276</v>
      </c>
      <c r="R246" s="127" t="s">
        <v>1270</v>
      </c>
      <c r="S246" s="127" t="s">
        <v>1271</v>
      </c>
      <c r="T246" s="127" t="s">
        <v>1253</v>
      </c>
      <c r="U246" s="127">
        <v>0</v>
      </c>
      <c r="V246" s="127">
        <v>0</v>
      </c>
    </row>
    <row r="247" spans="1:22" hidden="1" x14ac:dyDescent="0.4">
      <c r="A247" s="123" t="s">
        <v>1278</v>
      </c>
      <c r="B247" s="143" t="s">
        <v>718</v>
      </c>
      <c r="C247" s="143"/>
      <c r="D247" s="143"/>
      <c r="E247" s="143" t="s">
        <v>1264</v>
      </c>
      <c r="F247" s="144" t="s">
        <v>1265</v>
      </c>
      <c r="G247" s="143" t="s">
        <v>722</v>
      </c>
      <c r="H247" s="143" t="s">
        <v>657</v>
      </c>
      <c r="I247" s="143" t="s">
        <v>1279</v>
      </c>
      <c r="J247" s="143" t="s">
        <v>1280</v>
      </c>
      <c r="K247" s="143" t="s">
        <v>725</v>
      </c>
      <c r="L247" s="143" t="s">
        <v>1278</v>
      </c>
      <c r="M247" s="143" t="s">
        <v>727</v>
      </c>
      <c r="N247" s="144" t="s">
        <v>1253</v>
      </c>
      <c r="O247" s="145">
        <v>45322</v>
      </c>
      <c r="P247" s="143" t="s">
        <v>1281</v>
      </c>
      <c r="Q247" s="127" t="s">
        <v>1278</v>
      </c>
      <c r="R247" s="127" t="s">
        <v>1270</v>
      </c>
      <c r="S247" s="127" t="s">
        <v>1271</v>
      </c>
      <c r="T247" s="127" t="s">
        <v>1253</v>
      </c>
      <c r="U247" s="127">
        <v>0</v>
      </c>
      <c r="V247" s="127">
        <v>0</v>
      </c>
    </row>
    <row r="248" spans="1:22" hidden="1" x14ac:dyDescent="0.4">
      <c r="A248" s="123" t="s">
        <v>1282</v>
      </c>
      <c r="B248" s="143" t="s">
        <v>718</v>
      </c>
      <c r="C248" s="143"/>
      <c r="D248" s="143"/>
      <c r="E248" s="143" t="s">
        <v>1264</v>
      </c>
      <c r="F248" s="144" t="s">
        <v>1265</v>
      </c>
      <c r="G248" s="143" t="s">
        <v>722</v>
      </c>
      <c r="H248" s="143" t="s">
        <v>657</v>
      </c>
      <c r="I248" s="143" t="s">
        <v>1279</v>
      </c>
      <c r="J248" s="143" t="s">
        <v>1280</v>
      </c>
      <c r="K248" s="143" t="s">
        <v>732</v>
      </c>
      <c r="L248" s="143" t="s">
        <v>1282</v>
      </c>
      <c r="M248" s="143" t="s">
        <v>727</v>
      </c>
      <c r="N248" s="144" t="s">
        <v>1253</v>
      </c>
      <c r="O248" s="145">
        <v>45322</v>
      </c>
      <c r="P248" s="143" t="s">
        <v>1283</v>
      </c>
      <c r="Q248" s="127" t="s">
        <v>1282</v>
      </c>
      <c r="R248" s="127" t="s">
        <v>1270</v>
      </c>
      <c r="S248" s="127" t="s">
        <v>1271</v>
      </c>
      <c r="T248" s="127" t="s">
        <v>1253</v>
      </c>
      <c r="U248" s="127">
        <v>0</v>
      </c>
      <c r="V248" s="127">
        <v>0</v>
      </c>
    </row>
    <row r="249" spans="1:22" hidden="1" x14ac:dyDescent="0.4">
      <c r="A249" s="123" t="s">
        <v>1284</v>
      </c>
      <c r="B249" s="143" t="s">
        <v>718</v>
      </c>
      <c r="C249" s="143"/>
      <c r="D249" s="143"/>
      <c r="E249" s="143" t="s">
        <v>1264</v>
      </c>
      <c r="F249" s="144" t="s">
        <v>1265</v>
      </c>
      <c r="G249" s="143" t="s">
        <v>722</v>
      </c>
      <c r="H249" s="143" t="s">
        <v>657</v>
      </c>
      <c r="I249" s="143" t="s">
        <v>1279</v>
      </c>
      <c r="J249" s="143" t="s">
        <v>1280</v>
      </c>
      <c r="K249" s="143" t="s">
        <v>735</v>
      </c>
      <c r="L249" s="143" t="s">
        <v>1284</v>
      </c>
      <c r="M249" s="143" t="s">
        <v>727</v>
      </c>
      <c r="N249" s="144" t="s">
        <v>1253</v>
      </c>
      <c r="O249" s="145">
        <v>45322</v>
      </c>
      <c r="P249" s="143" t="s">
        <v>1285</v>
      </c>
      <c r="Q249" s="127" t="s">
        <v>1284</v>
      </c>
      <c r="R249" s="127" t="s">
        <v>1270</v>
      </c>
      <c r="S249" s="127" t="s">
        <v>1271</v>
      </c>
      <c r="T249" s="127" t="s">
        <v>1253</v>
      </c>
      <c r="U249" s="127">
        <v>0</v>
      </c>
      <c r="V249" s="127">
        <v>0</v>
      </c>
    </row>
    <row r="250" spans="1:22" hidden="1" x14ac:dyDescent="0.4">
      <c r="A250" s="123" t="s">
        <v>1286</v>
      </c>
      <c r="B250" s="143" t="s">
        <v>718</v>
      </c>
      <c r="C250" s="143"/>
      <c r="D250" s="143"/>
      <c r="E250" s="143" t="s">
        <v>1264</v>
      </c>
      <c r="F250" s="144" t="s">
        <v>1265</v>
      </c>
      <c r="G250" s="143" t="s">
        <v>722</v>
      </c>
      <c r="H250" s="143" t="s">
        <v>657</v>
      </c>
      <c r="I250" s="143" t="s">
        <v>1279</v>
      </c>
      <c r="J250" s="143" t="s">
        <v>1280</v>
      </c>
      <c r="K250" s="143" t="s">
        <v>738</v>
      </c>
      <c r="L250" s="143" t="s">
        <v>1286</v>
      </c>
      <c r="M250" s="143" t="s">
        <v>727</v>
      </c>
      <c r="N250" s="144" t="s">
        <v>1253</v>
      </c>
      <c r="O250" s="145">
        <v>45322</v>
      </c>
      <c r="P250" s="143" t="s">
        <v>1287</v>
      </c>
      <c r="Q250" s="127" t="s">
        <v>1286</v>
      </c>
      <c r="R250" s="127" t="s">
        <v>1270</v>
      </c>
      <c r="S250" s="127" t="s">
        <v>1271</v>
      </c>
      <c r="T250" s="127" t="s">
        <v>1253</v>
      </c>
      <c r="U250" s="127">
        <v>0</v>
      </c>
      <c r="V250" s="127">
        <v>0</v>
      </c>
    </row>
    <row r="251" spans="1:22" hidden="1" x14ac:dyDescent="0.4">
      <c r="A251" s="123" t="s">
        <v>1288</v>
      </c>
      <c r="B251" s="143" t="s">
        <v>946</v>
      </c>
      <c r="C251" s="143"/>
      <c r="D251" s="143"/>
      <c r="E251" s="143" t="s">
        <v>1250</v>
      </c>
      <c r="F251" s="144" t="s">
        <v>1251</v>
      </c>
      <c r="G251" s="143" t="s">
        <v>722</v>
      </c>
      <c r="H251" s="143" t="s">
        <v>678</v>
      </c>
      <c r="I251" s="143" t="s">
        <v>743</v>
      </c>
      <c r="J251" s="143" t="s">
        <v>1252</v>
      </c>
      <c r="K251" s="143" t="s">
        <v>725</v>
      </c>
      <c r="L251" s="143" t="s">
        <v>1288</v>
      </c>
      <c r="M251" s="143" t="s">
        <v>727</v>
      </c>
      <c r="N251" s="144" t="s">
        <v>1253</v>
      </c>
      <c r="O251" s="145">
        <v>45322</v>
      </c>
      <c r="P251" s="143" t="s">
        <v>1289</v>
      </c>
      <c r="Q251" s="127" t="s">
        <v>1288</v>
      </c>
      <c r="R251" s="127" t="s">
        <v>1255</v>
      </c>
      <c r="S251" s="127" t="s">
        <v>1256</v>
      </c>
      <c r="T251" s="127" t="s">
        <v>1253</v>
      </c>
      <c r="U251" s="127">
        <v>0</v>
      </c>
      <c r="V251" s="127">
        <v>0</v>
      </c>
    </row>
    <row r="252" spans="1:22" hidden="1" x14ac:dyDescent="0.4">
      <c r="A252" s="123" t="s">
        <v>1290</v>
      </c>
      <c r="B252" s="143" t="s">
        <v>946</v>
      </c>
      <c r="C252" s="143"/>
      <c r="D252" s="143"/>
      <c r="E252" s="143" t="s">
        <v>1250</v>
      </c>
      <c r="F252" s="144" t="s">
        <v>1251</v>
      </c>
      <c r="G252" s="143" t="s">
        <v>722</v>
      </c>
      <c r="H252" s="143" t="s">
        <v>678</v>
      </c>
      <c r="I252" s="143" t="s">
        <v>743</v>
      </c>
      <c r="J252" s="143" t="s">
        <v>1252</v>
      </c>
      <c r="K252" s="143" t="s">
        <v>732</v>
      </c>
      <c r="L252" s="143" t="s">
        <v>1290</v>
      </c>
      <c r="M252" s="143" t="s">
        <v>727</v>
      </c>
      <c r="N252" s="144" t="s">
        <v>1253</v>
      </c>
      <c r="O252" s="145">
        <v>45322</v>
      </c>
      <c r="P252" s="143" t="s">
        <v>1291</v>
      </c>
      <c r="Q252" s="127" t="s">
        <v>1290</v>
      </c>
      <c r="R252" s="127" t="s">
        <v>1255</v>
      </c>
      <c r="S252" s="127" t="s">
        <v>1256</v>
      </c>
      <c r="T252" s="127" t="s">
        <v>1253</v>
      </c>
      <c r="U252" s="127">
        <v>0</v>
      </c>
      <c r="V252" s="127">
        <v>0</v>
      </c>
    </row>
    <row r="253" spans="1:22" hidden="1" x14ac:dyDescent="0.4">
      <c r="A253" s="123" t="s">
        <v>1292</v>
      </c>
      <c r="B253" s="143" t="s">
        <v>946</v>
      </c>
      <c r="C253" s="143"/>
      <c r="D253" s="143"/>
      <c r="E253" s="143" t="s">
        <v>1250</v>
      </c>
      <c r="F253" s="144" t="s">
        <v>1251</v>
      </c>
      <c r="G253" s="143" t="s">
        <v>722</v>
      </c>
      <c r="H253" s="143" t="s">
        <v>678</v>
      </c>
      <c r="I253" s="143" t="s">
        <v>743</v>
      </c>
      <c r="J253" s="143" t="s">
        <v>1252</v>
      </c>
      <c r="K253" s="143" t="s">
        <v>735</v>
      </c>
      <c r="L253" s="143" t="s">
        <v>1292</v>
      </c>
      <c r="M253" s="143" t="s">
        <v>727</v>
      </c>
      <c r="N253" s="144" t="s">
        <v>1253</v>
      </c>
      <c r="O253" s="145">
        <v>45322</v>
      </c>
      <c r="P253" s="143" t="s">
        <v>1293</v>
      </c>
      <c r="Q253" s="127" t="s">
        <v>1292</v>
      </c>
      <c r="R253" s="127" t="s">
        <v>1255</v>
      </c>
      <c r="S253" s="127" t="s">
        <v>1256</v>
      </c>
      <c r="T253" s="127" t="s">
        <v>1253</v>
      </c>
      <c r="U253" s="127">
        <v>0</v>
      </c>
      <c r="V253" s="127">
        <v>0</v>
      </c>
    </row>
    <row r="254" spans="1:22" hidden="1" x14ac:dyDescent="0.4">
      <c r="A254" s="123" t="s">
        <v>1294</v>
      </c>
      <c r="B254" s="143" t="s">
        <v>946</v>
      </c>
      <c r="C254" s="143"/>
      <c r="D254" s="143"/>
      <c r="E254" s="143" t="s">
        <v>1250</v>
      </c>
      <c r="F254" s="144" t="s">
        <v>1251</v>
      </c>
      <c r="G254" s="143" t="s">
        <v>722</v>
      </c>
      <c r="H254" s="143" t="s">
        <v>678</v>
      </c>
      <c r="I254" s="143" t="s">
        <v>743</v>
      </c>
      <c r="J254" s="143" t="s">
        <v>1252</v>
      </c>
      <c r="K254" s="143" t="s">
        <v>738</v>
      </c>
      <c r="L254" s="143" t="s">
        <v>1294</v>
      </c>
      <c r="M254" s="143" t="s">
        <v>727</v>
      </c>
      <c r="N254" s="144" t="s">
        <v>1253</v>
      </c>
      <c r="O254" s="145">
        <v>45322</v>
      </c>
      <c r="P254" s="143" t="s">
        <v>1295</v>
      </c>
      <c r="Q254" s="127" t="s">
        <v>1294</v>
      </c>
      <c r="R254" s="127" t="s">
        <v>1255</v>
      </c>
      <c r="S254" s="127" t="s">
        <v>1256</v>
      </c>
      <c r="T254" s="127" t="s">
        <v>1253</v>
      </c>
      <c r="U254" s="127">
        <v>0</v>
      </c>
      <c r="V254" s="127">
        <v>0</v>
      </c>
    </row>
    <row r="255" spans="1:22" x14ac:dyDescent="0.4">
      <c r="B255" s="143"/>
      <c r="C255" s="143"/>
      <c r="D255" s="143"/>
      <c r="E255" s="143"/>
      <c r="F255" s="144"/>
      <c r="G255" s="143"/>
      <c r="H255" s="143"/>
      <c r="I255" s="143"/>
      <c r="J255" s="143"/>
      <c r="K255" s="143"/>
      <c r="L255" s="143"/>
      <c r="M255" s="143"/>
      <c r="N255" s="144"/>
      <c r="O255" s="145"/>
      <c r="P255" s="143"/>
    </row>
    <row r="256" spans="1:22" x14ac:dyDescent="0.4">
      <c r="B256" s="143"/>
      <c r="C256" s="143"/>
      <c r="D256" s="143"/>
      <c r="E256" s="143"/>
      <c r="F256" s="144"/>
      <c r="G256" s="143"/>
      <c r="H256" s="143"/>
      <c r="I256" s="143"/>
      <c r="J256" s="143"/>
      <c r="K256" s="143"/>
      <c r="L256" s="143"/>
      <c r="M256" s="143"/>
      <c r="N256" s="144"/>
      <c r="O256" s="145"/>
      <c r="P256" s="143"/>
    </row>
    <row r="257" spans="2:16" x14ac:dyDescent="0.4">
      <c r="B257" s="143"/>
      <c r="C257" s="143"/>
      <c r="D257" s="143"/>
      <c r="E257" s="143"/>
      <c r="F257" s="144"/>
      <c r="G257" s="143"/>
      <c r="H257" s="143"/>
      <c r="I257" s="143"/>
      <c r="J257" s="143"/>
      <c r="K257" s="143"/>
      <c r="L257" s="143"/>
      <c r="M257" s="143"/>
      <c r="N257" s="144"/>
      <c r="O257" s="145"/>
      <c r="P257" s="143"/>
    </row>
    <row r="258" spans="2:16" x14ac:dyDescent="0.4">
      <c r="B258" s="143"/>
      <c r="C258" s="143"/>
      <c r="D258" s="143"/>
      <c r="E258" s="143"/>
      <c r="F258" s="144"/>
      <c r="G258" s="143"/>
      <c r="H258" s="143"/>
      <c r="I258" s="143"/>
      <c r="J258" s="143"/>
      <c r="K258" s="143"/>
      <c r="L258" s="143"/>
      <c r="M258" s="143"/>
      <c r="N258" s="144"/>
      <c r="O258" s="145"/>
      <c r="P258" s="143"/>
    </row>
    <row r="259" spans="2:16" x14ac:dyDescent="0.4">
      <c r="B259" s="143"/>
      <c r="C259" s="143"/>
      <c r="D259" s="143"/>
      <c r="E259" s="143"/>
      <c r="F259" s="144"/>
      <c r="G259" s="143"/>
      <c r="H259" s="143"/>
      <c r="I259" s="143"/>
      <c r="J259" s="143"/>
      <c r="K259" s="143"/>
      <c r="L259" s="143"/>
      <c r="M259" s="143"/>
      <c r="N259" s="144"/>
      <c r="O259" s="145"/>
      <c r="P259" s="143"/>
    </row>
    <row r="260" spans="2:16" x14ac:dyDescent="0.4">
      <c r="B260" s="143"/>
      <c r="C260" s="143"/>
      <c r="D260" s="143"/>
      <c r="E260" s="143"/>
      <c r="F260" s="144"/>
      <c r="G260" s="143"/>
      <c r="H260" s="143"/>
      <c r="I260" s="143"/>
      <c r="J260" s="143"/>
      <c r="K260" s="143"/>
      <c r="L260" s="143"/>
      <c r="M260" s="143"/>
      <c r="N260" s="144"/>
      <c r="O260" s="145"/>
      <c r="P260" s="143"/>
    </row>
    <row r="261" spans="2:16" x14ac:dyDescent="0.4">
      <c r="B261" s="143"/>
      <c r="C261" s="143"/>
      <c r="D261" s="143"/>
      <c r="E261" s="143"/>
      <c r="F261" s="144"/>
      <c r="G261" s="143"/>
      <c r="H261" s="143"/>
      <c r="I261" s="143"/>
      <c r="J261" s="143"/>
      <c r="K261" s="143"/>
      <c r="L261" s="143"/>
      <c r="M261" s="143"/>
      <c r="N261" s="144"/>
      <c r="O261" s="145"/>
      <c r="P261" s="143"/>
    </row>
    <row r="262" spans="2:16" x14ac:dyDescent="0.4">
      <c r="B262" s="143"/>
      <c r="C262" s="143"/>
      <c r="D262" s="143"/>
      <c r="E262" s="143"/>
      <c r="F262" s="144"/>
      <c r="G262" s="143"/>
      <c r="H262" s="143"/>
      <c r="I262" s="143"/>
      <c r="J262" s="143"/>
      <c r="K262" s="143"/>
      <c r="L262" s="143"/>
      <c r="M262" s="143"/>
      <c r="N262" s="144"/>
      <c r="O262" s="145"/>
      <c r="P262" s="143"/>
    </row>
    <row r="263" spans="2:16" x14ac:dyDescent="0.4">
      <c r="B263" s="143"/>
      <c r="C263" s="143"/>
      <c r="D263" s="143"/>
      <c r="E263" s="143"/>
      <c r="F263" s="144"/>
      <c r="G263" s="143"/>
      <c r="H263" s="143"/>
      <c r="I263" s="143"/>
      <c r="J263" s="143"/>
      <c r="K263" s="143"/>
      <c r="L263" s="143"/>
      <c r="M263" s="143"/>
      <c r="N263" s="144"/>
      <c r="O263" s="145"/>
      <c r="P263" s="143"/>
    </row>
    <row r="264" spans="2:16" x14ac:dyDescent="0.4">
      <c r="B264" s="143"/>
      <c r="C264" s="143"/>
      <c r="D264" s="143"/>
      <c r="E264" s="143"/>
      <c r="F264" s="144"/>
      <c r="G264" s="143"/>
      <c r="H264" s="143"/>
      <c r="I264" s="143"/>
      <c r="J264" s="143"/>
      <c r="K264" s="143"/>
      <c r="L264" s="143"/>
      <c r="M264" s="143"/>
      <c r="N264" s="144"/>
      <c r="O264" s="145"/>
      <c r="P264" s="143"/>
    </row>
    <row r="265" spans="2:16" x14ac:dyDescent="0.4">
      <c r="B265" s="143"/>
      <c r="C265" s="143"/>
      <c r="D265" s="143"/>
      <c r="E265" s="143"/>
      <c r="F265" s="144"/>
      <c r="G265" s="143"/>
      <c r="H265" s="143"/>
      <c r="I265" s="143"/>
      <c r="J265" s="143"/>
      <c r="K265" s="143"/>
      <c r="L265" s="143"/>
      <c r="M265" s="143"/>
      <c r="N265" s="144"/>
      <c r="O265" s="145"/>
      <c r="P265" s="143"/>
    </row>
    <row r="266" spans="2:16" x14ac:dyDescent="0.4">
      <c r="B266" s="143"/>
      <c r="C266" s="143"/>
      <c r="D266" s="143"/>
      <c r="E266" s="143"/>
      <c r="F266" s="144"/>
      <c r="G266" s="143"/>
      <c r="H266" s="143"/>
      <c r="I266" s="143"/>
      <c r="J266" s="143"/>
      <c r="K266" s="143"/>
      <c r="L266" s="143"/>
      <c r="M266" s="143"/>
      <c r="N266" s="144"/>
      <c r="O266" s="145"/>
      <c r="P266" s="143"/>
    </row>
    <row r="267" spans="2:16" x14ac:dyDescent="0.4">
      <c r="B267" s="143"/>
      <c r="C267" s="143"/>
      <c r="D267" s="143"/>
      <c r="E267" s="143"/>
      <c r="F267" s="144"/>
      <c r="G267" s="143"/>
      <c r="H267" s="143"/>
      <c r="I267" s="143"/>
      <c r="J267" s="143"/>
      <c r="K267" s="143"/>
      <c r="L267" s="143"/>
      <c r="M267" s="143"/>
      <c r="N267" s="144"/>
      <c r="O267" s="145"/>
      <c r="P267" s="143"/>
    </row>
    <row r="268" spans="2:16" x14ac:dyDescent="0.4">
      <c r="B268" s="143"/>
      <c r="C268" s="143"/>
      <c r="D268" s="143"/>
      <c r="E268" s="143"/>
      <c r="F268" s="144"/>
      <c r="G268" s="143"/>
      <c r="H268" s="143"/>
      <c r="I268" s="143"/>
      <c r="J268" s="143"/>
      <c r="K268" s="143"/>
      <c r="L268" s="143"/>
      <c r="M268" s="143"/>
      <c r="N268" s="144"/>
      <c r="O268" s="145"/>
      <c r="P268" s="143"/>
    </row>
    <row r="269" spans="2:16" x14ac:dyDescent="0.4">
      <c r="B269" s="143"/>
      <c r="C269" s="143"/>
      <c r="D269" s="143"/>
      <c r="E269" s="143"/>
      <c r="F269" s="144"/>
      <c r="G269" s="143"/>
      <c r="H269" s="143"/>
      <c r="I269" s="143"/>
      <c r="J269" s="143"/>
      <c r="K269" s="143"/>
      <c r="L269" s="143"/>
      <c r="M269" s="143"/>
      <c r="N269" s="144"/>
      <c r="O269" s="145"/>
      <c r="P269" s="143"/>
    </row>
    <row r="270" spans="2:16" x14ac:dyDescent="0.4">
      <c r="B270" s="143"/>
      <c r="C270" s="143"/>
      <c r="D270" s="143"/>
      <c r="E270" s="143"/>
      <c r="F270" s="144"/>
      <c r="G270" s="143"/>
      <c r="H270" s="143"/>
      <c r="I270" s="143"/>
      <c r="J270" s="143"/>
      <c r="K270" s="143"/>
      <c r="L270" s="143"/>
      <c r="M270" s="143"/>
      <c r="N270" s="144"/>
      <c r="O270" s="145"/>
      <c r="P270" s="143"/>
    </row>
    <row r="271" spans="2:16" x14ac:dyDescent="0.4">
      <c r="B271" s="143"/>
      <c r="C271" s="143"/>
      <c r="D271" s="143"/>
      <c r="E271" s="143"/>
      <c r="F271" s="144"/>
      <c r="G271" s="143"/>
      <c r="H271" s="143"/>
      <c r="I271" s="143"/>
      <c r="J271" s="143"/>
      <c r="K271" s="143"/>
      <c r="L271" s="143"/>
      <c r="M271" s="143"/>
      <c r="N271" s="144"/>
      <c r="O271" s="145"/>
      <c r="P271" s="143"/>
    </row>
    <row r="272" spans="2:16" x14ac:dyDescent="0.4">
      <c r="B272" s="143"/>
      <c r="C272" s="143"/>
      <c r="D272" s="143"/>
      <c r="E272" s="143"/>
      <c r="F272" s="144"/>
      <c r="G272" s="143"/>
      <c r="H272" s="143"/>
      <c r="I272" s="143"/>
      <c r="J272" s="143"/>
      <c r="K272" s="143"/>
      <c r="L272" s="143"/>
      <c r="M272" s="143"/>
      <c r="N272" s="144"/>
      <c r="O272" s="145"/>
      <c r="P272" s="143"/>
    </row>
    <row r="273" spans="2:16" x14ac:dyDescent="0.4">
      <c r="B273" s="143"/>
      <c r="C273" s="143"/>
      <c r="D273" s="143"/>
      <c r="E273" s="143"/>
      <c r="F273" s="144"/>
      <c r="G273" s="143"/>
      <c r="H273" s="143"/>
      <c r="I273" s="143"/>
      <c r="J273" s="143"/>
      <c r="K273" s="143"/>
      <c r="L273" s="143"/>
      <c r="M273" s="143"/>
      <c r="N273" s="144"/>
      <c r="O273" s="145"/>
      <c r="P273" s="143"/>
    </row>
    <row r="274" spans="2:16" x14ac:dyDescent="0.4">
      <c r="B274" s="143"/>
      <c r="C274" s="143"/>
      <c r="D274" s="143"/>
      <c r="E274" s="143"/>
      <c r="F274" s="144"/>
      <c r="G274" s="143"/>
      <c r="H274" s="143"/>
      <c r="I274" s="143"/>
      <c r="J274" s="143"/>
      <c r="K274" s="143"/>
      <c r="L274" s="143"/>
      <c r="M274" s="143"/>
      <c r="N274" s="144"/>
      <c r="O274" s="145"/>
      <c r="P274" s="143"/>
    </row>
    <row r="275" spans="2:16" x14ac:dyDescent="0.4">
      <c r="B275" s="143"/>
      <c r="C275" s="143"/>
      <c r="D275" s="143"/>
      <c r="E275" s="143"/>
      <c r="F275" s="144"/>
      <c r="G275" s="143"/>
      <c r="H275" s="143"/>
      <c r="I275" s="143"/>
      <c r="J275" s="143"/>
      <c r="K275" s="143"/>
      <c r="L275" s="143"/>
      <c r="M275" s="143"/>
      <c r="N275" s="144"/>
      <c r="O275" s="145"/>
      <c r="P275" s="143"/>
    </row>
    <row r="276" spans="2:16" x14ac:dyDescent="0.4">
      <c r="B276" s="143"/>
      <c r="C276" s="143"/>
      <c r="D276" s="143"/>
      <c r="E276" s="143"/>
      <c r="F276" s="144"/>
      <c r="G276" s="143"/>
      <c r="H276" s="143"/>
      <c r="I276" s="143"/>
      <c r="J276" s="143"/>
      <c r="K276" s="143"/>
      <c r="L276" s="143"/>
      <c r="M276" s="143"/>
      <c r="N276" s="144"/>
      <c r="O276" s="145"/>
      <c r="P276" s="143"/>
    </row>
    <row r="277" spans="2:16" x14ac:dyDescent="0.4">
      <c r="B277" s="143"/>
      <c r="C277" s="143"/>
      <c r="D277" s="143"/>
      <c r="E277" s="143"/>
      <c r="F277" s="144"/>
      <c r="G277" s="143"/>
      <c r="H277" s="143"/>
      <c r="I277" s="143"/>
      <c r="J277" s="143"/>
      <c r="K277" s="143"/>
      <c r="L277" s="143"/>
      <c r="M277" s="143"/>
      <c r="N277" s="144"/>
      <c r="O277" s="145"/>
      <c r="P277" s="143"/>
    </row>
    <row r="278" spans="2:16" x14ac:dyDescent="0.4">
      <c r="B278" s="143"/>
      <c r="C278" s="143"/>
      <c r="D278" s="143"/>
      <c r="E278" s="143"/>
      <c r="F278" s="144"/>
      <c r="G278" s="143"/>
      <c r="H278" s="143"/>
      <c r="I278" s="143"/>
      <c r="J278" s="143"/>
      <c r="K278" s="143"/>
      <c r="L278" s="143"/>
      <c r="M278" s="143"/>
      <c r="N278" s="144"/>
      <c r="O278" s="145"/>
      <c r="P278" s="143"/>
    </row>
    <row r="279" spans="2:16" x14ac:dyDescent="0.4">
      <c r="B279" s="143"/>
      <c r="C279" s="143"/>
      <c r="D279" s="143"/>
      <c r="E279" s="143"/>
      <c r="F279" s="144"/>
      <c r="G279" s="143"/>
      <c r="H279" s="143"/>
      <c r="I279" s="143"/>
      <c r="J279" s="143"/>
      <c r="K279" s="143"/>
      <c r="L279" s="143"/>
      <c r="M279" s="143"/>
      <c r="N279" s="144"/>
      <c r="O279" s="145"/>
      <c r="P279" s="143"/>
    </row>
    <row r="280" spans="2:16" x14ac:dyDescent="0.4">
      <c r="B280" s="143"/>
      <c r="C280" s="143"/>
      <c r="D280" s="143"/>
      <c r="E280" s="143"/>
      <c r="F280" s="144"/>
      <c r="G280" s="143"/>
      <c r="H280" s="143"/>
      <c r="I280" s="143"/>
      <c r="J280" s="143"/>
      <c r="K280" s="143"/>
      <c r="L280" s="143"/>
      <c r="M280" s="143"/>
      <c r="N280" s="144"/>
      <c r="O280" s="145"/>
      <c r="P280" s="143"/>
    </row>
    <row r="281" spans="2:16" x14ac:dyDescent="0.4">
      <c r="B281" s="143"/>
      <c r="C281" s="143"/>
      <c r="D281" s="143"/>
      <c r="E281" s="143"/>
      <c r="F281" s="144"/>
      <c r="G281" s="143"/>
      <c r="H281" s="143"/>
      <c r="I281" s="143"/>
      <c r="J281" s="143"/>
      <c r="K281" s="143"/>
      <c r="L281" s="143"/>
      <c r="M281" s="143"/>
      <c r="N281" s="144"/>
      <c r="O281" s="145"/>
      <c r="P281" s="143"/>
    </row>
    <row r="282" spans="2:16" x14ac:dyDescent="0.4">
      <c r="B282" s="143"/>
      <c r="C282" s="143"/>
      <c r="D282" s="143"/>
      <c r="E282" s="143"/>
      <c r="F282" s="144"/>
      <c r="G282" s="143"/>
      <c r="H282" s="143"/>
      <c r="I282" s="143"/>
      <c r="J282" s="143"/>
      <c r="K282" s="143"/>
      <c r="L282" s="143"/>
      <c r="M282" s="143"/>
      <c r="N282" s="144"/>
      <c r="O282" s="145"/>
      <c r="P282" s="143"/>
    </row>
    <row r="283" spans="2:16" x14ac:dyDescent="0.4">
      <c r="B283" s="143"/>
      <c r="C283" s="143"/>
      <c r="D283" s="143"/>
      <c r="E283" s="143"/>
      <c r="F283" s="144"/>
      <c r="G283" s="143"/>
      <c r="H283" s="143"/>
      <c r="I283" s="143"/>
      <c r="J283" s="143"/>
      <c r="K283" s="143"/>
      <c r="L283" s="143"/>
      <c r="M283" s="143"/>
      <c r="N283" s="144"/>
      <c r="O283" s="145"/>
      <c r="P283" s="143"/>
    </row>
    <row r="284" spans="2:16" x14ac:dyDescent="0.4">
      <c r="B284" s="143"/>
      <c r="C284" s="143"/>
      <c r="D284" s="143"/>
      <c r="E284" s="143"/>
      <c r="F284" s="144"/>
      <c r="G284" s="143"/>
      <c r="H284" s="143"/>
      <c r="I284" s="143"/>
      <c r="J284" s="143"/>
      <c r="K284" s="143"/>
      <c r="L284" s="143"/>
      <c r="M284" s="143"/>
      <c r="N284" s="144"/>
      <c r="O284" s="145"/>
      <c r="P284" s="143"/>
    </row>
    <row r="285" spans="2:16" x14ac:dyDescent="0.4">
      <c r="B285" s="143"/>
      <c r="C285" s="143"/>
      <c r="D285" s="143"/>
      <c r="E285" s="143"/>
      <c r="F285" s="144"/>
      <c r="G285" s="143"/>
      <c r="H285" s="143"/>
      <c r="I285" s="143"/>
      <c r="J285" s="143"/>
      <c r="K285" s="143"/>
      <c r="L285" s="143"/>
      <c r="M285" s="143"/>
      <c r="N285" s="144"/>
      <c r="O285" s="145"/>
      <c r="P285" s="143"/>
    </row>
    <row r="286" spans="2:16" x14ac:dyDescent="0.4">
      <c r="B286" s="143"/>
      <c r="C286" s="143"/>
      <c r="D286" s="143"/>
      <c r="E286" s="143"/>
      <c r="F286" s="144"/>
      <c r="G286" s="143"/>
      <c r="H286" s="143"/>
      <c r="I286" s="143"/>
      <c r="J286" s="143"/>
      <c r="K286" s="143"/>
      <c r="L286" s="143"/>
      <c r="M286" s="143"/>
      <c r="N286" s="144"/>
      <c r="O286" s="145"/>
      <c r="P286" s="143"/>
    </row>
    <row r="287" spans="2:16" x14ac:dyDescent="0.4">
      <c r="B287" s="143"/>
      <c r="C287" s="143"/>
      <c r="D287" s="143"/>
      <c r="E287" s="143"/>
      <c r="F287" s="144"/>
      <c r="G287" s="143"/>
      <c r="H287" s="143"/>
      <c r="I287" s="143"/>
      <c r="J287" s="143"/>
      <c r="K287" s="143"/>
      <c r="L287" s="143"/>
      <c r="M287" s="143"/>
      <c r="N287" s="144"/>
      <c r="O287" s="145"/>
      <c r="P287" s="143"/>
    </row>
    <row r="288" spans="2:16" x14ac:dyDescent="0.4">
      <c r="B288" s="143"/>
      <c r="C288" s="143"/>
      <c r="D288" s="143"/>
      <c r="E288" s="143"/>
      <c r="F288" s="144"/>
      <c r="G288" s="143"/>
      <c r="H288" s="143"/>
      <c r="I288" s="143"/>
      <c r="J288" s="143"/>
      <c r="K288" s="143"/>
      <c r="L288" s="143"/>
      <c r="M288" s="143"/>
      <c r="N288" s="144"/>
      <c r="O288" s="145"/>
      <c r="P288" s="143"/>
    </row>
    <row r="289" spans="2:16" x14ac:dyDescent="0.4">
      <c r="B289" s="143"/>
      <c r="C289" s="143"/>
      <c r="D289" s="143"/>
      <c r="E289" s="143"/>
      <c r="F289" s="144"/>
      <c r="G289" s="143"/>
      <c r="H289" s="143"/>
      <c r="I289" s="143"/>
      <c r="J289" s="143"/>
      <c r="K289" s="143"/>
      <c r="L289" s="143"/>
      <c r="M289" s="143"/>
      <c r="N289" s="144"/>
      <c r="O289" s="145"/>
      <c r="P289" s="143"/>
    </row>
    <row r="290" spans="2:16" x14ac:dyDescent="0.4">
      <c r="B290" s="143"/>
      <c r="C290" s="143"/>
      <c r="D290" s="143"/>
      <c r="E290" s="143"/>
      <c r="F290" s="144"/>
      <c r="G290" s="143"/>
      <c r="H290" s="143"/>
      <c r="I290" s="143"/>
      <c r="J290" s="143"/>
      <c r="K290" s="143"/>
      <c r="L290" s="143"/>
      <c r="M290" s="143"/>
      <c r="N290" s="144"/>
      <c r="O290" s="145"/>
      <c r="P290" s="143"/>
    </row>
    <row r="291" spans="2:16" x14ac:dyDescent="0.4">
      <c r="B291" s="143"/>
      <c r="C291" s="143"/>
      <c r="D291" s="143"/>
      <c r="E291" s="143"/>
      <c r="F291" s="144"/>
      <c r="G291" s="143"/>
      <c r="H291" s="143"/>
      <c r="I291" s="143"/>
      <c r="J291" s="143"/>
      <c r="K291" s="143"/>
      <c r="L291" s="143"/>
      <c r="M291" s="143"/>
      <c r="N291" s="144"/>
      <c r="O291" s="145"/>
      <c r="P291" s="143"/>
    </row>
    <row r="292" spans="2:16" x14ac:dyDescent="0.4">
      <c r="B292" s="143"/>
      <c r="C292" s="143"/>
      <c r="D292" s="143"/>
      <c r="E292" s="143"/>
      <c r="F292" s="144"/>
      <c r="G292" s="143"/>
      <c r="H292" s="143"/>
      <c r="I292" s="143"/>
      <c r="J292" s="143"/>
      <c r="K292" s="143"/>
      <c r="L292" s="143"/>
      <c r="M292" s="143"/>
      <c r="N292" s="144"/>
      <c r="O292" s="145"/>
      <c r="P292" s="143"/>
    </row>
    <row r="293" spans="2:16" x14ac:dyDescent="0.4">
      <c r="B293" s="143"/>
      <c r="C293" s="143"/>
      <c r="D293" s="143"/>
      <c r="E293" s="143"/>
      <c r="F293" s="144"/>
      <c r="G293" s="143"/>
      <c r="H293" s="143"/>
      <c r="I293" s="143"/>
      <c r="J293" s="143"/>
      <c r="K293" s="143"/>
      <c r="L293" s="143"/>
      <c r="M293" s="143"/>
      <c r="N293" s="144"/>
      <c r="O293" s="145"/>
      <c r="P293" s="143"/>
    </row>
    <row r="294" spans="2:16" x14ac:dyDescent="0.4">
      <c r="B294" s="143"/>
      <c r="C294" s="143"/>
      <c r="D294" s="143"/>
      <c r="E294" s="143"/>
      <c r="F294" s="144"/>
      <c r="G294" s="143"/>
      <c r="H294" s="143"/>
      <c r="I294" s="143"/>
      <c r="J294" s="143"/>
      <c r="K294" s="143"/>
      <c r="L294" s="143"/>
      <c r="M294" s="143"/>
      <c r="N294" s="144"/>
      <c r="O294" s="145"/>
      <c r="P294" s="143"/>
    </row>
    <row r="295" spans="2:16" x14ac:dyDescent="0.4">
      <c r="B295" s="143"/>
      <c r="C295" s="143"/>
      <c r="D295" s="143"/>
      <c r="E295" s="143"/>
      <c r="F295" s="144"/>
      <c r="G295" s="143"/>
      <c r="H295" s="143"/>
      <c r="I295" s="143"/>
      <c r="J295" s="143"/>
      <c r="K295" s="143"/>
      <c r="L295" s="143"/>
      <c r="M295" s="143"/>
      <c r="N295" s="144"/>
      <c r="O295" s="145"/>
      <c r="P295" s="143"/>
    </row>
    <row r="296" spans="2:16" x14ac:dyDescent="0.4">
      <c r="B296" s="143"/>
      <c r="C296" s="143"/>
      <c r="D296" s="143"/>
      <c r="E296" s="143"/>
      <c r="F296" s="144"/>
      <c r="G296" s="143"/>
      <c r="H296" s="143"/>
      <c r="I296" s="143"/>
      <c r="J296" s="143"/>
      <c r="K296" s="143"/>
      <c r="L296" s="143"/>
      <c r="M296" s="143"/>
      <c r="N296" s="144"/>
      <c r="O296" s="145"/>
      <c r="P296" s="143"/>
    </row>
    <row r="297" spans="2:16" x14ac:dyDescent="0.4">
      <c r="B297" s="143"/>
      <c r="C297" s="143"/>
      <c r="D297" s="143"/>
      <c r="E297" s="143"/>
      <c r="F297" s="144"/>
      <c r="G297" s="143"/>
      <c r="H297" s="143"/>
      <c r="I297" s="143"/>
      <c r="J297" s="143"/>
      <c r="K297" s="143"/>
      <c r="L297" s="143"/>
      <c r="M297" s="143"/>
      <c r="N297" s="144"/>
      <c r="O297" s="145"/>
      <c r="P297" s="143"/>
    </row>
    <row r="298" spans="2:16" x14ac:dyDescent="0.4">
      <c r="B298" s="143"/>
      <c r="C298" s="143"/>
      <c r="D298" s="143"/>
      <c r="E298" s="143"/>
      <c r="F298" s="144"/>
      <c r="G298" s="143"/>
      <c r="H298" s="143"/>
      <c r="I298" s="143"/>
      <c r="J298" s="143"/>
      <c r="K298" s="143"/>
      <c r="L298" s="143"/>
      <c r="M298" s="143"/>
      <c r="N298" s="144"/>
      <c r="O298" s="145"/>
      <c r="P298" s="143"/>
    </row>
    <row r="299" spans="2:16" x14ac:dyDescent="0.4">
      <c r="B299" s="143"/>
      <c r="C299" s="143"/>
      <c r="D299" s="143"/>
      <c r="E299" s="143"/>
      <c r="F299" s="144"/>
      <c r="G299" s="143"/>
      <c r="H299" s="143"/>
      <c r="I299" s="143"/>
      <c r="J299" s="143"/>
      <c r="K299" s="143"/>
      <c r="L299" s="143"/>
      <c r="M299" s="143"/>
      <c r="N299" s="144"/>
      <c r="O299" s="145"/>
      <c r="P299" s="143"/>
    </row>
    <row r="300" spans="2:16" x14ac:dyDescent="0.4">
      <c r="B300" s="143"/>
      <c r="C300" s="143"/>
      <c r="D300" s="143"/>
      <c r="E300" s="143"/>
      <c r="F300" s="144"/>
      <c r="G300" s="143"/>
      <c r="H300" s="143"/>
      <c r="I300" s="143"/>
      <c r="J300" s="143"/>
      <c r="K300" s="143"/>
      <c r="L300" s="143"/>
      <c r="M300" s="143"/>
      <c r="N300" s="144"/>
      <c r="O300" s="145"/>
      <c r="P300" s="143"/>
    </row>
    <row r="301" spans="2:16" x14ac:dyDescent="0.4">
      <c r="B301" s="143"/>
      <c r="C301" s="143"/>
      <c r="D301" s="143"/>
      <c r="E301" s="143"/>
      <c r="F301" s="144"/>
      <c r="G301" s="143"/>
      <c r="H301" s="143"/>
      <c r="I301" s="143"/>
      <c r="J301" s="143"/>
      <c r="K301" s="143"/>
      <c r="L301" s="143"/>
      <c r="M301" s="143"/>
      <c r="N301" s="144"/>
      <c r="O301" s="145"/>
      <c r="P301" s="143"/>
    </row>
    <row r="302" spans="2:16" x14ac:dyDescent="0.4">
      <c r="B302" s="143"/>
      <c r="C302" s="143"/>
      <c r="D302" s="143"/>
      <c r="E302" s="143"/>
      <c r="F302" s="144"/>
      <c r="G302" s="143"/>
      <c r="H302" s="143"/>
      <c r="I302" s="143"/>
      <c r="J302" s="143"/>
      <c r="K302" s="143"/>
      <c r="L302" s="143"/>
      <c r="M302" s="143"/>
      <c r="N302" s="144"/>
      <c r="O302" s="145"/>
      <c r="P302" s="143"/>
    </row>
    <row r="303" spans="2:16" x14ac:dyDescent="0.4">
      <c r="B303" s="143"/>
      <c r="C303" s="143"/>
      <c r="D303" s="143"/>
      <c r="E303" s="143"/>
      <c r="F303" s="144"/>
      <c r="G303" s="143"/>
      <c r="H303" s="143"/>
      <c r="I303" s="143"/>
      <c r="J303" s="143"/>
      <c r="K303" s="143"/>
      <c r="L303" s="143"/>
      <c r="M303" s="143"/>
      <c r="N303" s="144"/>
      <c r="O303" s="145"/>
      <c r="P303" s="143"/>
    </row>
    <row r="304" spans="2:16" x14ac:dyDescent="0.4">
      <c r="B304" s="143"/>
      <c r="C304" s="143"/>
      <c r="D304" s="143"/>
      <c r="E304" s="143"/>
      <c r="F304" s="144"/>
      <c r="G304" s="143"/>
      <c r="H304" s="143"/>
      <c r="I304" s="143"/>
      <c r="J304" s="143"/>
      <c r="K304" s="143"/>
      <c r="L304" s="143"/>
      <c r="M304" s="143"/>
      <c r="N304" s="144"/>
      <c r="O304" s="145"/>
      <c r="P304" s="143"/>
    </row>
    <row r="305" spans="2:16" x14ac:dyDescent="0.4">
      <c r="B305" s="143"/>
      <c r="C305" s="143"/>
      <c r="D305" s="143"/>
      <c r="E305" s="143"/>
      <c r="F305" s="144"/>
      <c r="G305" s="143"/>
      <c r="H305" s="143"/>
      <c r="I305" s="143"/>
      <c r="J305" s="143"/>
      <c r="K305" s="143"/>
      <c r="L305" s="143"/>
      <c r="M305" s="143"/>
      <c r="N305" s="144"/>
      <c r="O305" s="145"/>
      <c r="P305" s="143"/>
    </row>
    <row r="306" spans="2:16" x14ac:dyDescent="0.4">
      <c r="B306" s="143"/>
      <c r="C306" s="143"/>
      <c r="D306" s="143"/>
      <c r="E306" s="143"/>
      <c r="F306" s="144"/>
      <c r="G306" s="143"/>
      <c r="H306" s="143"/>
      <c r="I306" s="143"/>
      <c r="J306" s="143"/>
      <c r="K306" s="143"/>
      <c r="L306" s="143"/>
      <c r="M306" s="143"/>
      <c r="N306" s="144"/>
      <c r="O306" s="145"/>
      <c r="P306" s="143"/>
    </row>
    <row r="307" spans="2:16" x14ac:dyDescent="0.4">
      <c r="B307" s="143"/>
      <c r="C307" s="143"/>
      <c r="D307" s="143"/>
      <c r="E307" s="143"/>
      <c r="F307" s="144"/>
      <c r="G307" s="143"/>
      <c r="H307" s="143"/>
      <c r="I307" s="143"/>
      <c r="J307" s="143"/>
      <c r="K307" s="143"/>
      <c r="L307" s="143"/>
      <c r="M307" s="143"/>
      <c r="N307" s="144"/>
      <c r="O307" s="145"/>
      <c r="P307" s="143"/>
    </row>
    <row r="308" spans="2:16" x14ac:dyDescent="0.4">
      <c r="B308" s="143"/>
      <c r="C308" s="143"/>
      <c r="D308" s="143"/>
      <c r="E308" s="143"/>
      <c r="F308" s="144"/>
      <c r="G308" s="143"/>
      <c r="H308" s="143"/>
      <c r="I308" s="143"/>
      <c r="J308" s="143"/>
      <c r="K308" s="143"/>
      <c r="L308" s="143"/>
      <c r="M308" s="143"/>
      <c r="N308" s="144"/>
      <c r="O308" s="145"/>
      <c r="P308" s="143"/>
    </row>
    <row r="309" spans="2:16" x14ac:dyDescent="0.4">
      <c r="B309" s="143"/>
      <c r="C309" s="143"/>
      <c r="D309" s="143"/>
      <c r="E309" s="143"/>
      <c r="F309" s="144"/>
      <c r="G309" s="143"/>
      <c r="H309" s="143"/>
      <c r="I309" s="143"/>
      <c r="J309" s="143"/>
      <c r="K309" s="143"/>
      <c r="L309" s="143"/>
      <c r="M309" s="143"/>
      <c r="N309" s="144"/>
      <c r="O309" s="145"/>
      <c r="P309" s="143"/>
    </row>
    <row r="310" spans="2:16" x14ac:dyDescent="0.4">
      <c r="B310" s="143"/>
      <c r="C310" s="143"/>
      <c r="D310" s="143"/>
      <c r="E310" s="143"/>
      <c r="F310" s="144"/>
      <c r="G310" s="143"/>
      <c r="H310" s="143"/>
      <c r="I310" s="143"/>
      <c r="J310" s="143"/>
      <c r="K310" s="143"/>
      <c r="L310" s="143"/>
      <c r="M310" s="143"/>
      <c r="N310" s="144"/>
      <c r="O310" s="145"/>
      <c r="P310" s="143"/>
    </row>
    <row r="311" spans="2:16" x14ac:dyDescent="0.4">
      <c r="B311" s="143"/>
      <c r="C311" s="143"/>
      <c r="D311" s="143"/>
      <c r="E311" s="143"/>
      <c r="F311" s="144"/>
      <c r="G311" s="143"/>
      <c r="H311" s="143"/>
      <c r="I311" s="143"/>
      <c r="J311" s="143"/>
      <c r="K311" s="143"/>
      <c r="L311" s="143"/>
      <c r="M311" s="143"/>
      <c r="N311" s="144"/>
      <c r="O311" s="145"/>
      <c r="P311" s="143"/>
    </row>
    <row r="312" spans="2:16" x14ac:dyDescent="0.4">
      <c r="B312" s="143"/>
      <c r="C312" s="143"/>
      <c r="D312" s="143"/>
      <c r="E312" s="143"/>
      <c r="F312" s="144"/>
      <c r="G312" s="143"/>
      <c r="H312" s="143"/>
      <c r="I312" s="143"/>
      <c r="J312" s="143"/>
      <c r="K312" s="143"/>
      <c r="L312" s="143"/>
      <c r="M312" s="143"/>
      <c r="N312" s="144"/>
      <c r="O312" s="145"/>
      <c r="P312" s="143"/>
    </row>
    <row r="313" spans="2:16" x14ac:dyDescent="0.4">
      <c r="B313" s="143"/>
      <c r="C313" s="143"/>
      <c r="D313" s="143"/>
      <c r="E313" s="143"/>
      <c r="F313" s="144"/>
      <c r="G313" s="143"/>
      <c r="H313" s="143"/>
      <c r="I313" s="143"/>
      <c r="J313" s="143"/>
      <c r="K313" s="143"/>
      <c r="L313" s="143"/>
      <c r="M313" s="143"/>
      <c r="N313" s="144"/>
      <c r="O313" s="145"/>
      <c r="P313" s="143"/>
    </row>
    <row r="314" spans="2:16" x14ac:dyDescent="0.4">
      <c r="B314" s="143"/>
      <c r="C314" s="143"/>
      <c r="D314" s="143"/>
      <c r="E314" s="143"/>
      <c r="F314" s="144"/>
      <c r="G314" s="143"/>
      <c r="H314" s="143"/>
      <c r="I314" s="143"/>
      <c r="J314" s="143"/>
      <c r="K314" s="143"/>
      <c r="L314" s="143"/>
      <c r="M314" s="143"/>
      <c r="N314" s="144"/>
      <c r="O314" s="145"/>
      <c r="P314" s="143"/>
    </row>
    <row r="315" spans="2:16" x14ac:dyDescent="0.4">
      <c r="B315" s="143"/>
      <c r="C315" s="143"/>
      <c r="D315" s="143"/>
      <c r="E315" s="143"/>
      <c r="F315" s="144"/>
      <c r="G315" s="143"/>
      <c r="H315" s="143"/>
      <c r="I315" s="143"/>
      <c r="J315" s="143"/>
      <c r="K315" s="143"/>
      <c r="L315" s="143"/>
      <c r="M315" s="143"/>
      <c r="N315" s="144"/>
      <c r="O315" s="145"/>
      <c r="P315" s="143"/>
    </row>
    <row r="316" spans="2:16" x14ac:dyDescent="0.4">
      <c r="B316" s="143"/>
      <c r="C316" s="143"/>
      <c r="D316" s="143"/>
      <c r="E316" s="143"/>
      <c r="F316" s="144"/>
      <c r="G316" s="143"/>
      <c r="H316" s="143"/>
      <c r="I316" s="143"/>
      <c r="J316" s="143"/>
      <c r="K316" s="143"/>
      <c r="L316" s="143"/>
      <c r="M316" s="143"/>
      <c r="N316" s="144"/>
      <c r="O316" s="145"/>
      <c r="P316" s="143"/>
    </row>
    <row r="317" spans="2:16" x14ac:dyDescent="0.4">
      <c r="B317" s="143"/>
      <c r="C317" s="143"/>
      <c r="D317" s="143"/>
      <c r="E317" s="143"/>
      <c r="F317" s="144"/>
      <c r="G317" s="143"/>
      <c r="H317" s="143"/>
      <c r="I317" s="143"/>
      <c r="J317" s="143"/>
      <c r="K317" s="143"/>
      <c r="L317" s="143"/>
      <c r="M317" s="143"/>
      <c r="N317" s="144"/>
      <c r="O317" s="145"/>
      <c r="P317" s="143"/>
    </row>
    <row r="318" spans="2:16" x14ac:dyDescent="0.4">
      <c r="B318" s="143"/>
      <c r="C318" s="143"/>
      <c r="D318" s="143"/>
      <c r="E318" s="143"/>
      <c r="F318" s="144"/>
      <c r="G318" s="143"/>
      <c r="H318" s="143"/>
      <c r="I318" s="143"/>
      <c r="J318" s="143"/>
      <c r="K318" s="143"/>
      <c r="L318" s="143"/>
      <c r="M318" s="143"/>
      <c r="N318" s="144"/>
      <c r="O318" s="145"/>
      <c r="P318" s="143"/>
    </row>
    <row r="319" spans="2:16" x14ac:dyDescent="0.4">
      <c r="B319" s="143"/>
      <c r="C319" s="143"/>
      <c r="D319" s="143"/>
      <c r="E319" s="143"/>
      <c r="F319" s="144"/>
      <c r="G319" s="143"/>
      <c r="H319" s="143"/>
      <c r="I319" s="143"/>
      <c r="J319" s="143"/>
      <c r="K319" s="143"/>
      <c r="L319" s="143"/>
      <c r="M319" s="143"/>
      <c r="N319" s="144"/>
      <c r="O319" s="145"/>
      <c r="P319" s="143"/>
    </row>
    <row r="320" spans="2:16" x14ac:dyDescent="0.4">
      <c r="B320" s="143"/>
      <c r="C320" s="143"/>
      <c r="D320" s="143"/>
      <c r="E320" s="143"/>
      <c r="F320" s="144"/>
      <c r="G320" s="143"/>
      <c r="H320" s="143"/>
      <c r="I320" s="143"/>
      <c r="J320" s="143"/>
      <c r="K320" s="143"/>
      <c r="L320" s="143"/>
      <c r="M320" s="143"/>
      <c r="N320" s="144"/>
      <c r="O320" s="145"/>
      <c r="P320" s="143"/>
    </row>
    <row r="321" spans="2:16" x14ac:dyDescent="0.4">
      <c r="B321" s="143"/>
      <c r="C321" s="143"/>
      <c r="D321" s="143"/>
      <c r="E321" s="143"/>
      <c r="F321" s="144"/>
      <c r="G321" s="143"/>
      <c r="H321" s="143"/>
      <c r="I321" s="143"/>
      <c r="J321" s="143"/>
      <c r="K321" s="143"/>
      <c r="L321" s="143"/>
      <c r="M321" s="143"/>
      <c r="N321" s="144"/>
      <c r="O321" s="145"/>
      <c r="P321" s="143"/>
    </row>
    <row r="322" spans="2:16" x14ac:dyDescent="0.4">
      <c r="B322" s="143"/>
      <c r="C322" s="143"/>
      <c r="D322" s="143"/>
      <c r="E322" s="143"/>
      <c r="F322" s="144"/>
      <c r="G322" s="143"/>
      <c r="H322" s="143"/>
      <c r="I322" s="143"/>
      <c r="J322" s="143"/>
      <c r="K322" s="143"/>
      <c r="L322" s="143"/>
      <c r="M322" s="143"/>
      <c r="N322" s="144"/>
      <c r="O322" s="145"/>
      <c r="P322" s="143"/>
    </row>
    <row r="323" spans="2:16" x14ac:dyDescent="0.4">
      <c r="B323" s="143"/>
      <c r="C323" s="143"/>
      <c r="D323" s="143"/>
      <c r="E323" s="143"/>
      <c r="F323" s="144"/>
      <c r="G323" s="143"/>
      <c r="H323" s="143"/>
      <c r="I323" s="143"/>
      <c r="J323" s="143"/>
      <c r="K323" s="143"/>
      <c r="L323" s="143"/>
      <c r="M323" s="143"/>
      <c r="N323" s="144"/>
      <c r="O323" s="145"/>
      <c r="P323" s="143"/>
    </row>
    <row r="324" spans="2:16" x14ac:dyDescent="0.4">
      <c r="B324" s="143"/>
      <c r="C324" s="143"/>
      <c r="D324" s="143"/>
      <c r="E324" s="143"/>
      <c r="F324" s="144"/>
      <c r="G324" s="143"/>
      <c r="H324" s="143"/>
      <c r="I324" s="143"/>
      <c r="J324" s="143"/>
      <c r="K324" s="143"/>
      <c r="L324" s="143"/>
      <c r="M324" s="143"/>
      <c r="N324" s="144"/>
      <c r="O324" s="145"/>
      <c r="P324" s="143"/>
    </row>
    <row r="325" spans="2:16" x14ac:dyDescent="0.4">
      <c r="B325" s="143"/>
      <c r="C325" s="143"/>
      <c r="D325" s="143"/>
      <c r="E325" s="143"/>
      <c r="F325" s="144"/>
      <c r="G325" s="143"/>
      <c r="H325" s="143"/>
      <c r="I325" s="143"/>
      <c r="J325" s="143"/>
      <c r="K325" s="143"/>
      <c r="L325" s="143"/>
      <c r="M325" s="143"/>
      <c r="N325" s="144"/>
      <c r="O325" s="145"/>
      <c r="P325" s="143"/>
    </row>
    <row r="326" spans="2:16" x14ac:dyDescent="0.4">
      <c r="B326" s="143"/>
      <c r="C326" s="143"/>
      <c r="D326" s="143"/>
      <c r="E326" s="143"/>
      <c r="F326" s="144"/>
      <c r="G326" s="143"/>
      <c r="H326" s="143"/>
      <c r="I326" s="143"/>
      <c r="J326" s="143"/>
      <c r="K326" s="143"/>
      <c r="L326" s="143"/>
      <c r="M326" s="143"/>
      <c r="N326" s="144"/>
      <c r="O326" s="145"/>
      <c r="P326" s="143"/>
    </row>
    <row r="327" spans="2:16" x14ac:dyDescent="0.4">
      <c r="B327" s="143"/>
      <c r="C327" s="143"/>
      <c r="D327" s="143"/>
      <c r="E327" s="143"/>
      <c r="F327" s="144"/>
      <c r="G327" s="143"/>
      <c r="H327" s="143"/>
      <c r="I327" s="143"/>
      <c r="J327" s="143"/>
      <c r="K327" s="143"/>
      <c r="L327" s="143"/>
      <c r="M327" s="143"/>
      <c r="N327" s="144"/>
      <c r="O327" s="145"/>
      <c r="P327" s="143"/>
    </row>
    <row r="328" spans="2:16" x14ac:dyDescent="0.4">
      <c r="B328" s="143"/>
      <c r="C328" s="143"/>
      <c r="D328" s="143"/>
      <c r="E328" s="143"/>
      <c r="F328" s="144"/>
      <c r="G328" s="143"/>
      <c r="H328" s="143"/>
      <c r="I328" s="143"/>
      <c r="J328" s="143"/>
      <c r="K328" s="143"/>
      <c r="L328" s="143"/>
      <c r="M328" s="143"/>
      <c r="N328" s="144"/>
      <c r="O328" s="145"/>
      <c r="P328" s="143"/>
    </row>
    <row r="329" spans="2:16" x14ac:dyDescent="0.4">
      <c r="B329" s="143"/>
      <c r="C329" s="143"/>
      <c r="D329" s="143"/>
      <c r="E329" s="143"/>
      <c r="F329" s="144"/>
      <c r="G329" s="143"/>
      <c r="H329" s="143"/>
      <c r="I329" s="143"/>
      <c r="J329" s="143"/>
      <c r="K329" s="143"/>
      <c r="L329" s="143"/>
      <c r="M329" s="143"/>
      <c r="N329" s="144"/>
      <c r="O329" s="145"/>
      <c r="P329" s="143"/>
    </row>
    <row r="330" spans="2:16" x14ac:dyDescent="0.4">
      <c r="B330" s="143"/>
      <c r="C330" s="143"/>
      <c r="D330" s="143"/>
      <c r="E330" s="143"/>
      <c r="F330" s="144"/>
      <c r="G330" s="143"/>
      <c r="H330" s="143"/>
      <c r="I330" s="143"/>
      <c r="J330" s="143"/>
      <c r="K330" s="143"/>
      <c r="L330" s="143"/>
      <c r="M330" s="143"/>
      <c r="N330" s="144"/>
      <c r="O330" s="145"/>
      <c r="P330" s="143"/>
    </row>
    <row r="331" spans="2:16" x14ac:dyDescent="0.4">
      <c r="B331" s="143"/>
      <c r="C331" s="143"/>
      <c r="D331" s="143"/>
      <c r="E331" s="143"/>
      <c r="F331" s="144"/>
      <c r="G331" s="143"/>
      <c r="H331" s="143"/>
      <c r="I331" s="143"/>
      <c r="J331" s="143"/>
      <c r="K331" s="143"/>
      <c r="L331" s="143"/>
      <c r="M331" s="143"/>
      <c r="N331" s="144"/>
      <c r="O331" s="145"/>
      <c r="P331" s="143"/>
    </row>
    <row r="332" spans="2:16" x14ac:dyDescent="0.4">
      <c r="B332" s="143"/>
      <c r="C332" s="143"/>
      <c r="D332" s="143"/>
      <c r="E332" s="143"/>
      <c r="F332" s="144"/>
      <c r="G332" s="143"/>
      <c r="H332" s="143"/>
      <c r="I332" s="143"/>
      <c r="J332" s="143"/>
      <c r="K332" s="143"/>
      <c r="L332" s="143"/>
      <c r="M332" s="143"/>
      <c r="N332" s="144"/>
      <c r="O332" s="145"/>
      <c r="P332" s="143"/>
    </row>
    <row r="333" spans="2:16" x14ac:dyDescent="0.4">
      <c r="B333" s="143"/>
      <c r="C333" s="143"/>
      <c r="D333" s="143"/>
      <c r="E333" s="143"/>
      <c r="F333" s="144"/>
      <c r="G333" s="143"/>
      <c r="H333" s="143"/>
      <c r="I333" s="143"/>
      <c r="J333" s="143"/>
      <c r="K333" s="143"/>
      <c r="L333" s="143"/>
      <c r="M333" s="143"/>
      <c r="N333" s="144"/>
      <c r="O333" s="145"/>
      <c r="P333" s="143"/>
    </row>
    <row r="334" spans="2:16" x14ac:dyDescent="0.4">
      <c r="B334" s="143"/>
      <c r="C334" s="143"/>
      <c r="D334" s="143"/>
      <c r="E334" s="143"/>
      <c r="F334" s="144"/>
      <c r="G334" s="143"/>
      <c r="H334" s="143"/>
      <c r="I334" s="143"/>
      <c r="J334" s="143"/>
      <c r="K334" s="143"/>
      <c r="L334" s="143"/>
      <c r="M334" s="143"/>
      <c r="N334" s="144"/>
      <c r="O334" s="145"/>
      <c r="P334" s="143"/>
    </row>
    <row r="335" spans="2:16" x14ac:dyDescent="0.4">
      <c r="B335" s="143"/>
      <c r="C335" s="143"/>
      <c r="D335" s="143"/>
      <c r="E335" s="143"/>
      <c r="F335" s="144"/>
      <c r="G335" s="143"/>
      <c r="H335" s="143"/>
      <c r="I335" s="143"/>
      <c r="J335" s="143"/>
      <c r="K335" s="143"/>
      <c r="L335" s="143"/>
      <c r="M335" s="143"/>
      <c r="N335" s="144"/>
      <c r="O335" s="145"/>
      <c r="P335" s="143"/>
    </row>
    <row r="336" spans="2:16" x14ac:dyDescent="0.4">
      <c r="B336" s="143"/>
      <c r="C336" s="143"/>
      <c r="D336" s="143"/>
      <c r="E336" s="143"/>
      <c r="F336" s="144"/>
      <c r="G336" s="143"/>
      <c r="H336" s="143"/>
      <c r="I336" s="143"/>
      <c r="J336" s="143"/>
      <c r="K336" s="143"/>
      <c r="L336" s="143"/>
      <c r="M336" s="143"/>
      <c r="N336" s="144"/>
      <c r="O336" s="145"/>
      <c r="P336" s="143"/>
    </row>
    <row r="337" spans="2:16" x14ac:dyDescent="0.4">
      <c r="B337" s="143"/>
      <c r="C337" s="143"/>
      <c r="D337" s="143"/>
      <c r="E337" s="143"/>
      <c r="F337" s="144"/>
      <c r="G337" s="143"/>
      <c r="H337" s="143"/>
      <c r="I337" s="143"/>
      <c r="J337" s="143"/>
      <c r="K337" s="143"/>
      <c r="L337" s="143"/>
      <c r="M337" s="143"/>
      <c r="N337" s="144"/>
      <c r="O337" s="145"/>
      <c r="P337" s="143"/>
    </row>
    <row r="338" spans="2:16" x14ac:dyDescent="0.4">
      <c r="B338" s="143"/>
      <c r="C338" s="143"/>
      <c r="D338" s="143"/>
      <c r="E338" s="143"/>
      <c r="F338" s="144"/>
      <c r="G338" s="143"/>
      <c r="H338" s="143"/>
      <c r="I338" s="143"/>
      <c r="J338" s="143"/>
      <c r="K338" s="143"/>
      <c r="L338" s="143"/>
      <c r="M338" s="143"/>
      <c r="N338" s="144"/>
      <c r="O338" s="145"/>
      <c r="P338" s="143"/>
    </row>
    <row r="339" spans="2:16" x14ac:dyDescent="0.4">
      <c r="B339" s="143"/>
      <c r="C339" s="143"/>
      <c r="D339" s="143"/>
      <c r="E339" s="143"/>
      <c r="F339" s="144"/>
      <c r="G339" s="143"/>
      <c r="H339" s="143"/>
      <c r="I339" s="143"/>
      <c r="J339" s="143"/>
      <c r="K339" s="143"/>
      <c r="L339" s="143"/>
      <c r="M339" s="143"/>
      <c r="N339" s="144"/>
      <c r="O339" s="145"/>
      <c r="P339" s="143"/>
    </row>
    <row r="340" spans="2:16" x14ac:dyDescent="0.4">
      <c r="B340" s="143"/>
      <c r="C340" s="143"/>
      <c r="D340" s="143"/>
      <c r="E340" s="143"/>
      <c r="F340" s="144"/>
      <c r="G340" s="143"/>
      <c r="H340" s="143"/>
      <c r="I340" s="143"/>
      <c r="J340" s="143"/>
      <c r="K340" s="143"/>
      <c r="L340" s="143"/>
      <c r="M340" s="143"/>
      <c r="N340" s="144"/>
      <c r="O340" s="145"/>
      <c r="P340" s="143"/>
    </row>
    <row r="341" spans="2:16" x14ac:dyDescent="0.4">
      <c r="B341" s="143"/>
      <c r="C341" s="143"/>
      <c r="D341" s="143"/>
      <c r="E341" s="143"/>
      <c r="F341" s="144"/>
      <c r="G341" s="143"/>
      <c r="H341" s="143"/>
      <c r="I341" s="143"/>
      <c r="J341" s="143"/>
      <c r="K341" s="143"/>
      <c r="L341" s="143"/>
      <c r="M341" s="143"/>
      <c r="N341" s="144"/>
      <c r="O341" s="145"/>
      <c r="P341" s="143"/>
    </row>
    <row r="342" spans="2:16" x14ac:dyDescent="0.4">
      <c r="B342" s="143"/>
      <c r="C342" s="143"/>
      <c r="D342" s="143"/>
      <c r="E342" s="143"/>
      <c r="F342" s="144"/>
      <c r="G342" s="143"/>
      <c r="H342" s="143"/>
      <c r="I342" s="143"/>
      <c r="J342" s="143"/>
      <c r="K342" s="143"/>
      <c r="L342" s="143"/>
      <c r="M342" s="143"/>
      <c r="N342" s="144"/>
      <c r="O342" s="145"/>
      <c r="P342" s="143"/>
    </row>
    <row r="343" spans="2:16" x14ac:dyDescent="0.4">
      <c r="B343" s="143"/>
      <c r="C343" s="143"/>
      <c r="D343" s="143"/>
      <c r="E343" s="143"/>
      <c r="F343" s="144"/>
      <c r="G343" s="143"/>
      <c r="H343" s="143"/>
      <c r="I343" s="143"/>
      <c r="J343" s="143"/>
      <c r="K343" s="143"/>
      <c r="L343" s="143"/>
      <c r="M343" s="143"/>
      <c r="N343" s="144"/>
      <c r="O343" s="145"/>
      <c r="P343" s="143"/>
    </row>
    <row r="344" spans="2:16" x14ac:dyDescent="0.4">
      <c r="B344" s="143"/>
      <c r="C344" s="143"/>
      <c r="D344" s="143"/>
      <c r="E344" s="143"/>
      <c r="F344" s="144"/>
      <c r="G344" s="143"/>
      <c r="H344" s="143"/>
      <c r="I344" s="143"/>
      <c r="J344" s="143"/>
      <c r="K344" s="143"/>
      <c r="L344" s="143"/>
      <c r="M344" s="143"/>
      <c r="N344" s="144"/>
      <c r="O344" s="145"/>
      <c r="P344" s="143"/>
    </row>
    <row r="345" spans="2:16" x14ac:dyDescent="0.4">
      <c r="B345" s="143"/>
      <c r="C345" s="143"/>
      <c r="D345" s="143"/>
      <c r="E345" s="143"/>
      <c r="F345" s="144"/>
      <c r="G345" s="143"/>
      <c r="H345" s="143"/>
      <c r="I345" s="143"/>
      <c r="J345" s="143"/>
      <c r="K345" s="143"/>
      <c r="L345" s="143"/>
      <c r="M345" s="143"/>
      <c r="N345" s="144"/>
      <c r="O345" s="145"/>
      <c r="P345" s="143"/>
    </row>
    <row r="346" spans="2:16" x14ac:dyDescent="0.4">
      <c r="B346" s="143"/>
      <c r="C346" s="143"/>
      <c r="D346" s="143"/>
      <c r="E346" s="143"/>
      <c r="F346" s="144"/>
      <c r="G346" s="143"/>
      <c r="H346" s="143"/>
      <c r="I346" s="143"/>
      <c r="J346" s="143"/>
      <c r="K346" s="143"/>
      <c r="L346" s="143"/>
      <c r="M346" s="143"/>
      <c r="N346" s="144"/>
      <c r="O346" s="145"/>
      <c r="P346" s="143"/>
    </row>
    <row r="347" spans="2:16" x14ac:dyDescent="0.4">
      <c r="B347" s="143"/>
      <c r="C347" s="143"/>
      <c r="D347" s="143"/>
      <c r="E347" s="143"/>
      <c r="F347" s="144"/>
      <c r="G347" s="143"/>
      <c r="H347" s="143"/>
      <c r="I347" s="143"/>
      <c r="J347" s="143"/>
      <c r="K347" s="143"/>
      <c r="L347" s="143"/>
      <c r="M347" s="143"/>
      <c r="N347" s="144"/>
      <c r="O347" s="145"/>
      <c r="P347" s="143"/>
    </row>
    <row r="348" spans="2:16" x14ac:dyDescent="0.4">
      <c r="B348" s="143"/>
      <c r="C348" s="143"/>
      <c r="D348" s="143"/>
      <c r="E348" s="143"/>
      <c r="F348" s="144"/>
      <c r="G348" s="143"/>
      <c r="H348" s="143"/>
      <c r="I348" s="143"/>
      <c r="J348" s="143"/>
      <c r="K348" s="143"/>
      <c r="L348" s="143"/>
      <c r="M348" s="143"/>
      <c r="N348" s="144"/>
      <c r="O348" s="145"/>
      <c r="P348" s="143"/>
    </row>
    <row r="349" spans="2:16" x14ac:dyDescent="0.4">
      <c r="B349" s="143"/>
      <c r="C349" s="143"/>
      <c r="D349" s="143"/>
      <c r="E349" s="143"/>
      <c r="F349" s="144"/>
      <c r="G349" s="143"/>
      <c r="H349" s="143"/>
      <c r="I349" s="143"/>
      <c r="J349" s="143"/>
      <c r="K349" s="143"/>
      <c r="L349" s="143"/>
      <c r="M349" s="143"/>
      <c r="N349" s="144"/>
      <c r="O349" s="145"/>
      <c r="P349" s="143"/>
    </row>
    <row r="350" spans="2:16" x14ac:dyDescent="0.4">
      <c r="B350" s="143"/>
      <c r="C350" s="143"/>
      <c r="D350" s="143"/>
      <c r="E350" s="143"/>
      <c r="F350" s="144"/>
      <c r="G350" s="143"/>
      <c r="H350" s="143"/>
      <c r="I350" s="143"/>
      <c r="J350" s="143"/>
      <c r="K350" s="143"/>
      <c r="L350" s="143"/>
      <c r="M350" s="143"/>
      <c r="N350" s="144"/>
      <c r="O350" s="145"/>
      <c r="P350" s="143"/>
    </row>
    <row r="351" spans="2:16" x14ac:dyDescent="0.4">
      <c r="B351" s="143"/>
      <c r="C351" s="143"/>
      <c r="D351" s="143"/>
      <c r="E351" s="143"/>
      <c r="F351" s="144"/>
      <c r="G351" s="143"/>
      <c r="H351" s="143"/>
      <c r="I351" s="143"/>
      <c r="J351" s="143"/>
      <c r="K351" s="143"/>
      <c r="L351" s="143"/>
      <c r="M351" s="143"/>
      <c r="N351" s="144"/>
      <c r="O351" s="145"/>
      <c r="P351" s="143"/>
    </row>
    <row r="352" spans="2:16" x14ac:dyDescent="0.4">
      <c r="B352" s="143"/>
      <c r="C352" s="143"/>
      <c r="D352" s="143"/>
      <c r="E352" s="143"/>
      <c r="F352" s="144"/>
      <c r="G352" s="143"/>
      <c r="H352" s="143"/>
      <c r="I352" s="143"/>
      <c r="J352" s="143"/>
      <c r="K352" s="143"/>
      <c r="L352" s="143"/>
      <c r="M352" s="143"/>
      <c r="N352" s="144"/>
      <c r="O352" s="145"/>
      <c r="P352" s="143"/>
    </row>
    <row r="353" spans="2:16" x14ac:dyDescent="0.4">
      <c r="B353" s="143"/>
      <c r="C353" s="143"/>
      <c r="D353" s="143"/>
      <c r="E353" s="143"/>
      <c r="F353" s="144"/>
      <c r="G353" s="143"/>
      <c r="H353" s="143"/>
      <c r="I353" s="143"/>
      <c r="J353" s="143"/>
      <c r="K353" s="143"/>
      <c r="L353" s="143"/>
      <c r="M353" s="143"/>
      <c r="N353" s="144"/>
      <c r="O353" s="145"/>
      <c r="P353" s="143"/>
    </row>
    <row r="354" spans="2:16" x14ac:dyDescent="0.4">
      <c r="B354" s="143"/>
      <c r="C354" s="143"/>
      <c r="D354" s="143"/>
      <c r="E354" s="143"/>
      <c r="F354" s="144"/>
      <c r="G354" s="143"/>
      <c r="H354" s="143"/>
      <c r="I354" s="143"/>
      <c r="J354" s="143"/>
      <c r="K354" s="143"/>
      <c r="L354" s="143"/>
      <c r="M354" s="143"/>
      <c r="N354" s="144"/>
      <c r="O354" s="145"/>
      <c r="P354" s="143"/>
    </row>
    <row r="355" spans="2:16" x14ac:dyDescent="0.4">
      <c r="B355" s="143"/>
      <c r="C355" s="143"/>
      <c r="D355" s="143"/>
      <c r="E355" s="143"/>
      <c r="F355" s="144"/>
      <c r="G355" s="143"/>
      <c r="H355" s="143"/>
      <c r="I355" s="143"/>
      <c r="J355" s="143"/>
      <c r="K355" s="143"/>
      <c r="L355" s="143"/>
      <c r="M355" s="143"/>
      <c r="N355" s="144"/>
      <c r="O355" s="145"/>
      <c r="P355" s="143"/>
    </row>
    <row r="356" spans="2:16" x14ac:dyDescent="0.4">
      <c r="B356" s="143"/>
      <c r="C356" s="143"/>
      <c r="D356" s="143"/>
      <c r="E356" s="143"/>
      <c r="F356" s="144"/>
      <c r="G356" s="143"/>
      <c r="H356" s="143"/>
      <c r="I356" s="143"/>
      <c r="J356" s="143"/>
      <c r="K356" s="143"/>
      <c r="L356" s="143"/>
      <c r="M356" s="143"/>
      <c r="N356" s="144"/>
      <c r="O356" s="145"/>
      <c r="P356" s="143"/>
    </row>
    <row r="357" spans="2:16" x14ac:dyDescent="0.4">
      <c r="B357" s="143"/>
      <c r="C357" s="143"/>
      <c r="D357" s="143"/>
      <c r="E357" s="143"/>
      <c r="F357" s="144"/>
      <c r="G357" s="143"/>
      <c r="H357" s="143"/>
      <c r="I357" s="143"/>
      <c r="J357" s="143"/>
      <c r="K357" s="143"/>
      <c r="L357" s="143"/>
      <c r="M357" s="143"/>
      <c r="N357" s="144"/>
      <c r="O357" s="145"/>
      <c r="P357" s="143"/>
    </row>
    <row r="358" spans="2:16" x14ac:dyDescent="0.4">
      <c r="B358" s="143"/>
      <c r="C358" s="143"/>
      <c r="D358" s="143"/>
      <c r="E358" s="143"/>
      <c r="F358" s="144"/>
      <c r="G358" s="143"/>
      <c r="H358" s="143"/>
      <c r="I358" s="143"/>
      <c r="J358" s="143"/>
      <c r="K358" s="143"/>
      <c r="L358" s="143"/>
      <c r="M358" s="143"/>
      <c r="N358" s="144"/>
      <c r="O358" s="145"/>
      <c r="P358" s="143"/>
    </row>
    <row r="359" spans="2:16" x14ac:dyDescent="0.4">
      <c r="B359" s="143"/>
      <c r="C359" s="143"/>
      <c r="D359" s="143"/>
      <c r="E359" s="143"/>
      <c r="F359" s="144"/>
      <c r="G359" s="143"/>
      <c r="H359" s="143"/>
      <c r="I359" s="143"/>
      <c r="J359" s="143"/>
      <c r="K359" s="143"/>
      <c r="L359" s="143"/>
      <c r="M359" s="143"/>
      <c r="N359" s="144"/>
      <c r="O359" s="145"/>
      <c r="P359" s="143"/>
    </row>
    <row r="360" spans="2:16" x14ac:dyDescent="0.4">
      <c r="B360" s="143"/>
      <c r="C360" s="143"/>
      <c r="D360" s="143"/>
      <c r="E360" s="143"/>
      <c r="F360" s="144"/>
      <c r="G360" s="143"/>
      <c r="H360" s="143"/>
      <c r="I360" s="143"/>
      <c r="J360" s="143"/>
      <c r="K360" s="143"/>
      <c r="L360" s="143"/>
      <c r="M360" s="143"/>
      <c r="N360" s="144"/>
      <c r="O360" s="145"/>
      <c r="P360" s="143"/>
    </row>
    <row r="361" spans="2:16" x14ac:dyDescent="0.4">
      <c r="B361" s="143"/>
      <c r="C361" s="143"/>
      <c r="D361" s="143"/>
      <c r="E361" s="143"/>
      <c r="F361" s="144"/>
      <c r="G361" s="143"/>
      <c r="H361" s="143"/>
      <c r="I361" s="143"/>
      <c r="J361" s="143"/>
      <c r="K361" s="143"/>
      <c r="L361" s="143"/>
      <c r="M361" s="143"/>
      <c r="N361" s="144"/>
      <c r="O361" s="145"/>
      <c r="P361" s="143"/>
    </row>
    <row r="362" spans="2:16" x14ac:dyDescent="0.4">
      <c r="B362" s="143"/>
      <c r="C362" s="143"/>
      <c r="D362" s="143"/>
      <c r="E362" s="143"/>
      <c r="F362" s="144"/>
      <c r="G362" s="143"/>
      <c r="H362" s="143"/>
      <c r="I362" s="143"/>
      <c r="J362" s="143"/>
      <c r="K362" s="143"/>
      <c r="L362" s="143"/>
      <c r="M362" s="143"/>
      <c r="N362" s="144"/>
      <c r="O362" s="145"/>
      <c r="P362" s="143"/>
    </row>
    <row r="363" spans="2:16" x14ac:dyDescent="0.4">
      <c r="B363" s="143"/>
      <c r="C363" s="143"/>
      <c r="D363" s="143"/>
      <c r="E363" s="143"/>
      <c r="F363" s="144"/>
      <c r="G363" s="143"/>
      <c r="H363" s="143"/>
      <c r="I363" s="143"/>
      <c r="J363" s="143"/>
      <c r="K363" s="143"/>
      <c r="L363" s="143"/>
      <c r="M363" s="143"/>
      <c r="N363" s="144"/>
      <c r="O363" s="145"/>
      <c r="P363" s="143"/>
    </row>
    <row r="364" spans="2:16" x14ac:dyDescent="0.4">
      <c r="B364" s="143"/>
      <c r="C364" s="143"/>
      <c r="D364" s="143"/>
      <c r="E364" s="143"/>
      <c r="F364" s="144"/>
      <c r="G364" s="143"/>
      <c r="H364" s="143"/>
      <c r="I364" s="143"/>
      <c r="J364" s="143"/>
      <c r="K364" s="143"/>
      <c r="L364" s="143"/>
      <c r="M364" s="143"/>
      <c r="N364" s="144"/>
      <c r="O364" s="145"/>
      <c r="P364" s="143"/>
    </row>
    <row r="365" spans="2:16" x14ac:dyDescent="0.4">
      <c r="B365" s="143"/>
      <c r="C365" s="143"/>
      <c r="D365" s="143"/>
      <c r="E365" s="143"/>
      <c r="F365" s="144"/>
      <c r="G365" s="143"/>
      <c r="H365" s="143"/>
      <c r="I365" s="143"/>
      <c r="J365" s="143"/>
      <c r="K365" s="143"/>
      <c r="L365" s="143"/>
      <c r="M365" s="143"/>
      <c r="N365" s="144"/>
      <c r="O365" s="145"/>
      <c r="P365" s="143"/>
    </row>
    <row r="366" spans="2:16" x14ac:dyDescent="0.4">
      <c r="B366" s="143"/>
      <c r="C366" s="143"/>
      <c r="D366" s="143"/>
      <c r="E366" s="143"/>
      <c r="F366" s="144"/>
      <c r="G366" s="143"/>
      <c r="H366" s="143"/>
      <c r="I366" s="143"/>
      <c r="J366" s="143"/>
      <c r="K366" s="143"/>
      <c r="L366" s="143"/>
      <c r="M366" s="143"/>
      <c r="N366" s="144"/>
      <c r="O366" s="145"/>
      <c r="P366" s="143"/>
    </row>
    <row r="367" spans="2:16" x14ac:dyDescent="0.4">
      <c r="B367" s="143"/>
      <c r="C367" s="143"/>
      <c r="D367" s="143"/>
      <c r="E367" s="143"/>
      <c r="F367" s="144"/>
      <c r="G367" s="143"/>
      <c r="H367" s="143"/>
      <c r="I367" s="143"/>
      <c r="J367" s="143"/>
      <c r="K367" s="143"/>
      <c r="L367" s="143"/>
      <c r="M367" s="143"/>
      <c r="N367" s="144"/>
      <c r="O367" s="145"/>
      <c r="P367" s="143"/>
    </row>
    <row r="368" spans="2:16" x14ac:dyDescent="0.4">
      <c r="B368" s="143"/>
      <c r="C368" s="143"/>
      <c r="D368" s="143"/>
      <c r="E368" s="143"/>
      <c r="F368" s="144"/>
      <c r="G368" s="143"/>
      <c r="H368" s="143"/>
      <c r="I368" s="143"/>
      <c r="J368" s="143"/>
      <c r="K368" s="143"/>
      <c r="L368" s="143"/>
      <c r="M368" s="143"/>
      <c r="N368" s="144"/>
      <c r="O368" s="145"/>
      <c r="P368" s="143"/>
    </row>
    <row r="369" spans="2:16" x14ac:dyDescent="0.4">
      <c r="B369" s="143"/>
      <c r="C369" s="143"/>
      <c r="D369" s="143"/>
      <c r="E369" s="143"/>
      <c r="F369" s="144"/>
      <c r="G369" s="143"/>
      <c r="H369" s="143"/>
      <c r="I369" s="143"/>
      <c r="J369" s="143"/>
      <c r="K369" s="143"/>
      <c r="L369" s="143"/>
      <c r="M369" s="143"/>
      <c r="N369" s="144"/>
      <c r="O369" s="145"/>
      <c r="P369" s="143"/>
    </row>
    <row r="370" spans="2:16" x14ac:dyDescent="0.4">
      <c r="B370" s="143"/>
      <c r="C370" s="143"/>
      <c r="D370" s="143"/>
      <c r="E370" s="143"/>
      <c r="F370" s="144"/>
      <c r="G370" s="143"/>
      <c r="H370" s="143"/>
      <c r="I370" s="143"/>
      <c r="J370" s="143"/>
      <c r="K370" s="143"/>
      <c r="L370" s="143"/>
      <c r="M370" s="143"/>
      <c r="N370" s="144"/>
      <c r="O370" s="145"/>
      <c r="P370" s="143"/>
    </row>
    <row r="371" spans="2:16" x14ac:dyDescent="0.4">
      <c r="B371" s="143"/>
      <c r="C371" s="143"/>
      <c r="D371" s="143"/>
      <c r="E371" s="143"/>
      <c r="F371" s="144"/>
      <c r="G371" s="143"/>
      <c r="H371" s="143"/>
      <c r="I371" s="143"/>
      <c r="J371" s="143"/>
      <c r="K371" s="143"/>
      <c r="L371" s="143"/>
      <c r="M371" s="143"/>
      <c r="N371" s="144"/>
      <c r="O371" s="145"/>
      <c r="P371" s="143"/>
    </row>
    <row r="372" spans="2:16" x14ac:dyDescent="0.4">
      <c r="B372" s="143"/>
      <c r="C372" s="143"/>
      <c r="D372" s="143"/>
      <c r="E372" s="143"/>
      <c r="F372" s="144"/>
      <c r="G372" s="143"/>
      <c r="H372" s="143"/>
      <c r="I372" s="143"/>
      <c r="J372" s="143"/>
      <c r="K372" s="143"/>
      <c r="L372" s="143"/>
      <c r="M372" s="143"/>
      <c r="N372" s="144"/>
      <c r="O372" s="145"/>
      <c r="P372" s="143"/>
    </row>
    <row r="373" spans="2:16" x14ac:dyDescent="0.4">
      <c r="B373" s="143"/>
      <c r="C373" s="143"/>
      <c r="D373" s="143"/>
      <c r="E373" s="143"/>
      <c r="F373" s="144"/>
      <c r="G373" s="143"/>
      <c r="H373" s="143"/>
      <c r="I373" s="143"/>
      <c r="J373" s="143"/>
      <c r="K373" s="143"/>
      <c r="L373" s="143"/>
      <c r="M373" s="143"/>
      <c r="N373" s="144"/>
      <c r="O373" s="145"/>
      <c r="P373" s="143"/>
    </row>
    <row r="374" spans="2:16" x14ac:dyDescent="0.4">
      <c r="B374" s="143"/>
      <c r="C374" s="143"/>
      <c r="D374" s="143"/>
      <c r="E374" s="143"/>
      <c r="F374" s="144"/>
      <c r="G374" s="143"/>
      <c r="H374" s="143"/>
      <c r="I374" s="143"/>
      <c r="J374" s="143"/>
      <c r="K374" s="143"/>
      <c r="L374" s="143"/>
      <c r="M374" s="143"/>
      <c r="N374" s="144"/>
      <c r="O374" s="145"/>
      <c r="P374" s="143"/>
    </row>
    <row r="375" spans="2:16" x14ac:dyDescent="0.4">
      <c r="B375" s="143"/>
      <c r="C375" s="143"/>
      <c r="D375" s="143"/>
      <c r="E375" s="143"/>
      <c r="F375" s="144"/>
      <c r="G375" s="143"/>
      <c r="H375" s="143"/>
      <c r="I375" s="143"/>
      <c r="J375" s="143"/>
      <c r="K375" s="143"/>
      <c r="L375" s="143"/>
      <c r="M375" s="143"/>
      <c r="N375" s="144"/>
      <c r="O375" s="145"/>
      <c r="P375" s="143"/>
    </row>
    <row r="376" spans="2:16" x14ac:dyDescent="0.4">
      <c r="B376" s="143"/>
      <c r="C376" s="143"/>
      <c r="D376" s="143"/>
      <c r="E376" s="143"/>
      <c r="F376" s="144"/>
      <c r="G376" s="143"/>
      <c r="H376" s="143"/>
      <c r="I376" s="143"/>
      <c r="J376" s="143"/>
      <c r="K376" s="143"/>
      <c r="L376" s="143"/>
      <c r="M376" s="143"/>
      <c r="N376" s="144"/>
      <c r="O376" s="145"/>
      <c r="P376" s="143"/>
    </row>
    <row r="377" spans="2:16" x14ac:dyDescent="0.4">
      <c r="B377" s="143"/>
      <c r="C377" s="143"/>
      <c r="D377" s="143"/>
      <c r="E377" s="143"/>
      <c r="F377" s="144"/>
      <c r="G377" s="143"/>
      <c r="H377" s="143"/>
      <c r="I377" s="143"/>
      <c r="J377" s="143"/>
      <c r="K377" s="143"/>
      <c r="L377" s="143"/>
      <c r="M377" s="143"/>
      <c r="N377" s="144"/>
      <c r="O377" s="145"/>
      <c r="P377" s="143"/>
    </row>
    <row r="378" spans="2:16" x14ac:dyDescent="0.4">
      <c r="B378" s="143"/>
      <c r="C378" s="143"/>
      <c r="D378" s="143"/>
      <c r="E378" s="143"/>
      <c r="F378" s="144"/>
      <c r="G378" s="143"/>
      <c r="H378" s="143"/>
      <c r="I378" s="143"/>
      <c r="J378" s="143"/>
      <c r="K378" s="143"/>
      <c r="L378" s="143"/>
      <c r="M378" s="143"/>
      <c r="N378" s="144"/>
      <c r="O378" s="145"/>
      <c r="P378" s="143"/>
    </row>
    <row r="379" spans="2:16" x14ac:dyDescent="0.4">
      <c r="B379" s="143"/>
      <c r="C379" s="143"/>
      <c r="D379" s="143"/>
      <c r="E379" s="143"/>
      <c r="F379" s="144"/>
      <c r="G379" s="143"/>
      <c r="H379" s="143"/>
      <c r="I379" s="143"/>
      <c r="J379" s="143"/>
      <c r="K379" s="143"/>
      <c r="L379" s="143"/>
      <c r="M379" s="143"/>
      <c r="N379" s="144"/>
      <c r="O379" s="145"/>
      <c r="P379" s="143"/>
    </row>
    <row r="380" spans="2:16" x14ac:dyDescent="0.4">
      <c r="B380" s="143"/>
      <c r="C380" s="143"/>
      <c r="D380" s="143"/>
      <c r="E380" s="143"/>
      <c r="F380" s="144"/>
      <c r="G380" s="143"/>
      <c r="H380" s="143"/>
      <c r="I380" s="143"/>
      <c r="J380" s="143"/>
      <c r="K380" s="143"/>
      <c r="L380" s="143"/>
      <c r="M380" s="143"/>
      <c r="N380" s="144"/>
      <c r="O380" s="145"/>
      <c r="P380" s="143"/>
    </row>
    <row r="381" spans="2:16" x14ac:dyDescent="0.4">
      <c r="B381" s="143"/>
      <c r="C381" s="143"/>
      <c r="D381" s="143"/>
      <c r="E381" s="143"/>
      <c r="F381" s="144"/>
      <c r="G381" s="143"/>
      <c r="H381" s="143"/>
      <c r="I381" s="143"/>
      <c r="J381" s="143"/>
      <c r="K381" s="143"/>
      <c r="L381" s="143"/>
      <c r="M381" s="143"/>
      <c r="N381" s="144"/>
      <c r="O381" s="145"/>
      <c r="P381" s="143"/>
    </row>
    <row r="382" spans="2:16" x14ac:dyDescent="0.4">
      <c r="B382" s="143"/>
      <c r="C382" s="143"/>
      <c r="D382" s="143"/>
      <c r="E382" s="143"/>
      <c r="F382" s="144"/>
      <c r="G382" s="143"/>
      <c r="H382" s="143"/>
      <c r="I382" s="143"/>
      <c r="J382" s="143"/>
      <c r="K382" s="143"/>
      <c r="L382" s="143"/>
      <c r="M382" s="143"/>
      <c r="N382" s="144"/>
      <c r="O382" s="145"/>
      <c r="P382" s="143"/>
    </row>
    <row r="383" spans="2:16" x14ac:dyDescent="0.4">
      <c r="B383" s="143"/>
      <c r="C383" s="143"/>
      <c r="D383" s="143"/>
      <c r="E383" s="143"/>
      <c r="F383" s="144"/>
      <c r="G383" s="143"/>
      <c r="H383" s="143"/>
      <c r="I383" s="143"/>
      <c r="J383" s="143"/>
      <c r="K383" s="143"/>
      <c r="L383" s="143"/>
      <c r="M383" s="143"/>
      <c r="N383" s="144"/>
      <c r="O383" s="145"/>
      <c r="P383" s="143"/>
    </row>
    <row r="384" spans="2:16" x14ac:dyDescent="0.4">
      <c r="B384" s="143"/>
      <c r="C384" s="143"/>
      <c r="D384" s="143"/>
      <c r="E384" s="143"/>
      <c r="F384" s="144"/>
      <c r="G384" s="143"/>
      <c r="H384" s="143"/>
      <c r="I384" s="143"/>
      <c r="J384" s="143"/>
      <c r="K384" s="143"/>
      <c r="L384" s="143"/>
      <c r="M384" s="143"/>
      <c r="N384" s="144"/>
      <c r="O384" s="145"/>
      <c r="P384" s="143"/>
    </row>
    <row r="385" spans="2:16" x14ac:dyDescent="0.4">
      <c r="B385" s="143"/>
      <c r="C385" s="143"/>
      <c r="D385" s="143"/>
      <c r="E385" s="143"/>
      <c r="F385" s="144"/>
      <c r="G385" s="143"/>
      <c r="H385" s="143"/>
      <c r="I385" s="143"/>
      <c r="J385" s="143"/>
      <c r="K385" s="143"/>
      <c r="L385" s="143"/>
      <c r="M385" s="143"/>
      <c r="N385" s="144"/>
      <c r="O385" s="145"/>
      <c r="P385" s="143"/>
    </row>
    <row r="386" spans="2:16" x14ac:dyDescent="0.4">
      <c r="B386" s="143"/>
      <c r="C386" s="143"/>
      <c r="D386" s="143"/>
      <c r="E386" s="143"/>
      <c r="F386" s="144"/>
      <c r="G386" s="143"/>
      <c r="H386" s="143"/>
      <c r="I386" s="143"/>
      <c r="J386" s="143"/>
      <c r="K386" s="143"/>
      <c r="L386" s="143"/>
      <c r="M386" s="143"/>
      <c r="N386" s="144"/>
      <c r="O386" s="145"/>
      <c r="P386" s="143"/>
    </row>
    <row r="387" spans="2:16" x14ac:dyDescent="0.4">
      <c r="B387" s="143"/>
      <c r="C387" s="143"/>
      <c r="D387" s="143"/>
      <c r="E387" s="143"/>
      <c r="F387" s="144"/>
      <c r="G387" s="143"/>
      <c r="H387" s="143"/>
      <c r="I387" s="143"/>
      <c r="J387" s="143"/>
      <c r="K387" s="143"/>
      <c r="L387" s="143"/>
      <c r="M387" s="143"/>
      <c r="N387" s="144"/>
      <c r="O387" s="145"/>
      <c r="P387" s="143"/>
    </row>
    <row r="388" spans="2:16" x14ac:dyDescent="0.4">
      <c r="B388" s="143"/>
      <c r="C388" s="143"/>
      <c r="D388" s="143"/>
      <c r="E388" s="143"/>
      <c r="F388" s="144"/>
      <c r="G388" s="143"/>
      <c r="H388" s="143"/>
      <c r="I388" s="143"/>
      <c r="J388" s="143"/>
      <c r="K388" s="143"/>
      <c r="L388" s="143"/>
      <c r="M388" s="143"/>
      <c r="N388" s="144"/>
      <c r="O388" s="145"/>
      <c r="P388" s="143"/>
    </row>
    <row r="389" spans="2:16" x14ac:dyDescent="0.4">
      <c r="B389" s="143"/>
      <c r="C389" s="143"/>
      <c r="D389" s="143"/>
      <c r="E389" s="143"/>
      <c r="F389" s="144"/>
      <c r="G389" s="143"/>
      <c r="H389" s="143"/>
      <c r="I389" s="143"/>
      <c r="J389" s="143"/>
      <c r="K389" s="143"/>
      <c r="L389" s="143"/>
      <c r="M389" s="143"/>
      <c r="N389" s="144"/>
      <c r="O389" s="145"/>
      <c r="P389" s="143"/>
    </row>
    <row r="390" spans="2:16" x14ac:dyDescent="0.4">
      <c r="B390" s="143"/>
      <c r="C390" s="143"/>
      <c r="D390" s="143"/>
      <c r="E390" s="143"/>
      <c r="F390" s="144"/>
      <c r="G390" s="143"/>
      <c r="H390" s="143"/>
      <c r="I390" s="143"/>
      <c r="J390" s="143"/>
      <c r="K390" s="143"/>
      <c r="L390" s="143"/>
      <c r="M390" s="143"/>
      <c r="N390" s="144"/>
      <c r="O390" s="145"/>
      <c r="P390" s="143"/>
    </row>
    <row r="391" spans="2:16" x14ac:dyDescent="0.4">
      <c r="B391" s="143"/>
      <c r="C391" s="143"/>
      <c r="D391" s="143"/>
      <c r="E391" s="143"/>
      <c r="F391" s="144"/>
      <c r="G391" s="143"/>
      <c r="H391" s="143"/>
      <c r="I391" s="143"/>
      <c r="J391" s="143"/>
      <c r="K391" s="143"/>
      <c r="L391" s="143"/>
      <c r="M391" s="143"/>
      <c r="N391" s="144"/>
      <c r="O391" s="145"/>
      <c r="P391" s="143"/>
    </row>
    <row r="392" spans="2:16" x14ac:dyDescent="0.4">
      <c r="B392" s="143"/>
      <c r="C392" s="143"/>
      <c r="D392" s="143"/>
      <c r="E392" s="143"/>
      <c r="F392" s="144"/>
      <c r="G392" s="143"/>
      <c r="H392" s="143"/>
      <c r="I392" s="143"/>
      <c r="J392" s="143"/>
      <c r="K392" s="143"/>
      <c r="L392" s="143"/>
      <c r="M392" s="143"/>
      <c r="N392" s="144"/>
      <c r="O392" s="145"/>
      <c r="P392" s="143"/>
    </row>
    <row r="393" spans="2:16" x14ac:dyDescent="0.4">
      <c r="B393" s="143"/>
      <c r="C393" s="143"/>
      <c r="D393" s="143"/>
      <c r="E393" s="143"/>
      <c r="F393" s="144"/>
      <c r="G393" s="143"/>
      <c r="H393" s="143"/>
      <c r="I393" s="143"/>
      <c r="J393" s="143"/>
      <c r="K393" s="143"/>
      <c r="L393" s="143"/>
      <c r="M393" s="143"/>
      <c r="N393" s="144"/>
      <c r="O393" s="145"/>
      <c r="P393" s="143"/>
    </row>
    <row r="394" spans="2:16" x14ac:dyDescent="0.4">
      <c r="B394" s="143"/>
      <c r="C394" s="143"/>
      <c r="D394" s="143"/>
      <c r="E394" s="143"/>
      <c r="F394" s="144"/>
      <c r="G394" s="143"/>
      <c r="H394" s="143"/>
      <c r="I394" s="143"/>
      <c r="J394" s="143"/>
      <c r="K394" s="143"/>
      <c r="L394" s="143"/>
      <c r="M394" s="143"/>
      <c r="N394" s="144"/>
      <c r="O394" s="145"/>
      <c r="P394" s="143"/>
    </row>
    <row r="395" spans="2:16" x14ac:dyDescent="0.4">
      <c r="B395" s="143"/>
      <c r="C395" s="143"/>
      <c r="D395" s="143"/>
      <c r="E395" s="143"/>
      <c r="F395" s="144"/>
      <c r="G395" s="143"/>
      <c r="H395" s="143"/>
      <c r="I395" s="143"/>
      <c r="J395" s="143"/>
      <c r="K395" s="143"/>
      <c r="L395" s="143"/>
      <c r="M395" s="143"/>
      <c r="N395" s="144"/>
      <c r="O395" s="145"/>
      <c r="P395" s="143"/>
    </row>
    <row r="396" spans="2:16" x14ac:dyDescent="0.4">
      <c r="B396" s="143"/>
      <c r="C396" s="143"/>
      <c r="D396" s="143"/>
      <c r="E396" s="143"/>
      <c r="F396" s="144"/>
      <c r="G396" s="143"/>
      <c r="H396" s="143"/>
      <c r="I396" s="143"/>
      <c r="J396" s="143"/>
      <c r="K396" s="143"/>
      <c r="L396" s="143"/>
      <c r="M396" s="143"/>
      <c r="N396" s="144"/>
      <c r="O396" s="145"/>
      <c r="P396" s="143"/>
    </row>
    <row r="397" spans="2:16" x14ac:dyDescent="0.4">
      <c r="B397" s="143"/>
      <c r="C397" s="143"/>
      <c r="D397" s="143"/>
      <c r="E397" s="143"/>
      <c r="F397" s="144"/>
      <c r="G397" s="143"/>
      <c r="H397" s="143"/>
      <c r="I397" s="143"/>
      <c r="J397" s="143"/>
      <c r="K397" s="143"/>
      <c r="L397" s="143"/>
      <c r="M397" s="143"/>
      <c r="N397" s="144"/>
      <c r="O397" s="145"/>
      <c r="P397" s="143"/>
    </row>
    <row r="398" spans="2:16" x14ac:dyDescent="0.4">
      <c r="B398" s="143"/>
      <c r="C398" s="143"/>
      <c r="D398" s="143"/>
      <c r="E398" s="143"/>
      <c r="F398" s="144"/>
      <c r="G398" s="143"/>
      <c r="H398" s="143"/>
      <c r="I398" s="143"/>
      <c r="J398" s="143"/>
      <c r="K398" s="143"/>
      <c r="L398" s="143"/>
      <c r="M398" s="143"/>
      <c r="N398" s="144"/>
      <c r="O398" s="145"/>
      <c r="P398" s="143"/>
    </row>
    <row r="399" spans="2:16" x14ac:dyDescent="0.4">
      <c r="B399" s="143"/>
      <c r="C399" s="143"/>
      <c r="D399" s="143"/>
      <c r="E399" s="143"/>
      <c r="F399" s="144"/>
      <c r="G399" s="143"/>
      <c r="H399" s="143"/>
      <c r="I399" s="143"/>
      <c r="J399" s="143"/>
      <c r="K399" s="143"/>
      <c r="L399" s="143"/>
      <c r="M399" s="143"/>
      <c r="N399" s="144"/>
      <c r="O399" s="145"/>
      <c r="P399" s="143"/>
    </row>
    <row r="400" spans="2:16" x14ac:dyDescent="0.4">
      <c r="B400" s="143"/>
      <c r="C400" s="143"/>
      <c r="D400" s="143"/>
      <c r="E400" s="143"/>
      <c r="F400" s="144"/>
      <c r="G400" s="143"/>
      <c r="H400" s="143"/>
      <c r="I400" s="143"/>
      <c r="J400" s="143"/>
      <c r="K400" s="143"/>
      <c r="L400" s="143"/>
      <c r="M400" s="143"/>
      <c r="N400" s="144"/>
      <c r="O400" s="145"/>
      <c r="P400" s="143"/>
    </row>
    <row r="401" spans="2:16" x14ac:dyDescent="0.4">
      <c r="B401" s="143"/>
      <c r="C401" s="143"/>
      <c r="D401" s="143"/>
      <c r="E401" s="143"/>
      <c r="F401" s="144"/>
      <c r="G401" s="143"/>
      <c r="H401" s="143"/>
      <c r="I401" s="143"/>
      <c r="J401" s="143"/>
      <c r="K401" s="143"/>
      <c r="L401" s="143"/>
      <c r="M401" s="143"/>
      <c r="N401" s="144"/>
      <c r="O401" s="145"/>
      <c r="P401" s="143"/>
    </row>
    <row r="402" spans="2:16" x14ac:dyDescent="0.4">
      <c r="B402" s="143"/>
      <c r="C402" s="143"/>
      <c r="D402" s="143"/>
      <c r="E402" s="143"/>
      <c r="F402" s="144"/>
      <c r="G402" s="143"/>
      <c r="H402" s="143"/>
      <c r="I402" s="143"/>
      <c r="J402" s="143"/>
      <c r="K402" s="143"/>
      <c r="L402" s="143"/>
      <c r="M402" s="143"/>
      <c r="N402" s="144"/>
      <c r="O402" s="145"/>
      <c r="P402" s="143"/>
    </row>
    <row r="403" spans="2:16" x14ac:dyDescent="0.4">
      <c r="B403" s="143"/>
      <c r="C403" s="143"/>
      <c r="D403" s="143"/>
      <c r="E403" s="143"/>
      <c r="F403" s="144"/>
      <c r="G403" s="143"/>
      <c r="H403" s="143"/>
      <c r="I403" s="143"/>
      <c r="J403" s="143"/>
      <c r="K403" s="143"/>
      <c r="L403" s="143"/>
      <c r="M403" s="143"/>
      <c r="N403" s="144"/>
      <c r="O403" s="145"/>
      <c r="P403" s="143"/>
    </row>
    <row r="404" spans="2:16" x14ac:dyDescent="0.4">
      <c r="B404" s="143"/>
      <c r="C404" s="143"/>
      <c r="D404" s="143"/>
      <c r="E404" s="143"/>
      <c r="F404" s="144"/>
      <c r="G404" s="143"/>
      <c r="H404" s="143"/>
      <c r="I404" s="143"/>
      <c r="J404" s="143"/>
      <c r="K404" s="143"/>
      <c r="L404" s="143"/>
      <c r="M404" s="143"/>
      <c r="N404" s="144"/>
      <c r="O404" s="145"/>
      <c r="P404" s="143"/>
    </row>
    <row r="405" spans="2:16" x14ac:dyDescent="0.4">
      <c r="B405" s="143"/>
      <c r="C405" s="143"/>
      <c r="D405" s="143"/>
      <c r="E405" s="143"/>
      <c r="F405" s="144"/>
      <c r="G405" s="143"/>
      <c r="H405" s="143"/>
      <c r="I405" s="143"/>
      <c r="J405" s="143"/>
      <c r="K405" s="143"/>
      <c r="L405" s="143"/>
      <c r="M405" s="143"/>
      <c r="N405" s="144"/>
      <c r="O405" s="145"/>
      <c r="P405" s="143"/>
    </row>
    <row r="406" spans="2:16" x14ac:dyDescent="0.4">
      <c r="B406" s="143"/>
      <c r="C406" s="143"/>
      <c r="D406" s="143"/>
      <c r="E406" s="143"/>
      <c r="F406" s="144"/>
      <c r="G406" s="143"/>
      <c r="H406" s="143"/>
      <c r="I406" s="143"/>
      <c r="J406" s="143"/>
      <c r="K406" s="143"/>
      <c r="L406" s="143"/>
      <c r="M406" s="143"/>
      <c r="N406" s="144"/>
      <c r="O406" s="145"/>
      <c r="P406" s="143"/>
    </row>
    <row r="407" spans="2:16" x14ac:dyDescent="0.4">
      <c r="B407" s="143"/>
      <c r="C407" s="143"/>
      <c r="D407" s="143"/>
      <c r="E407" s="143"/>
      <c r="F407" s="144"/>
      <c r="G407" s="143"/>
      <c r="H407" s="143"/>
      <c r="I407" s="143"/>
      <c r="J407" s="143"/>
      <c r="K407" s="143"/>
      <c r="L407" s="143"/>
      <c r="M407" s="143"/>
      <c r="N407" s="144"/>
      <c r="O407" s="145"/>
      <c r="P407" s="143"/>
    </row>
    <row r="408" spans="2:16" x14ac:dyDescent="0.4">
      <c r="B408" s="143"/>
      <c r="C408" s="143"/>
      <c r="D408" s="143"/>
      <c r="E408" s="143"/>
      <c r="F408" s="144"/>
      <c r="G408" s="143"/>
      <c r="H408" s="143"/>
      <c r="I408" s="143"/>
      <c r="J408" s="143"/>
      <c r="K408" s="143"/>
      <c r="L408" s="143"/>
      <c r="M408" s="143"/>
      <c r="N408" s="144"/>
      <c r="O408" s="145"/>
      <c r="P408" s="143"/>
    </row>
    <row r="409" spans="2:16" x14ac:dyDescent="0.4">
      <c r="B409" s="143"/>
      <c r="C409" s="143"/>
      <c r="D409" s="143"/>
      <c r="E409" s="143"/>
      <c r="F409" s="144"/>
      <c r="G409" s="143"/>
      <c r="H409" s="143"/>
      <c r="I409" s="143"/>
      <c r="J409" s="143"/>
      <c r="K409" s="143"/>
      <c r="L409" s="143"/>
      <c r="M409" s="143"/>
      <c r="N409" s="144"/>
      <c r="O409" s="145"/>
      <c r="P409" s="143"/>
    </row>
    <row r="410" spans="2:16" x14ac:dyDescent="0.4">
      <c r="B410" s="143"/>
      <c r="C410" s="143"/>
      <c r="D410" s="143"/>
      <c r="E410" s="143"/>
      <c r="F410" s="144"/>
      <c r="G410" s="143"/>
      <c r="H410" s="143"/>
      <c r="I410" s="143"/>
      <c r="J410" s="143"/>
      <c r="K410" s="143"/>
      <c r="L410" s="143"/>
      <c r="M410" s="143"/>
      <c r="N410" s="144"/>
      <c r="O410" s="145"/>
      <c r="P410" s="143"/>
    </row>
    <row r="411" spans="2:16" x14ac:dyDescent="0.4">
      <c r="B411" s="143"/>
      <c r="C411" s="143"/>
      <c r="D411" s="143"/>
      <c r="E411" s="143"/>
      <c r="F411" s="144"/>
      <c r="G411" s="143"/>
      <c r="H411" s="143"/>
      <c r="I411" s="143"/>
      <c r="J411" s="143"/>
      <c r="K411" s="143"/>
      <c r="L411" s="143"/>
      <c r="M411" s="143"/>
      <c r="N411" s="144"/>
      <c r="O411" s="145"/>
      <c r="P411" s="143"/>
    </row>
    <row r="412" spans="2:16" x14ac:dyDescent="0.4">
      <c r="B412" s="143"/>
      <c r="C412" s="143"/>
      <c r="D412" s="143"/>
      <c r="E412" s="143"/>
      <c r="F412" s="144"/>
      <c r="G412" s="143"/>
      <c r="H412" s="143"/>
      <c r="I412" s="143"/>
      <c r="J412" s="143"/>
      <c r="K412" s="143"/>
      <c r="L412" s="143"/>
      <c r="M412" s="143"/>
      <c r="N412" s="144"/>
      <c r="O412" s="145"/>
      <c r="P412" s="143"/>
    </row>
    <row r="413" spans="2:16" x14ac:dyDescent="0.4">
      <c r="B413" s="143"/>
      <c r="C413" s="143"/>
      <c r="D413" s="143"/>
      <c r="E413" s="143"/>
      <c r="F413" s="144"/>
      <c r="G413" s="143"/>
      <c r="H413" s="143"/>
      <c r="I413" s="143"/>
      <c r="J413" s="143"/>
      <c r="K413" s="143"/>
      <c r="L413" s="143"/>
      <c r="M413" s="143"/>
      <c r="N413" s="144"/>
      <c r="O413" s="145"/>
      <c r="P413" s="143"/>
    </row>
    <row r="414" spans="2:16" x14ac:dyDescent="0.4">
      <c r="B414" s="143"/>
      <c r="C414" s="143"/>
      <c r="D414" s="143"/>
      <c r="E414" s="143"/>
      <c r="F414" s="144"/>
      <c r="G414" s="143"/>
      <c r="H414" s="143"/>
      <c r="I414" s="143"/>
      <c r="J414" s="143"/>
      <c r="K414" s="143"/>
      <c r="L414" s="143"/>
      <c r="M414" s="143"/>
      <c r="N414" s="144"/>
      <c r="O414" s="145"/>
      <c r="P414" s="143"/>
    </row>
    <row r="415" spans="2:16" x14ac:dyDescent="0.4">
      <c r="B415" s="143"/>
      <c r="C415" s="143"/>
      <c r="D415" s="143"/>
      <c r="E415" s="143"/>
      <c r="F415" s="144"/>
      <c r="G415" s="143"/>
      <c r="H415" s="143"/>
      <c r="I415" s="143"/>
      <c r="J415" s="143"/>
      <c r="K415" s="143"/>
      <c r="L415" s="143"/>
      <c r="M415" s="143"/>
      <c r="N415" s="144"/>
      <c r="O415" s="145"/>
      <c r="P415" s="143"/>
    </row>
    <row r="416" spans="2:16" x14ac:dyDescent="0.4">
      <c r="B416" s="143"/>
      <c r="C416" s="143"/>
      <c r="D416" s="143"/>
      <c r="E416" s="143"/>
      <c r="F416" s="144"/>
      <c r="G416" s="143"/>
      <c r="H416" s="143"/>
      <c r="I416" s="143"/>
      <c r="J416" s="143"/>
      <c r="K416" s="143"/>
      <c r="L416" s="143"/>
      <c r="M416" s="143"/>
      <c r="N416" s="144"/>
      <c r="O416" s="145"/>
      <c r="P416" s="143"/>
    </row>
    <row r="417" spans="2:16" x14ac:dyDescent="0.4">
      <c r="B417" s="143"/>
      <c r="C417" s="143"/>
      <c r="D417" s="143"/>
      <c r="E417" s="143"/>
      <c r="F417" s="144"/>
      <c r="G417" s="143"/>
      <c r="H417" s="143"/>
      <c r="I417" s="143"/>
      <c r="J417" s="143"/>
      <c r="K417" s="143"/>
      <c r="L417" s="143"/>
      <c r="M417" s="143"/>
      <c r="N417" s="144"/>
      <c r="O417" s="145"/>
      <c r="P417" s="143"/>
    </row>
    <row r="418" spans="2:16" x14ac:dyDescent="0.4">
      <c r="B418" s="143"/>
      <c r="C418" s="143"/>
      <c r="D418" s="143"/>
      <c r="E418" s="143"/>
      <c r="F418" s="144"/>
      <c r="G418" s="143"/>
      <c r="H418" s="143"/>
      <c r="I418" s="143"/>
      <c r="J418" s="143"/>
      <c r="K418" s="143"/>
      <c r="L418" s="143"/>
      <c r="M418" s="143"/>
      <c r="N418" s="144"/>
      <c r="O418" s="145"/>
      <c r="P418" s="143"/>
    </row>
    <row r="419" spans="2:16" x14ac:dyDescent="0.4">
      <c r="B419" s="143"/>
      <c r="C419" s="143"/>
      <c r="D419" s="143"/>
      <c r="E419" s="143"/>
      <c r="F419" s="144"/>
      <c r="G419" s="143"/>
      <c r="H419" s="143"/>
      <c r="I419" s="143"/>
      <c r="J419" s="143"/>
      <c r="K419" s="143"/>
      <c r="L419" s="143"/>
      <c r="M419" s="143"/>
      <c r="N419" s="144"/>
      <c r="O419" s="145"/>
      <c r="P419" s="143"/>
    </row>
    <row r="420" spans="2:16" x14ac:dyDescent="0.4">
      <c r="B420" s="143"/>
      <c r="C420" s="143"/>
      <c r="D420" s="143"/>
      <c r="E420" s="143"/>
      <c r="F420" s="144"/>
      <c r="G420" s="143"/>
      <c r="H420" s="143"/>
      <c r="I420" s="143"/>
      <c r="J420" s="143"/>
      <c r="K420" s="143"/>
      <c r="L420" s="143"/>
      <c r="M420" s="143"/>
      <c r="N420" s="144"/>
      <c r="O420" s="145"/>
      <c r="P420" s="143"/>
    </row>
    <row r="421" spans="2:16" x14ac:dyDescent="0.4">
      <c r="B421" s="143"/>
      <c r="C421" s="143"/>
      <c r="D421" s="143"/>
      <c r="E421" s="143"/>
      <c r="F421" s="144"/>
      <c r="G421" s="143"/>
      <c r="H421" s="143"/>
      <c r="I421" s="143"/>
      <c r="J421" s="143"/>
      <c r="K421" s="143"/>
      <c r="L421" s="143"/>
      <c r="M421" s="143"/>
      <c r="N421" s="144"/>
      <c r="O421" s="145"/>
      <c r="P421" s="143"/>
    </row>
    <row r="422" spans="2:16" x14ac:dyDescent="0.4">
      <c r="B422" s="143"/>
      <c r="C422" s="143"/>
      <c r="D422" s="143"/>
      <c r="E422" s="143"/>
      <c r="F422" s="144"/>
      <c r="G422" s="143"/>
      <c r="H422" s="143"/>
      <c r="I422" s="143"/>
      <c r="J422" s="143"/>
      <c r="K422" s="143"/>
      <c r="L422" s="143"/>
      <c r="M422" s="143"/>
      <c r="N422" s="144"/>
      <c r="O422" s="145"/>
      <c r="P422" s="143"/>
    </row>
    <row r="423" spans="2:16" x14ac:dyDescent="0.4">
      <c r="B423" s="143"/>
      <c r="C423" s="143"/>
      <c r="D423" s="143"/>
      <c r="E423" s="143"/>
      <c r="F423" s="144"/>
      <c r="G423" s="143"/>
      <c r="H423" s="143"/>
      <c r="I423" s="143"/>
      <c r="J423" s="143"/>
      <c r="K423" s="143"/>
      <c r="L423" s="143"/>
      <c r="M423" s="143"/>
      <c r="N423" s="144"/>
      <c r="O423" s="145"/>
      <c r="P423" s="143"/>
    </row>
    <row r="424" spans="2:16" x14ac:dyDescent="0.4">
      <c r="B424" s="143"/>
      <c r="C424" s="143"/>
      <c r="D424" s="143"/>
      <c r="E424" s="143"/>
      <c r="F424" s="144"/>
      <c r="G424" s="143"/>
      <c r="H424" s="143"/>
      <c r="I424" s="143"/>
      <c r="J424" s="143"/>
      <c r="K424" s="143"/>
      <c r="L424" s="143"/>
      <c r="M424" s="143"/>
      <c r="N424" s="144"/>
      <c r="O424" s="145"/>
      <c r="P424" s="143"/>
    </row>
    <row r="425" spans="2:16" x14ac:dyDescent="0.4">
      <c r="B425" s="143"/>
      <c r="C425" s="143"/>
      <c r="D425" s="143"/>
      <c r="E425" s="143"/>
      <c r="F425" s="144"/>
      <c r="G425" s="143"/>
      <c r="H425" s="143"/>
      <c r="I425" s="143"/>
      <c r="J425" s="143"/>
      <c r="K425" s="143"/>
      <c r="L425" s="143"/>
      <c r="M425" s="143"/>
      <c r="N425" s="144"/>
      <c r="O425" s="145"/>
      <c r="P425" s="143"/>
    </row>
    <row r="426" spans="2:16" x14ac:dyDescent="0.4">
      <c r="B426" s="143"/>
      <c r="C426" s="143"/>
      <c r="D426" s="143"/>
      <c r="E426" s="143"/>
      <c r="F426" s="144"/>
      <c r="G426" s="143"/>
      <c r="H426" s="143"/>
      <c r="I426" s="143"/>
      <c r="J426" s="143"/>
      <c r="K426" s="143"/>
      <c r="L426" s="143"/>
      <c r="M426" s="143"/>
      <c r="N426" s="144"/>
      <c r="O426" s="145"/>
      <c r="P426" s="143"/>
    </row>
    <row r="427" spans="2:16" x14ac:dyDescent="0.4">
      <c r="B427" s="143"/>
      <c r="C427" s="143"/>
      <c r="D427" s="143"/>
      <c r="E427" s="143"/>
      <c r="F427" s="144"/>
      <c r="G427" s="143"/>
      <c r="H427" s="143"/>
      <c r="I427" s="143"/>
      <c r="J427" s="143"/>
      <c r="K427" s="143"/>
      <c r="L427" s="143"/>
      <c r="M427" s="143"/>
      <c r="N427" s="144"/>
      <c r="O427" s="145"/>
      <c r="P427" s="143"/>
    </row>
    <row r="428" spans="2:16" x14ac:dyDescent="0.4">
      <c r="B428" s="143"/>
      <c r="C428" s="143"/>
      <c r="D428" s="143"/>
      <c r="E428" s="143"/>
      <c r="F428" s="144"/>
      <c r="G428" s="143"/>
      <c r="H428" s="143"/>
      <c r="I428" s="143"/>
      <c r="J428" s="143"/>
      <c r="K428" s="143"/>
      <c r="L428" s="143"/>
      <c r="M428" s="143"/>
      <c r="N428" s="144"/>
      <c r="O428" s="145"/>
      <c r="P428" s="143"/>
    </row>
    <row r="429" spans="2:16" x14ac:dyDescent="0.4">
      <c r="B429" s="143"/>
      <c r="C429" s="143"/>
      <c r="D429" s="143"/>
      <c r="E429" s="143"/>
      <c r="F429" s="144"/>
      <c r="G429" s="143"/>
      <c r="H429" s="143"/>
      <c r="I429" s="143"/>
      <c r="J429" s="143"/>
      <c r="K429" s="143"/>
      <c r="L429" s="143"/>
      <c r="M429" s="143"/>
      <c r="N429" s="144"/>
      <c r="O429" s="145"/>
      <c r="P429" s="143"/>
    </row>
    <row r="430" spans="2:16" x14ac:dyDescent="0.4">
      <c r="B430" s="143"/>
      <c r="C430" s="143"/>
      <c r="D430" s="143"/>
      <c r="E430" s="143"/>
      <c r="F430" s="144"/>
      <c r="G430" s="143"/>
      <c r="H430" s="143"/>
      <c r="I430" s="143"/>
      <c r="J430" s="143"/>
      <c r="K430" s="143"/>
      <c r="L430" s="143"/>
      <c r="M430" s="143"/>
      <c r="N430" s="144"/>
      <c r="O430" s="145"/>
      <c r="P430" s="143"/>
    </row>
    <row r="431" spans="2:16" x14ac:dyDescent="0.4">
      <c r="B431" s="143"/>
      <c r="C431" s="143"/>
      <c r="D431" s="143"/>
      <c r="E431" s="143"/>
      <c r="F431" s="144"/>
      <c r="G431" s="143"/>
      <c r="H431" s="143"/>
      <c r="I431" s="143"/>
      <c r="J431" s="143"/>
      <c r="K431" s="143"/>
      <c r="L431" s="143"/>
      <c r="M431" s="143"/>
      <c r="N431" s="144"/>
      <c r="O431" s="145"/>
      <c r="P431" s="143"/>
    </row>
    <row r="432" spans="2:16" x14ac:dyDescent="0.4">
      <c r="B432" s="143"/>
      <c r="C432" s="143"/>
      <c r="D432" s="143"/>
      <c r="E432" s="143"/>
      <c r="F432" s="144"/>
      <c r="G432" s="143"/>
      <c r="H432" s="143"/>
      <c r="I432" s="143"/>
      <c r="J432" s="143"/>
      <c r="K432" s="143"/>
      <c r="L432" s="143"/>
      <c r="M432" s="143"/>
      <c r="N432" s="144"/>
      <c r="O432" s="145"/>
      <c r="P432" s="143"/>
    </row>
    <row r="433" spans="2:16" x14ac:dyDescent="0.4">
      <c r="B433" s="143"/>
      <c r="C433" s="143"/>
      <c r="D433" s="143"/>
      <c r="E433" s="143"/>
      <c r="F433" s="144"/>
      <c r="G433" s="143"/>
      <c r="H433" s="143"/>
      <c r="I433" s="143"/>
      <c r="J433" s="143"/>
      <c r="K433" s="143"/>
      <c r="L433" s="143"/>
      <c r="M433" s="143"/>
      <c r="N433" s="144"/>
      <c r="O433" s="145"/>
      <c r="P433" s="143"/>
    </row>
    <row r="434" spans="2:16" x14ac:dyDescent="0.4">
      <c r="B434" s="143"/>
      <c r="C434" s="143"/>
      <c r="D434" s="143"/>
      <c r="E434" s="143"/>
      <c r="F434" s="144"/>
      <c r="G434" s="143"/>
      <c r="H434" s="143"/>
      <c r="I434" s="143"/>
      <c r="J434" s="143"/>
      <c r="K434" s="143"/>
      <c r="L434" s="143"/>
      <c r="M434" s="143"/>
      <c r="N434" s="144"/>
      <c r="O434" s="145"/>
      <c r="P434" s="143"/>
    </row>
    <row r="435" spans="2:16" x14ac:dyDescent="0.4">
      <c r="B435" s="143"/>
      <c r="C435" s="143"/>
      <c r="D435" s="143"/>
      <c r="E435" s="143"/>
      <c r="F435" s="144"/>
      <c r="G435" s="143"/>
      <c r="H435" s="143"/>
      <c r="I435" s="143"/>
      <c r="J435" s="143"/>
      <c r="K435" s="143"/>
      <c r="L435" s="143"/>
      <c r="M435" s="143"/>
      <c r="N435" s="144"/>
      <c r="O435" s="145"/>
      <c r="P435" s="143"/>
    </row>
    <row r="436" spans="2:16" x14ac:dyDescent="0.4">
      <c r="B436" s="143"/>
      <c r="C436" s="143"/>
      <c r="D436" s="143"/>
      <c r="E436" s="143"/>
      <c r="F436" s="144"/>
      <c r="G436" s="143"/>
      <c r="H436" s="143"/>
      <c r="I436" s="143"/>
      <c r="J436" s="143"/>
      <c r="K436" s="143"/>
      <c r="L436" s="143"/>
      <c r="M436" s="143"/>
      <c r="N436" s="144"/>
      <c r="O436" s="145"/>
      <c r="P436" s="143"/>
    </row>
    <row r="437" spans="2:16" x14ac:dyDescent="0.4">
      <c r="B437" s="143"/>
      <c r="C437" s="143"/>
      <c r="D437" s="143"/>
      <c r="E437" s="143"/>
      <c r="F437" s="144"/>
      <c r="G437" s="143"/>
      <c r="H437" s="143"/>
      <c r="I437" s="143"/>
      <c r="J437" s="143"/>
      <c r="K437" s="143"/>
      <c r="L437" s="143"/>
      <c r="M437" s="143"/>
      <c r="N437" s="144"/>
      <c r="O437" s="145"/>
      <c r="P437" s="143"/>
    </row>
    <row r="438" spans="2:16" x14ac:dyDescent="0.4">
      <c r="B438" s="143"/>
      <c r="C438" s="143"/>
      <c r="D438" s="143"/>
      <c r="E438" s="143"/>
      <c r="F438" s="144"/>
      <c r="G438" s="143"/>
      <c r="H438" s="143"/>
      <c r="I438" s="143"/>
      <c r="J438" s="143"/>
      <c r="K438" s="143"/>
      <c r="L438" s="143"/>
      <c r="M438" s="143"/>
      <c r="N438" s="144"/>
      <c r="O438" s="145"/>
      <c r="P438" s="143"/>
    </row>
    <row r="439" spans="2:16" x14ac:dyDescent="0.4">
      <c r="B439" s="143"/>
      <c r="C439" s="143"/>
      <c r="D439" s="143"/>
      <c r="E439" s="143"/>
      <c r="F439" s="144"/>
      <c r="G439" s="143"/>
      <c r="H439" s="143"/>
      <c r="I439" s="143"/>
      <c r="J439" s="143"/>
      <c r="K439" s="143"/>
      <c r="L439" s="143"/>
      <c r="M439" s="143"/>
      <c r="N439" s="144"/>
      <c r="O439" s="145"/>
      <c r="P439" s="143"/>
    </row>
    <row r="440" spans="2:16" x14ac:dyDescent="0.4">
      <c r="B440" s="143"/>
      <c r="C440" s="143"/>
      <c r="D440" s="143"/>
      <c r="E440" s="143"/>
      <c r="F440" s="144"/>
      <c r="G440" s="143"/>
      <c r="H440" s="143"/>
      <c r="I440" s="143"/>
      <c r="J440" s="143"/>
      <c r="K440" s="143"/>
      <c r="L440" s="143"/>
      <c r="M440" s="143"/>
      <c r="N440" s="144"/>
      <c r="O440" s="145"/>
      <c r="P440" s="143"/>
    </row>
    <row r="441" spans="2:16" x14ac:dyDescent="0.4">
      <c r="B441" s="143"/>
      <c r="C441" s="143"/>
      <c r="D441" s="143"/>
      <c r="E441" s="143"/>
      <c r="F441" s="144"/>
      <c r="G441" s="143"/>
      <c r="H441" s="143"/>
      <c r="I441" s="143"/>
      <c r="J441" s="143"/>
      <c r="K441" s="143"/>
      <c r="L441" s="143"/>
      <c r="M441" s="143"/>
      <c r="N441" s="144"/>
      <c r="O441" s="145"/>
      <c r="P441" s="143"/>
    </row>
    <row r="442" spans="2:16" x14ac:dyDescent="0.4">
      <c r="B442" s="143"/>
      <c r="C442" s="143"/>
      <c r="D442" s="143"/>
      <c r="E442" s="143"/>
      <c r="F442" s="144"/>
      <c r="G442" s="143"/>
      <c r="H442" s="143"/>
      <c r="I442" s="143"/>
      <c r="J442" s="143"/>
      <c r="K442" s="143"/>
      <c r="L442" s="143"/>
      <c r="M442" s="143"/>
      <c r="N442" s="144"/>
      <c r="O442" s="145"/>
      <c r="P442" s="143"/>
    </row>
    <row r="443" spans="2:16" x14ac:dyDescent="0.4">
      <c r="B443" s="143"/>
      <c r="C443" s="143"/>
      <c r="D443" s="143"/>
      <c r="E443" s="143"/>
      <c r="F443" s="144"/>
      <c r="G443" s="143"/>
      <c r="H443" s="143"/>
      <c r="I443" s="143"/>
      <c r="J443" s="143"/>
      <c r="K443" s="143"/>
      <c r="L443" s="143"/>
      <c r="M443" s="143"/>
      <c r="N443" s="144"/>
      <c r="O443" s="145"/>
      <c r="P443" s="143"/>
    </row>
    <row r="444" spans="2:16" x14ac:dyDescent="0.4">
      <c r="B444" s="143"/>
      <c r="C444" s="143"/>
      <c r="D444" s="143"/>
      <c r="E444" s="143"/>
      <c r="F444" s="144"/>
      <c r="G444" s="143"/>
      <c r="H444" s="143"/>
      <c r="I444" s="143"/>
      <c r="J444" s="143"/>
      <c r="K444" s="143"/>
      <c r="L444" s="143"/>
      <c r="M444" s="143"/>
      <c r="N444" s="144"/>
      <c r="O444" s="145"/>
      <c r="P444" s="143"/>
    </row>
    <row r="445" spans="2:16" x14ac:dyDescent="0.4">
      <c r="B445" s="143"/>
      <c r="C445" s="143"/>
      <c r="D445" s="143"/>
      <c r="E445" s="143"/>
      <c r="F445" s="144"/>
      <c r="G445" s="143"/>
      <c r="H445" s="143"/>
      <c r="I445" s="143"/>
      <c r="J445" s="143"/>
      <c r="K445" s="143"/>
      <c r="L445" s="143"/>
      <c r="M445" s="143"/>
      <c r="N445" s="144"/>
      <c r="O445" s="145"/>
      <c r="P445" s="143"/>
    </row>
    <row r="446" spans="2:16" x14ac:dyDescent="0.4">
      <c r="B446" s="143"/>
      <c r="C446" s="143"/>
      <c r="D446" s="143"/>
      <c r="E446" s="143"/>
      <c r="F446" s="144"/>
      <c r="G446" s="143"/>
      <c r="H446" s="143"/>
      <c r="I446" s="143"/>
      <c r="J446" s="143"/>
      <c r="K446" s="143"/>
      <c r="L446" s="143"/>
      <c r="M446" s="143"/>
      <c r="N446" s="144"/>
      <c r="O446" s="145"/>
      <c r="P446" s="143"/>
    </row>
    <row r="447" spans="2:16" x14ac:dyDescent="0.4">
      <c r="B447" s="143"/>
      <c r="C447" s="143"/>
      <c r="D447" s="143"/>
      <c r="E447" s="143"/>
      <c r="F447" s="144"/>
      <c r="G447" s="143"/>
      <c r="H447" s="143"/>
      <c r="I447" s="143"/>
      <c r="J447" s="143"/>
      <c r="K447" s="143"/>
      <c r="L447" s="143"/>
      <c r="M447" s="143"/>
      <c r="N447" s="144"/>
      <c r="O447" s="145"/>
      <c r="P447" s="143"/>
    </row>
    <row r="448" spans="2:16" x14ac:dyDescent="0.4">
      <c r="B448" s="143"/>
      <c r="C448" s="143"/>
      <c r="D448" s="143"/>
      <c r="E448" s="143"/>
      <c r="F448" s="144"/>
      <c r="G448" s="143"/>
      <c r="H448" s="143"/>
      <c r="I448" s="143"/>
      <c r="J448" s="143"/>
      <c r="K448" s="143"/>
      <c r="L448" s="143"/>
      <c r="M448" s="143"/>
      <c r="N448" s="144"/>
      <c r="O448" s="145"/>
      <c r="P448" s="143"/>
    </row>
    <row r="449" spans="2:16" x14ac:dyDescent="0.4">
      <c r="B449" s="143"/>
      <c r="C449" s="143"/>
      <c r="D449" s="143"/>
      <c r="E449" s="143"/>
      <c r="F449" s="144"/>
      <c r="G449" s="143"/>
      <c r="H449" s="143"/>
      <c r="I449" s="143"/>
      <c r="J449" s="143"/>
      <c r="K449" s="143"/>
      <c r="L449" s="143"/>
      <c r="M449" s="143"/>
      <c r="N449" s="144"/>
      <c r="O449" s="145"/>
      <c r="P449" s="143"/>
    </row>
    <row r="450" spans="2:16" x14ac:dyDescent="0.4">
      <c r="B450" s="143"/>
      <c r="C450" s="143"/>
      <c r="D450" s="143"/>
      <c r="E450" s="143"/>
      <c r="F450" s="144"/>
      <c r="G450" s="143"/>
      <c r="H450" s="143"/>
      <c r="I450" s="143"/>
      <c r="J450" s="143"/>
      <c r="K450" s="143"/>
      <c r="L450" s="143"/>
      <c r="M450" s="143"/>
      <c r="N450" s="144"/>
      <c r="O450" s="145"/>
      <c r="P450" s="143"/>
    </row>
    <row r="451" spans="2:16" x14ac:dyDescent="0.4">
      <c r="B451" s="143"/>
      <c r="C451" s="143"/>
      <c r="D451" s="143"/>
      <c r="E451" s="143"/>
      <c r="F451" s="144"/>
      <c r="G451" s="143"/>
      <c r="H451" s="143"/>
      <c r="I451" s="143"/>
      <c r="J451" s="143"/>
      <c r="K451" s="143"/>
      <c r="L451" s="143"/>
      <c r="M451" s="143"/>
      <c r="N451" s="144"/>
      <c r="O451" s="145"/>
      <c r="P451" s="143"/>
    </row>
    <row r="452" spans="2:16" x14ac:dyDescent="0.4">
      <c r="B452" s="143"/>
      <c r="C452" s="143"/>
      <c r="D452" s="143"/>
      <c r="E452" s="143"/>
      <c r="F452" s="144"/>
      <c r="G452" s="143"/>
      <c r="H452" s="143"/>
      <c r="I452" s="143"/>
      <c r="J452" s="143"/>
      <c r="K452" s="143"/>
      <c r="L452" s="143"/>
      <c r="M452" s="143"/>
      <c r="N452" s="144"/>
      <c r="O452" s="145"/>
      <c r="P452" s="143"/>
    </row>
    <row r="453" spans="2:16" x14ac:dyDescent="0.4">
      <c r="B453" s="143"/>
      <c r="C453" s="143"/>
      <c r="D453" s="143"/>
      <c r="E453" s="143"/>
      <c r="F453" s="144"/>
      <c r="G453" s="143"/>
      <c r="H453" s="143"/>
      <c r="I453" s="143"/>
      <c r="J453" s="143"/>
      <c r="K453" s="143"/>
      <c r="L453" s="143"/>
      <c r="M453" s="143"/>
      <c r="N453" s="144"/>
      <c r="O453" s="145"/>
      <c r="P453" s="143"/>
    </row>
    <row r="454" spans="2:16" x14ac:dyDescent="0.4">
      <c r="B454" s="143"/>
      <c r="C454" s="143"/>
      <c r="D454" s="143"/>
      <c r="E454" s="143"/>
      <c r="F454" s="144"/>
      <c r="G454" s="143"/>
      <c r="H454" s="143"/>
      <c r="I454" s="143"/>
      <c r="J454" s="143"/>
      <c r="K454" s="143"/>
      <c r="L454" s="143"/>
      <c r="M454" s="143"/>
      <c r="N454" s="144"/>
      <c r="O454" s="145"/>
      <c r="P454" s="143"/>
    </row>
    <row r="455" spans="2:16" x14ac:dyDescent="0.4">
      <c r="B455" s="143"/>
      <c r="C455" s="143"/>
      <c r="D455" s="143"/>
      <c r="E455" s="143"/>
      <c r="F455" s="144"/>
      <c r="G455" s="143"/>
      <c r="H455" s="143"/>
      <c r="I455" s="143"/>
      <c r="J455" s="143"/>
      <c r="K455" s="143"/>
      <c r="L455" s="143"/>
      <c r="M455" s="143"/>
      <c r="N455" s="144"/>
      <c r="O455" s="145"/>
      <c r="P455" s="143"/>
    </row>
    <row r="456" spans="2:16" x14ac:dyDescent="0.4">
      <c r="B456" s="143"/>
      <c r="C456" s="143"/>
      <c r="D456" s="143"/>
      <c r="E456" s="143"/>
      <c r="F456" s="144"/>
      <c r="G456" s="143"/>
      <c r="H456" s="143"/>
      <c r="I456" s="143"/>
      <c r="J456" s="143"/>
      <c r="K456" s="143"/>
      <c r="L456" s="143"/>
      <c r="M456" s="143"/>
      <c r="N456" s="144"/>
      <c r="O456" s="145"/>
      <c r="P456" s="143"/>
    </row>
    <row r="457" spans="2:16" x14ac:dyDescent="0.4">
      <c r="B457" s="143"/>
      <c r="C457" s="143"/>
      <c r="D457" s="143"/>
      <c r="E457" s="143"/>
      <c r="F457" s="144"/>
      <c r="G457" s="143"/>
      <c r="H457" s="143"/>
      <c r="I457" s="143"/>
      <c r="J457" s="143"/>
      <c r="K457" s="143"/>
      <c r="L457" s="143"/>
      <c r="M457" s="143"/>
      <c r="N457" s="144"/>
      <c r="O457" s="145"/>
      <c r="P457" s="143"/>
    </row>
    <row r="458" spans="2:16" x14ac:dyDescent="0.4">
      <c r="B458" s="143"/>
      <c r="C458" s="143"/>
      <c r="D458" s="143"/>
      <c r="E458" s="143"/>
      <c r="F458" s="144"/>
      <c r="G458" s="143"/>
      <c r="H458" s="143"/>
      <c r="I458" s="143"/>
      <c r="J458" s="143"/>
      <c r="K458" s="143"/>
      <c r="L458" s="143"/>
      <c r="M458" s="143"/>
      <c r="N458" s="144"/>
      <c r="O458" s="145"/>
      <c r="P458" s="143"/>
    </row>
    <row r="459" spans="2:16" x14ac:dyDescent="0.4">
      <c r="B459" s="143"/>
      <c r="C459" s="143"/>
      <c r="D459" s="143"/>
      <c r="E459" s="143"/>
      <c r="F459" s="144"/>
      <c r="G459" s="143"/>
      <c r="H459" s="143"/>
      <c r="I459" s="143"/>
      <c r="J459" s="143"/>
      <c r="K459" s="143"/>
      <c r="L459" s="143"/>
      <c r="M459" s="143"/>
      <c r="N459" s="144"/>
      <c r="O459" s="145"/>
      <c r="P459" s="143"/>
    </row>
    <row r="460" spans="2:16" x14ac:dyDescent="0.4">
      <c r="B460" s="143"/>
      <c r="C460" s="143"/>
      <c r="D460" s="143"/>
      <c r="E460" s="143"/>
      <c r="F460" s="144"/>
      <c r="G460" s="143"/>
      <c r="H460" s="143"/>
      <c r="I460" s="143"/>
      <c r="J460" s="143"/>
      <c r="K460" s="143"/>
      <c r="L460" s="143"/>
      <c r="M460" s="143"/>
      <c r="N460" s="144"/>
      <c r="O460" s="145"/>
      <c r="P460" s="143"/>
    </row>
    <row r="461" spans="2:16" x14ac:dyDescent="0.4">
      <c r="B461" s="143"/>
      <c r="C461" s="143"/>
      <c r="D461" s="143"/>
      <c r="E461" s="143"/>
      <c r="F461" s="144"/>
      <c r="G461" s="143"/>
      <c r="H461" s="143"/>
      <c r="I461" s="143"/>
      <c r="J461" s="143"/>
      <c r="K461" s="143"/>
      <c r="L461" s="143"/>
      <c r="M461" s="143"/>
      <c r="N461" s="144"/>
      <c r="O461" s="145"/>
      <c r="P461" s="143"/>
    </row>
    <row r="462" spans="2:16" x14ac:dyDescent="0.4">
      <c r="B462" s="143"/>
      <c r="C462" s="143"/>
      <c r="D462" s="143"/>
      <c r="E462" s="143"/>
      <c r="F462" s="144"/>
      <c r="G462" s="143"/>
      <c r="H462" s="143"/>
      <c r="I462" s="143"/>
      <c r="J462" s="143"/>
      <c r="K462" s="143"/>
      <c r="L462" s="143"/>
      <c r="M462" s="143"/>
      <c r="N462" s="144"/>
      <c r="O462" s="145"/>
      <c r="P462" s="143"/>
    </row>
    <row r="463" spans="2:16" x14ac:dyDescent="0.4">
      <c r="B463" s="143"/>
      <c r="C463" s="143"/>
      <c r="D463" s="143"/>
      <c r="E463" s="143"/>
      <c r="F463" s="144"/>
      <c r="G463" s="143"/>
      <c r="H463" s="143"/>
      <c r="I463" s="143"/>
      <c r="J463" s="143"/>
      <c r="K463" s="143"/>
      <c r="L463" s="143"/>
      <c r="M463" s="143"/>
      <c r="N463" s="144"/>
      <c r="O463" s="145"/>
      <c r="P463" s="143"/>
    </row>
    <row r="464" spans="2:16" x14ac:dyDescent="0.4">
      <c r="B464" s="143"/>
      <c r="C464" s="143"/>
      <c r="D464" s="143"/>
      <c r="E464" s="143"/>
      <c r="F464" s="144"/>
      <c r="G464" s="143"/>
      <c r="H464" s="143"/>
      <c r="I464" s="143"/>
      <c r="J464" s="143"/>
      <c r="K464" s="143"/>
      <c r="L464" s="143"/>
      <c r="M464" s="143"/>
      <c r="N464" s="144"/>
      <c r="O464" s="145"/>
      <c r="P464" s="143"/>
    </row>
    <row r="465" spans="2:16" x14ac:dyDescent="0.4">
      <c r="B465" s="143"/>
      <c r="C465" s="143"/>
      <c r="D465" s="143"/>
      <c r="E465" s="143"/>
      <c r="F465" s="144"/>
      <c r="G465" s="143"/>
      <c r="H465" s="143"/>
      <c r="I465" s="143"/>
      <c r="J465" s="143"/>
      <c r="K465" s="143"/>
      <c r="L465" s="143"/>
      <c r="M465" s="143"/>
      <c r="N465" s="144"/>
      <c r="O465" s="145"/>
      <c r="P465" s="143"/>
    </row>
    <row r="466" spans="2:16" x14ac:dyDescent="0.4">
      <c r="B466" s="143"/>
      <c r="C466" s="143"/>
      <c r="D466" s="143"/>
      <c r="E466" s="143"/>
      <c r="F466" s="144"/>
      <c r="G466" s="143"/>
      <c r="H466" s="143"/>
      <c r="I466" s="143"/>
      <c r="J466" s="143"/>
      <c r="K466" s="143"/>
      <c r="L466" s="143"/>
      <c r="M466" s="143"/>
      <c r="N466" s="144"/>
      <c r="O466" s="145"/>
      <c r="P466" s="143"/>
    </row>
    <row r="467" spans="2:16" x14ac:dyDescent="0.4">
      <c r="B467" s="143"/>
      <c r="C467" s="143"/>
      <c r="D467" s="143"/>
      <c r="E467" s="143"/>
      <c r="F467" s="144"/>
      <c r="G467" s="143"/>
      <c r="H467" s="143"/>
      <c r="I467" s="143"/>
      <c r="J467" s="143"/>
      <c r="K467" s="143"/>
      <c r="L467" s="143"/>
      <c r="M467" s="143"/>
      <c r="N467" s="144"/>
      <c r="O467" s="145"/>
      <c r="P467" s="143"/>
    </row>
    <row r="468" spans="2:16" x14ac:dyDescent="0.4">
      <c r="B468" s="143"/>
      <c r="C468" s="143"/>
      <c r="D468" s="143"/>
      <c r="E468" s="143"/>
      <c r="F468" s="144"/>
      <c r="G468" s="143"/>
      <c r="H468" s="143"/>
      <c r="I468" s="143"/>
      <c r="J468" s="143"/>
      <c r="K468" s="143"/>
      <c r="L468" s="143"/>
      <c r="M468" s="143"/>
      <c r="N468" s="144"/>
      <c r="O468" s="145"/>
      <c r="P468" s="143"/>
    </row>
    <row r="469" spans="2:16" x14ac:dyDescent="0.4">
      <c r="B469" s="143"/>
      <c r="C469" s="143"/>
      <c r="D469" s="143"/>
      <c r="E469" s="143"/>
      <c r="F469" s="144"/>
      <c r="G469" s="143"/>
      <c r="H469" s="143"/>
      <c r="I469" s="143"/>
      <c r="J469" s="143"/>
      <c r="K469" s="143"/>
      <c r="L469" s="143"/>
      <c r="M469" s="143"/>
      <c r="N469" s="144"/>
      <c r="O469" s="145"/>
      <c r="P469" s="143"/>
    </row>
    <row r="470" spans="2:16" x14ac:dyDescent="0.4">
      <c r="B470" s="143"/>
      <c r="C470" s="143"/>
      <c r="D470" s="143"/>
      <c r="E470" s="143"/>
      <c r="F470" s="144"/>
      <c r="G470" s="143"/>
      <c r="H470" s="143"/>
      <c r="I470" s="143"/>
      <c r="J470" s="143"/>
      <c r="K470" s="143"/>
      <c r="L470" s="143"/>
      <c r="M470" s="143"/>
      <c r="N470" s="144"/>
      <c r="O470" s="145"/>
      <c r="P470" s="143"/>
    </row>
    <row r="471" spans="2:16" x14ac:dyDescent="0.4">
      <c r="B471" s="143"/>
      <c r="C471" s="143"/>
      <c r="D471" s="143"/>
      <c r="E471" s="143"/>
      <c r="F471" s="144"/>
      <c r="G471" s="143"/>
      <c r="H471" s="143"/>
      <c r="I471" s="143"/>
      <c r="J471" s="143"/>
      <c r="K471" s="143"/>
      <c r="L471" s="143"/>
      <c r="M471" s="143"/>
      <c r="N471" s="144"/>
      <c r="O471" s="145"/>
      <c r="P471" s="143"/>
    </row>
    <row r="472" spans="2:16" x14ac:dyDescent="0.4">
      <c r="B472" s="143"/>
      <c r="C472" s="143"/>
      <c r="D472" s="143"/>
      <c r="E472" s="143"/>
      <c r="F472" s="144"/>
      <c r="G472" s="143"/>
      <c r="H472" s="143"/>
      <c r="I472" s="143"/>
      <c r="J472" s="143"/>
      <c r="K472" s="143"/>
      <c r="L472" s="143"/>
      <c r="M472" s="143"/>
      <c r="N472" s="144"/>
      <c r="O472" s="145"/>
      <c r="P472" s="143"/>
    </row>
    <row r="473" spans="2:16" x14ac:dyDescent="0.4">
      <c r="B473" s="143"/>
      <c r="C473" s="143"/>
      <c r="D473" s="143"/>
      <c r="E473" s="143"/>
      <c r="F473" s="144"/>
      <c r="G473" s="143"/>
      <c r="H473" s="143"/>
      <c r="I473" s="143"/>
      <c r="J473" s="143"/>
      <c r="K473" s="143"/>
      <c r="L473" s="143"/>
      <c r="M473" s="143"/>
      <c r="N473" s="144"/>
      <c r="O473" s="145"/>
      <c r="P473" s="143"/>
    </row>
    <row r="474" spans="2:16" x14ac:dyDescent="0.4">
      <c r="B474" s="143"/>
      <c r="C474" s="143"/>
      <c r="D474" s="143"/>
      <c r="E474" s="143"/>
      <c r="F474" s="144"/>
      <c r="G474" s="143"/>
      <c r="H474" s="143"/>
      <c r="I474" s="143"/>
      <c r="J474" s="143"/>
      <c r="K474" s="143"/>
      <c r="L474" s="143"/>
      <c r="M474" s="143"/>
      <c r="N474" s="144"/>
      <c r="O474" s="145"/>
      <c r="P474" s="143"/>
    </row>
    <row r="475" spans="2:16" x14ac:dyDescent="0.4">
      <c r="B475" s="143"/>
      <c r="C475" s="143"/>
      <c r="D475" s="143"/>
      <c r="E475" s="143"/>
      <c r="F475" s="144"/>
      <c r="G475" s="143"/>
      <c r="H475" s="143"/>
      <c r="I475" s="143"/>
      <c r="J475" s="143"/>
      <c r="K475" s="143"/>
      <c r="L475" s="143"/>
      <c r="M475" s="143"/>
      <c r="N475" s="144"/>
      <c r="O475" s="145"/>
      <c r="P475" s="143"/>
    </row>
    <row r="476" spans="2:16" x14ac:dyDescent="0.4">
      <c r="B476" s="143"/>
      <c r="C476" s="143"/>
      <c r="D476" s="143"/>
      <c r="E476" s="143"/>
      <c r="F476" s="144"/>
      <c r="G476" s="143"/>
      <c r="H476" s="143"/>
      <c r="I476" s="143"/>
      <c r="J476" s="143"/>
      <c r="K476" s="143"/>
      <c r="L476" s="143"/>
      <c r="M476" s="143"/>
      <c r="N476" s="144"/>
      <c r="O476" s="145"/>
      <c r="P476" s="143"/>
    </row>
    <row r="477" spans="2:16" x14ac:dyDescent="0.4">
      <c r="B477" s="143"/>
      <c r="C477" s="143"/>
      <c r="D477" s="143"/>
      <c r="E477" s="143"/>
      <c r="F477" s="144"/>
      <c r="G477" s="143"/>
      <c r="H477" s="143"/>
      <c r="I477" s="143"/>
      <c r="J477" s="143"/>
      <c r="K477" s="143"/>
      <c r="L477" s="143"/>
      <c r="M477" s="143"/>
      <c r="N477" s="144"/>
      <c r="O477" s="145"/>
      <c r="P477" s="143"/>
    </row>
    <row r="478" spans="2:16" x14ac:dyDescent="0.4">
      <c r="B478" s="143"/>
      <c r="C478" s="143"/>
      <c r="D478" s="143"/>
      <c r="E478" s="143"/>
      <c r="F478" s="144"/>
      <c r="G478" s="143"/>
      <c r="H478" s="143"/>
      <c r="I478" s="143"/>
      <c r="J478" s="143"/>
      <c r="K478" s="143"/>
      <c r="L478" s="143"/>
      <c r="M478" s="143"/>
      <c r="N478" s="144"/>
      <c r="O478" s="145"/>
      <c r="P478" s="143"/>
    </row>
    <row r="479" spans="2:16" x14ac:dyDescent="0.4">
      <c r="B479" s="143"/>
      <c r="C479" s="143"/>
      <c r="D479" s="143"/>
      <c r="E479" s="143"/>
      <c r="F479" s="144"/>
      <c r="G479" s="143"/>
      <c r="H479" s="143"/>
      <c r="I479" s="143"/>
      <c r="J479" s="143"/>
      <c r="K479" s="143"/>
      <c r="L479" s="143"/>
      <c r="M479" s="143"/>
      <c r="N479" s="144"/>
      <c r="O479" s="145"/>
      <c r="P479" s="143"/>
    </row>
    <row r="480" spans="2:16" x14ac:dyDescent="0.4">
      <c r="B480" s="143"/>
      <c r="C480" s="143"/>
      <c r="D480" s="143"/>
      <c r="E480" s="143"/>
      <c r="F480" s="144"/>
      <c r="G480" s="143"/>
      <c r="H480" s="143"/>
      <c r="I480" s="143"/>
      <c r="J480" s="143"/>
      <c r="K480" s="143"/>
      <c r="L480" s="143"/>
      <c r="M480" s="143"/>
      <c r="N480" s="144"/>
      <c r="O480" s="145"/>
      <c r="P480" s="143"/>
    </row>
    <row r="481" spans="2:16" x14ac:dyDescent="0.4">
      <c r="B481" s="143"/>
      <c r="C481" s="143"/>
      <c r="D481" s="143"/>
      <c r="E481" s="143"/>
      <c r="F481" s="144"/>
      <c r="G481" s="143"/>
      <c r="H481" s="143"/>
      <c r="I481" s="143"/>
      <c r="J481" s="143"/>
      <c r="K481" s="143"/>
      <c r="L481" s="143"/>
      <c r="M481" s="143"/>
      <c r="N481" s="144"/>
      <c r="O481" s="145"/>
      <c r="P481" s="143"/>
    </row>
    <row r="482" spans="2:16" x14ac:dyDescent="0.4">
      <c r="B482" s="143"/>
      <c r="C482" s="143"/>
      <c r="D482" s="143"/>
      <c r="E482" s="143"/>
      <c r="F482" s="144"/>
      <c r="G482" s="143"/>
      <c r="H482" s="143"/>
      <c r="I482" s="143"/>
      <c r="J482" s="143"/>
      <c r="K482" s="143"/>
      <c r="L482" s="143"/>
      <c r="M482" s="143"/>
      <c r="N482" s="144"/>
      <c r="O482" s="145"/>
      <c r="P482" s="143"/>
    </row>
    <row r="483" spans="2:16" x14ac:dyDescent="0.4">
      <c r="B483" s="143"/>
      <c r="C483" s="143"/>
      <c r="D483" s="143"/>
      <c r="E483" s="143"/>
      <c r="F483" s="144"/>
      <c r="G483" s="143"/>
      <c r="H483" s="143"/>
      <c r="I483" s="143"/>
      <c r="J483" s="143"/>
      <c r="K483" s="143"/>
      <c r="L483" s="143"/>
      <c r="M483" s="143"/>
      <c r="N483" s="144"/>
      <c r="O483" s="145"/>
      <c r="P483" s="143"/>
    </row>
    <row r="484" spans="2:16" x14ac:dyDescent="0.4">
      <c r="B484" s="143"/>
      <c r="C484" s="143"/>
      <c r="D484" s="143"/>
      <c r="E484" s="143"/>
      <c r="F484" s="144"/>
      <c r="G484" s="143"/>
      <c r="H484" s="143"/>
      <c r="I484" s="143"/>
      <c r="J484" s="143"/>
      <c r="K484" s="143"/>
      <c r="L484" s="143"/>
      <c r="M484" s="143"/>
      <c r="N484" s="144"/>
      <c r="O484" s="145"/>
      <c r="P484" s="143"/>
    </row>
    <row r="485" spans="2:16" x14ac:dyDescent="0.4">
      <c r="B485" s="143"/>
      <c r="C485" s="143"/>
      <c r="D485" s="143"/>
      <c r="E485" s="143"/>
      <c r="F485" s="144"/>
      <c r="G485" s="143"/>
      <c r="H485" s="143"/>
      <c r="I485" s="143"/>
      <c r="J485" s="143"/>
      <c r="K485" s="143"/>
      <c r="L485" s="143"/>
      <c r="M485" s="143"/>
      <c r="N485" s="144"/>
      <c r="O485" s="145"/>
      <c r="P485" s="143"/>
    </row>
    <row r="486" spans="2:16" x14ac:dyDescent="0.4">
      <c r="B486" s="143"/>
      <c r="C486" s="143"/>
      <c r="D486" s="143"/>
      <c r="E486" s="143"/>
      <c r="F486" s="144"/>
      <c r="G486" s="143"/>
      <c r="H486" s="143"/>
      <c r="I486" s="143"/>
      <c r="J486" s="143"/>
      <c r="K486" s="143"/>
      <c r="L486" s="143"/>
      <c r="M486" s="143"/>
      <c r="N486" s="144"/>
      <c r="O486" s="145"/>
      <c r="P486" s="143"/>
    </row>
    <row r="487" spans="2:16" x14ac:dyDescent="0.4">
      <c r="B487" s="143"/>
      <c r="C487" s="143"/>
      <c r="D487" s="143"/>
      <c r="E487" s="143"/>
      <c r="F487" s="144"/>
      <c r="G487" s="143"/>
      <c r="H487" s="143"/>
      <c r="I487" s="143"/>
      <c r="J487" s="143"/>
      <c r="K487" s="143"/>
      <c r="L487" s="143"/>
      <c r="M487" s="143"/>
      <c r="N487" s="144"/>
      <c r="O487" s="145"/>
      <c r="P487" s="143"/>
    </row>
    <row r="488" spans="2:16" x14ac:dyDescent="0.4">
      <c r="B488" s="143"/>
      <c r="C488" s="143"/>
      <c r="D488" s="143"/>
      <c r="E488" s="143"/>
      <c r="F488" s="144"/>
      <c r="G488" s="143"/>
      <c r="H488" s="143"/>
      <c r="I488" s="143"/>
      <c r="J488" s="143"/>
      <c r="K488" s="143"/>
      <c r="L488" s="143"/>
      <c r="M488" s="143"/>
      <c r="N488" s="144"/>
      <c r="O488" s="145"/>
      <c r="P488" s="143"/>
    </row>
    <row r="489" spans="2:16" x14ac:dyDescent="0.4">
      <c r="B489" s="143"/>
      <c r="C489" s="143"/>
      <c r="D489" s="143"/>
      <c r="E489" s="143"/>
      <c r="F489" s="144"/>
      <c r="G489" s="143"/>
      <c r="H489" s="143"/>
      <c r="I489" s="143"/>
      <c r="J489" s="143"/>
      <c r="K489" s="143"/>
      <c r="L489" s="143"/>
      <c r="M489" s="143"/>
      <c r="N489" s="144"/>
      <c r="O489" s="145"/>
      <c r="P489" s="143"/>
    </row>
    <row r="490" spans="2:16" x14ac:dyDescent="0.4">
      <c r="B490" s="143"/>
      <c r="C490" s="143"/>
      <c r="D490" s="143"/>
      <c r="E490" s="143"/>
      <c r="F490" s="144"/>
      <c r="G490" s="143"/>
      <c r="H490" s="143"/>
      <c r="I490" s="143"/>
      <c r="J490" s="143"/>
      <c r="K490" s="143"/>
      <c r="L490" s="143"/>
      <c r="M490" s="143"/>
      <c r="N490" s="144"/>
      <c r="O490" s="145"/>
      <c r="P490" s="143"/>
    </row>
    <row r="491" spans="2:16" x14ac:dyDescent="0.4">
      <c r="B491" s="143"/>
      <c r="C491" s="143"/>
      <c r="D491" s="143"/>
      <c r="E491" s="143"/>
      <c r="F491" s="144"/>
      <c r="G491" s="143"/>
      <c r="H491" s="143"/>
      <c r="I491" s="143"/>
      <c r="J491" s="143"/>
      <c r="K491" s="143"/>
      <c r="L491" s="143"/>
      <c r="M491" s="143"/>
      <c r="N491" s="144"/>
      <c r="O491" s="145"/>
      <c r="P491" s="143"/>
    </row>
    <row r="492" spans="2:16" x14ac:dyDescent="0.4">
      <c r="B492" s="143"/>
      <c r="C492" s="143"/>
      <c r="D492" s="143"/>
      <c r="E492" s="143"/>
      <c r="F492" s="144"/>
      <c r="G492" s="143"/>
      <c r="H492" s="143"/>
      <c r="I492" s="143"/>
      <c r="J492" s="143"/>
      <c r="K492" s="143"/>
      <c r="L492" s="143"/>
      <c r="M492" s="143"/>
      <c r="N492" s="144"/>
      <c r="O492" s="145"/>
      <c r="P492" s="143"/>
    </row>
    <row r="493" spans="2:16" x14ac:dyDescent="0.4">
      <c r="B493" s="143"/>
      <c r="C493" s="143"/>
      <c r="D493" s="143"/>
      <c r="E493" s="143"/>
      <c r="F493" s="144"/>
      <c r="G493" s="143"/>
      <c r="H493" s="143"/>
      <c r="I493" s="143"/>
      <c r="J493" s="143"/>
      <c r="K493" s="143"/>
      <c r="L493" s="143"/>
      <c r="M493" s="143"/>
      <c r="N493" s="144"/>
      <c r="O493" s="145"/>
      <c r="P493" s="143"/>
    </row>
    <row r="494" spans="2:16" x14ac:dyDescent="0.4">
      <c r="B494" s="143"/>
      <c r="C494" s="143"/>
      <c r="D494" s="143"/>
      <c r="E494" s="143"/>
      <c r="F494" s="144"/>
      <c r="G494" s="143"/>
      <c r="H494" s="143"/>
      <c r="I494" s="143"/>
      <c r="J494" s="143"/>
      <c r="K494" s="143"/>
      <c r="L494" s="143"/>
      <c r="M494" s="143"/>
      <c r="N494" s="144"/>
      <c r="O494" s="145"/>
      <c r="P494" s="143"/>
    </row>
    <row r="495" spans="2:16" x14ac:dyDescent="0.4">
      <c r="B495" s="143"/>
      <c r="C495" s="143"/>
      <c r="D495" s="143"/>
      <c r="E495" s="143"/>
      <c r="F495" s="144"/>
      <c r="G495" s="143"/>
      <c r="H495" s="143"/>
      <c r="I495" s="143"/>
      <c r="J495" s="143"/>
      <c r="K495" s="143"/>
      <c r="L495" s="143"/>
      <c r="M495" s="143"/>
      <c r="N495" s="144"/>
      <c r="O495" s="145"/>
      <c r="P495" s="143"/>
    </row>
    <row r="496" spans="2:16" x14ac:dyDescent="0.4">
      <c r="B496" s="143"/>
      <c r="C496" s="143"/>
      <c r="D496" s="143"/>
      <c r="E496" s="143"/>
      <c r="F496" s="144"/>
      <c r="G496" s="143"/>
      <c r="H496" s="143"/>
      <c r="I496" s="143"/>
      <c r="J496" s="143"/>
      <c r="K496" s="143"/>
      <c r="L496" s="143"/>
      <c r="M496" s="143"/>
      <c r="N496" s="144"/>
      <c r="O496" s="145"/>
      <c r="P496" s="143"/>
    </row>
    <row r="497" spans="2:16" x14ac:dyDescent="0.4">
      <c r="B497" s="143"/>
      <c r="C497" s="143"/>
      <c r="D497" s="143"/>
      <c r="E497" s="143"/>
      <c r="F497" s="144"/>
      <c r="G497" s="143"/>
      <c r="H497" s="143"/>
      <c r="I497" s="143"/>
      <c r="J497" s="143"/>
      <c r="K497" s="143"/>
      <c r="L497" s="143"/>
      <c r="M497" s="143"/>
      <c r="N497" s="144"/>
      <c r="O497" s="145"/>
      <c r="P497" s="143"/>
    </row>
    <row r="498" spans="2:16" x14ac:dyDescent="0.4">
      <c r="B498" s="143"/>
      <c r="C498" s="143"/>
      <c r="D498" s="143"/>
      <c r="E498" s="143"/>
      <c r="F498" s="144"/>
      <c r="G498" s="143"/>
      <c r="H498" s="143"/>
      <c r="I498" s="143"/>
      <c r="J498" s="143"/>
      <c r="K498" s="143"/>
      <c r="L498" s="143"/>
      <c r="M498" s="143"/>
      <c r="N498" s="144"/>
      <c r="O498" s="145"/>
      <c r="P498" s="143"/>
    </row>
    <row r="499" spans="2:16" x14ac:dyDescent="0.4">
      <c r="B499" s="143"/>
      <c r="C499" s="143"/>
      <c r="D499" s="143"/>
      <c r="E499" s="143"/>
      <c r="F499" s="144"/>
      <c r="G499" s="143"/>
      <c r="H499" s="143"/>
      <c r="I499" s="143"/>
      <c r="J499" s="143"/>
      <c r="K499" s="143"/>
      <c r="L499" s="143"/>
      <c r="M499" s="143"/>
      <c r="N499" s="144"/>
      <c r="O499" s="145"/>
      <c r="P499" s="143"/>
    </row>
    <row r="500" spans="2:16" x14ac:dyDescent="0.4">
      <c r="B500" s="143"/>
      <c r="C500" s="143"/>
      <c r="D500" s="143"/>
      <c r="E500" s="143"/>
      <c r="F500" s="144"/>
      <c r="G500" s="143"/>
      <c r="H500" s="143"/>
      <c r="I500" s="143"/>
      <c r="J500" s="143"/>
      <c r="K500" s="143"/>
      <c r="L500" s="143"/>
      <c r="M500" s="143"/>
      <c r="N500" s="144"/>
      <c r="O500" s="145"/>
      <c r="P500" s="143"/>
    </row>
    <row r="501" spans="2:16" x14ac:dyDescent="0.4">
      <c r="B501" s="143"/>
      <c r="C501" s="143"/>
      <c r="D501" s="143"/>
      <c r="E501" s="143"/>
      <c r="F501" s="144"/>
      <c r="G501" s="143"/>
      <c r="H501" s="143"/>
      <c r="I501" s="143"/>
      <c r="J501" s="143"/>
      <c r="K501" s="143"/>
      <c r="L501" s="143"/>
      <c r="M501" s="143"/>
      <c r="N501" s="144"/>
      <c r="O501" s="145"/>
      <c r="P501" s="143"/>
    </row>
    <row r="502" spans="2:16" x14ac:dyDescent="0.4">
      <c r="B502" s="143"/>
      <c r="C502" s="143"/>
      <c r="D502" s="143"/>
      <c r="E502" s="143"/>
      <c r="F502" s="144"/>
      <c r="G502" s="143"/>
      <c r="H502" s="143"/>
      <c r="I502" s="143"/>
      <c r="J502" s="143"/>
      <c r="K502" s="143"/>
      <c r="L502" s="143"/>
      <c r="M502" s="143"/>
      <c r="N502" s="144"/>
      <c r="O502" s="145"/>
      <c r="P502" s="143"/>
    </row>
    <row r="503" spans="2:16" x14ac:dyDescent="0.4">
      <c r="B503" s="143"/>
      <c r="C503" s="143"/>
      <c r="D503" s="143"/>
      <c r="E503" s="143"/>
      <c r="F503" s="144"/>
      <c r="G503" s="143"/>
      <c r="H503" s="143"/>
      <c r="I503" s="143"/>
      <c r="J503" s="143"/>
      <c r="K503" s="143"/>
      <c r="L503" s="143"/>
      <c r="M503" s="143"/>
      <c r="N503" s="144"/>
      <c r="O503" s="145"/>
      <c r="P503" s="143"/>
    </row>
    <row r="504" spans="2:16" x14ac:dyDescent="0.4">
      <c r="B504" s="143"/>
      <c r="C504" s="143"/>
      <c r="D504" s="143"/>
      <c r="E504" s="143"/>
      <c r="F504" s="144"/>
      <c r="G504" s="143"/>
      <c r="H504" s="143"/>
      <c r="I504" s="143"/>
      <c r="J504" s="143"/>
      <c r="K504" s="143"/>
      <c r="L504" s="143"/>
      <c r="M504" s="143"/>
      <c r="N504" s="144"/>
      <c r="O504" s="145"/>
      <c r="P504" s="143"/>
    </row>
    <row r="505" spans="2:16" x14ac:dyDescent="0.4">
      <c r="B505" s="143"/>
      <c r="C505" s="143"/>
      <c r="D505" s="143"/>
      <c r="E505" s="143"/>
      <c r="F505" s="144"/>
      <c r="G505" s="143"/>
      <c r="H505" s="143"/>
      <c r="I505" s="143"/>
      <c r="J505" s="143"/>
      <c r="K505" s="143"/>
      <c r="L505" s="143"/>
      <c r="M505" s="143"/>
      <c r="N505" s="144"/>
      <c r="O505" s="145"/>
      <c r="P505" s="143"/>
    </row>
    <row r="506" spans="2:16" x14ac:dyDescent="0.4">
      <c r="B506" s="143"/>
      <c r="C506" s="143"/>
      <c r="D506" s="143"/>
      <c r="E506" s="143"/>
      <c r="F506" s="144"/>
      <c r="G506" s="143"/>
      <c r="H506" s="143"/>
      <c r="I506" s="143"/>
      <c r="J506" s="143"/>
      <c r="K506" s="143"/>
      <c r="L506" s="143"/>
      <c r="M506" s="143"/>
      <c r="N506" s="144"/>
      <c r="O506" s="145"/>
      <c r="P506" s="143"/>
    </row>
    <row r="507" spans="2:16" x14ac:dyDescent="0.4">
      <c r="B507" s="143"/>
      <c r="C507" s="143"/>
      <c r="D507" s="143"/>
      <c r="E507" s="143"/>
      <c r="F507" s="144"/>
      <c r="G507" s="143"/>
      <c r="H507" s="143"/>
      <c r="I507" s="143"/>
      <c r="J507" s="143"/>
      <c r="K507" s="143"/>
      <c r="L507" s="143"/>
      <c r="M507" s="143"/>
      <c r="N507" s="144"/>
      <c r="O507" s="145"/>
      <c r="P507" s="143"/>
    </row>
    <row r="508" spans="2:16" x14ac:dyDescent="0.4">
      <c r="B508" s="143"/>
      <c r="C508" s="143"/>
      <c r="D508" s="143"/>
      <c r="E508" s="143"/>
      <c r="F508" s="144"/>
      <c r="G508" s="143"/>
      <c r="H508" s="143"/>
      <c r="I508" s="143"/>
      <c r="J508" s="143"/>
      <c r="K508" s="143"/>
      <c r="L508" s="143"/>
      <c r="M508" s="143"/>
      <c r="N508" s="144"/>
      <c r="O508" s="145"/>
      <c r="P508" s="143"/>
    </row>
    <row r="509" spans="2:16" x14ac:dyDescent="0.4">
      <c r="B509" s="143"/>
      <c r="C509" s="143"/>
      <c r="D509" s="143"/>
      <c r="E509" s="143"/>
      <c r="F509" s="144"/>
      <c r="G509" s="143"/>
      <c r="H509" s="143"/>
      <c r="I509" s="143"/>
      <c r="J509" s="143"/>
      <c r="K509" s="143"/>
      <c r="L509" s="143"/>
      <c r="M509" s="143"/>
      <c r="N509" s="144"/>
      <c r="O509" s="145"/>
      <c r="P509" s="143"/>
    </row>
    <row r="510" spans="2:16" x14ac:dyDescent="0.4">
      <c r="B510" s="143"/>
      <c r="C510" s="143"/>
      <c r="D510" s="143"/>
      <c r="E510" s="143"/>
      <c r="F510" s="144"/>
      <c r="G510" s="143"/>
      <c r="H510" s="143"/>
      <c r="I510" s="143"/>
      <c r="J510" s="143"/>
      <c r="K510" s="143"/>
      <c r="L510" s="143"/>
      <c r="M510" s="143"/>
      <c r="N510" s="144"/>
      <c r="O510" s="145"/>
      <c r="P510" s="143"/>
    </row>
    <row r="511" spans="2:16" x14ac:dyDescent="0.4">
      <c r="B511" s="143"/>
      <c r="C511" s="143"/>
      <c r="D511" s="143"/>
      <c r="E511" s="143"/>
      <c r="F511" s="144"/>
      <c r="G511" s="143"/>
      <c r="H511" s="143"/>
      <c r="I511" s="143"/>
      <c r="J511" s="143"/>
      <c r="K511" s="143"/>
      <c r="L511" s="143"/>
      <c r="M511" s="143"/>
      <c r="N511" s="144"/>
      <c r="O511" s="145"/>
      <c r="P511" s="143"/>
    </row>
    <row r="512" spans="2:16" x14ac:dyDescent="0.4">
      <c r="B512" s="143"/>
      <c r="C512" s="143"/>
      <c r="D512" s="143"/>
      <c r="E512" s="143"/>
      <c r="F512" s="144"/>
      <c r="G512" s="143"/>
      <c r="H512" s="143"/>
      <c r="I512" s="143"/>
      <c r="J512" s="143"/>
      <c r="K512" s="143"/>
      <c r="L512" s="143"/>
      <c r="M512" s="143"/>
      <c r="N512" s="144"/>
      <c r="O512" s="145"/>
      <c r="P512" s="143"/>
    </row>
    <row r="513" spans="2:16" x14ac:dyDescent="0.4">
      <c r="B513" s="143"/>
      <c r="C513" s="143"/>
      <c r="D513" s="143"/>
      <c r="E513" s="143"/>
      <c r="F513" s="144"/>
      <c r="G513" s="143"/>
      <c r="H513" s="143"/>
      <c r="I513" s="143"/>
      <c r="J513" s="143"/>
      <c r="K513" s="143"/>
      <c r="L513" s="143"/>
      <c r="M513" s="143"/>
      <c r="N513" s="144"/>
      <c r="O513" s="145"/>
      <c r="P513" s="143"/>
    </row>
    <row r="514" spans="2:16" x14ac:dyDescent="0.4">
      <c r="B514" s="143"/>
      <c r="C514" s="143"/>
      <c r="D514" s="143"/>
      <c r="E514" s="143"/>
      <c r="F514" s="144"/>
      <c r="G514" s="143"/>
      <c r="H514" s="143"/>
      <c r="I514" s="143"/>
      <c r="J514" s="143"/>
      <c r="K514" s="143"/>
      <c r="L514" s="143"/>
      <c r="M514" s="143"/>
      <c r="N514" s="144"/>
      <c r="O514" s="145"/>
      <c r="P514" s="143"/>
    </row>
    <row r="515" spans="2:16" x14ac:dyDescent="0.4">
      <c r="B515" s="143"/>
      <c r="C515" s="143"/>
      <c r="D515" s="143"/>
      <c r="E515" s="143"/>
      <c r="F515" s="144"/>
      <c r="G515" s="143"/>
      <c r="H515" s="143"/>
      <c r="I515" s="143"/>
      <c r="J515" s="143"/>
      <c r="K515" s="143"/>
      <c r="L515" s="143"/>
      <c r="M515" s="143"/>
      <c r="N515" s="144"/>
      <c r="O515" s="145"/>
      <c r="P515" s="143"/>
    </row>
    <row r="516" spans="2:16" x14ac:dyDescent="0.4">
      <c r="B516" s="143"/>
      <c r="C516" s="143"/>
      <c r="D516" s="143"/>
      <c r="E516" s="143"/>
      <c r="F516" s="144"/>
      <c r="G516" s="143"/>
      <c r="H516" s="143"/>
      <c r="I516" s="143"/>
      <c r="J516" s="143"/>
      <c r="K516" s="143"/>
      <c r="L516" s="143"/>
      <c r="M516" s="143"/>
      <c r="N516" s="144"/>
      <c r="O516" s="145"/>
      <c r="P516" s="143"/>
    </row>
    <row r="517" spans="2:16" x14ac:dyDescent="0.4">
      <c r="B517" s="143"/>
      <c r="C517" s="143"/>
      <c r="D517" s="143"/>
      <c r="E517" s="143"/>
      <c r="F517" s="144"/>
      <c r="G517" s="143"/>
      <c r="H517" s="143"/>
      <c r="I517" s="143"/>
      <c r="J517" s="143"/>
      <c r="K517" s="143"/>
      <c r="L517" s="143"/>
      <c r="M517" s="143"/>
      <c r="N517" s="144"/>
      <c r="O517" s="145"/>
      <c r="P517" s="143"/>
    </row>
    <row r="518" spans="2:16" x14ac:dyDescent="0.4">
      <c r="B518" s="143"/>
      <c r="C518" s="143"/>
      <c r="D518" s="143"/>
      <c r="E518" s="143"/>
      <c r="F518" s="144"/>
      <c r="G518" s="143"/>
      <c r="H518" s="143"/>
      <c r="I518" s="143"/>
      <c r="J518" s="143"/>
      <c r="K518" s="143"/>
      <c r="L518" s="143"/>
      <c r="M518" s="143"/>
      <c r="N518" s="144"/>
      <c r="O518" s="145"/>
      <c r="P518" s="143"/>
    </row>
    <row r="519" spans="2:16" x14ac:dyDescent="0.4">
      <c r="B519" s="143"/>
      <c r="C519" s="143"/>
      <c r="D519" s="143"/>
      <c r="E519" s="143"/>
      <c r="F519" s="144"/>
      <c r="G519" s="143"/>
      <c r="H519" s="143"/>
      <c r="I519" s="143"/>
      <c r="J519" s="143"/>
      <c r="K519" s="143"/>
      <c r="L519" s="143"/>
      <c r="M519" s="143"/>
      <c r="N519" s="144"/>
      <c r="O519" s="145"/>
      <c r="P519" s="143"/>
    </row>
    <row r="520" spans="2:16" x14ac:dyDescent="0.4">
      <c r="B520" s="143"/>
      <c r="C520" s="143"/>
      <c r="D520" s="143"/>
      <c r="E520" s="143"/>
      <c r="F520" s="144"/>
      <c r="G520" s="143"/>
      <c r="H520" s="143"/>
      <c r="I520" s="143"/>
      <c r="J520" s="143"/>
      <c r="K520" s="143"/>
      <c r="L520" s="143"/>
      <c r="M520" s="143"/>
      <c r="N520" s="144"/>
      <c r="O520" s="145"/>
      <c r="P520" s="143"/>
    </row>
    <row r="521" spans="2:16" x14ac:dyDescent="0.4">
      <c r="B521" s="143"/>
      <c r="C521" s="143"/>
      <c r="D521" s="143"/>
      <c r="E521" s="143"/>
      <c r="F521" s="144"/>
      <c r="G521" s="143"/>
      <c r="H521" s="143"/>
      <c r="I521" s="143"/>
      <c r="J521" s="143"/>
      <c r="K521" s="143"/>
      <c r="L521" s="143"/>
      <c r="M521" s="143"/>
      <c r="N521" s="144"/>
      <c r="O521" s="145"/>
      <c r="P521" s="143"/>
    </row>
    <row r="522" spans="2:16" x14ac:dyDescent="0.4">
      <c r="B522" s="143"/>
      <c r="C522" s="143"/>
      <c r="D522" s="143"/>
      <c r="E522" s="143"/>
      <c r="F522" s="144"/>
      <c r="G522" s="143"/>
      <c r="H522" s="143"/>
      <c r="I522" s="143"/>
      <c r="J522" s="143"/>
      <c r="K522" s="143"/>
      <c r="L522" s="143"/>
      <c r="M522" s="143"/>
      <c r="N522" s="144"/>
      <c r="O522" s="145"/>
      <c r="P522" s="143"/>
    </row>
    <row r="523" spans="2:16" x14ac:dyDescent="0.4">
      <c r="B523" s="143"/>
      <c r="C523" s="143"/>
      <c r="D523" s="143"/>
      <c r="E523" s="143"/>
      <c r="F523" s="144"/>
      <c r="G523" s="143"/>
      <c r="H523" s="143"/>
      <c r="I523" s="143"/>
      <c r="J523" s="143"/>
      <c r="K523" s="143"/>
      <c r="L523" s="143"/>
      <c r="M523" s="143"/>
      <c r="N523" s="144"/>
      <c r="O523" s="145"/>
      <c r="P523" s="143"/>
    </row>
    <row r="524" spans="2:16" x14ac:dyDescent="0.4">
      <c r="B524" s="143"/>
      <c r="C524" s="143"/>
      <c r="D524" s="143"/>
      <c r="E524" s="143"/>
      <c r="F524" s="144"/>
      <c r="G524" s="143"/>
      <c r="H524" s="143"/>
      <c r="I524" s="143"/>
      <c r="J524" s="143"/>
      <c r="K524" s="143"/>
      <c r="L524" s="143"/>
      <c r="M524" s="143"/>
      <c r="N524" s="144"/>
      <c r="O524" s="145"/>
      <c r="P524" s="143"/>
    </row>
    <row r="525" spans="2:16" x14ac:dyDescent="0.4">
      <c r="B525" s="143"/>
      <c r="C525" s="143"/>
      <c r="D525" s="143"/>
      <c r="E525" s="143"/>
      <c r="F525" s="144"/>
      <c r="G525" s="143"/>
      <c r="H525" s="143"/>
      <c r="I525" s="143"/>
      <c r="J525" s="143"/>
      <c r="K525" s="143"/>
      <c r="L525" s="143"/>
      <c r="M525" s="143"/>
      <c r="N525" s="144"/>
      <c r="O525" s="145"/>
      <c r="P525" s="143"/>
    </row>
    <row r="526" spans="2:16" x14ac:dyDescent="0.4">
      <c r="B526" s="143"/>
      <c r="C526" s="143"/>
      <c r="D526" s="143"/>
      <c r="E526" s="143"/>
      <c r="F526" s="144"/>
      <c r="G526" s="143"/>
      <c r="H526" s="143"/>
      <c r="I526" s="143"/>
      <c r="J526" s="143"/>
      <c r="K526" s="143"/>
      <c r="L526" s="143"/>
      <c r="M526" s="143"/>
      <c r="N526" s="144"/>
      <c r="O526" s="145"/>
      <c r="P526" s="143"/>
    </row>
    <row r="527" spans="2:16" x14ac:dyDescent="0.4">
      <c r="B527" s="143"/>
      <c r="C527" s="143"/>
      <c r="D527" s="143"/>
      <c r="E527" s="143"/>
      <c r="F527" s="144"/>
      <c r="G527" s="143"/>
      <c r="H527" s="143"/>
      <c r="I527" s="143"/>
      <c r="J527" s="143"/>
      <c r="K527" s="143"/>
      <c r="L527" s="143"/>
      <c r="M527" s="143"/>
      <c r="N527" s="144"/>
      <c r="O527" s="145"/>
      <c r="P527" s="143"/>
    </row>
    <row r="528" spans="2:16" x14ac:dyDescent="0.4">
      <c r="B528" s="143"/>
      <c r="C528" s="143"/>
      <c r="D528" s="143"/>
      <c r="E528" s="143"/>
      <c r="F528" s="144"/>
      <c r="G528" s="143"/>
      <c r="H528" s="143"/>
      <c r="I528" s="143"/>
      <c r="J528" s="143"/>
      <c r="K528" s="143"/>
      <c r="L528" s="143"/>
      <c r="M528" s="143"/>
      <c r="N528" s="144"/>
      <c r="O528" s="145"/>
      <c r="P528" s="143"/>
    </row>
    <row r="529" spans="2:16" x14ac:dyDescent="0.4">
      <c r="B529" s="143"/>
      <c r="C529" s="143"/>
      <c r="D529" s="143"/>
      <c r="E529" s="143"/>
      <c r="F529" s="144"/>
      <c r="G529" s="143"/>
      <c r="H529" s="143"/>
      <c r="I529" s="143"/>
      <c r="J529" s="143"/>
      <c r="K529" s="143"/>
      <c r="L529" s="143"/>
      <c r="M529" s="143"/>
      <c r="N529" s="144"/>
      <c r="O529" s="145"/>
      <c r="P529" s="143"/>
    </row>
    <row r="530" spans="2:16" x14ac:dyDescent="0.4">
      <c r="B530" s="143"/>
      <c r="C530" s="143"/>
      <c r="D530" s="143"/>
      <c r="E530" s="143"/>
      <c r="F530" s="144"/>
      <c r="G530" s="143"/>
      <c r="H530" s="143"/>
      <c r="I530" s="143"/>
      <c r="J530" s="143"/>
      <c r="K530" s="143"/>
      <c r="L530" s="143"/>
      <c r="M530" s="143"/>
      <c r="N530" s="144"/>
      <c r="O530" s="145"/>
      <c r="P530" s="143"/>
    </row>
    <row r="531" spans="2:16" x14ac:dyDescent="0.4">
      <c r="B531" s="143"/>
      <c r="C531" s="143"/>
      <c r="D531" s="143"/>
      <c r="E531" s="143"/>
      <c r="F531" s="144"/>
      <c r="G531" s="143"/>
      <c r="H531" s="143"/>
      <c r="I531" s="143"/>
      <c r="J531" s="143"/>
      <c r="K531" s="143"/>
      <c r="L531" s="143"/>
      <c r="M531" s="143"/>
      <c r="N531" s="144"/>
      <c r="O531" s="145"/>
      <c r="P531" s="143"/>
    </row>
    <row r="532" spans="2:16" x14ac:dyDescent="0.4">
      <c r="B532" s="143"/>
      <c r="C532" s="143"/>
      <c r="D532" s="143"/>
      <c r="E532" s="143"/>
      <c r="F532" s="144"/>
      <c r="G532" s="143"/>
      <c r="H532" s="143"/>
      <c r="I532" s="143"/>
      <c r="J532" s="143"/>
      <c r="K532" s="143"/>
      <c r="L532" s="143"/>
      <c r="M532" s="143"/>
      <c r="N532" s="144"/>
      <c r="O532" s="145"/>
      <c r="P532" s="143"/>
    </row>
    <row r="533" spans="2:16" x14ac:dyDescent="0.4">
      <c r="B533" s="143"/>
      <c r="C533" s="143"/>
      <c r="D533" s="143"/>
      <c r="E533" s="143"/>
      <c r="F533" s="144"/>
      <c r="G533" s="143"/>
      <c r="H533" s="143"/>
      <c r="I533" s="143"/>
      <c r="J533" s="143"/>
      <c r="K533" s="143"/>
      <c r="L533" s="143"/>
      <c r="M533" s="143"/>
      <c r="N533" s="144"/>
      <c r="O533" s="145"/>
      <c r="P533" s="143"/>
    </row>
    <row r="534" spans="2:16" x14ac:dyDescent="0.4">
      <c r="B534" s="143"/>
      <c r="C534" s="143"/>
      <c r="D534" s="143"/>
      <c r="E534" s="143"/>
      <c r="F534" s="144"/>
      <c r="G534" s="143"/>
      <c r="H534" s="143"/>
      <c r="I534" s="143"/>
      <c r="J534" s="143"/>
      <c r="K534" s="143"/>
      <c r="L534" s="143"/>
      <c r="M534" s="143"/>
      <c r="N534" s="144"/>
      <c r="O534" s="145"/>
      <c r="P534" s="143"/>
    </row>
    <row r="535" spans="2:16" x14ac:dyDescent="0.4">
      <c r="B535" s="143"/>
      <c r="C535" s="143"/>
      <c r="D535" s="143"/>
      <c r="E535" s="143"/>
      <c r="F535" s="144"/>
      <c r="G535" s="143"/>
      <c r="H535" s="143"/>
      <c r="I535" s="143"/>
      <c r="J535" s="143"/>
      <c r="K535" s="143"/>
      <c r="L535" s="143"/>
      <c r="M535" s="143"/>
      <c r="N535" s="144"/>
      <c r="O535" s="145"/>
      <c r="P535" s="143"/>
    </row>
    <row r="536" spans="2:16" x14ac:dyDescent="0.4">
      <c r="B536" s="143"/>
      <c r="C536" s="143"/>
      <c r="D536" s="143"/>
      <c r="E536" s="143"/>
      <c r="F536" s="144"/>
      <c r="G536" s="143"/>
      <c r="H536" s="143"/>
      <c r="I536" s="143"/>
      <c r="J536" s="143"/>
      <c r="K536" s="143"/>
      <c r="L536" s="143"/>
      <c r="M536" s="143"/>
      <c r="N536" s="144"/>
      <c r="O536" s="145"/>
      <c r="P536" s="143"/>
    </row>
    <row r="537" spans="2:16" x14ac:dyDescent="0.4">
      <c r="B537" s="143"/>
      <c r="C537" s="143"/>
      <c r="D537" s="143"/>
      <c r="E537" s="143"/>
      <c r="F537" s="144"/>
      <c r="G537" s="143"/>
      <c r="H537" s="143"/>
      <c r="I537" s="143"/>
      <c r="J537" s="143"/>
      <c r="K537" s="143"/>
      <c r="L537" s="143"/>
      <c r="M537" s="143"/>
      <c r="N537" s="144"/>
      <c r="O537" s="145"/>
      <c r="P537" s="143"/>
    </row>
    <row r="538" spans="2:16" x14ac:dyDescent="0.4">
      <c r="B538" s="143"/>
      <c r="C538" s="143"/>
      <c r="D538" s="143"/>
      <c r="E538" s="143"/>
      <c r="F538" s="144"/>
      <c r="G538" s="143"/>
      <c r="H538" s="143"/>
      <c r="I538" s="143"/>
      <c r="J538" s="143"/>
      <c r="K538" s="143"/>
      <c r="L538" s="143"/>
      <c r="M538" s="143"/>
      <c r="N538" s="144"/>
      <c r="O538" s="145"/>
      <c r="P538" s="143"/>
    </row>
    <row r="539" spans="2:16" x14ac:dyDescent="0.4">
      <c r="B539" s="143"/>
      <c r="C539" s="143"/>
      <c r="D539" s="143"/>
      <c r="E539" s="143"/>
      <c r="F539" s="144"/>
      <c r="G539" s="143"/>
      <c r="H539" s="143"/>
      <c r="I539" s="143"/>
      <c r="J539" s="143"/>
      <c r="K539" s="143"/>
      <c r="L539" s="143"/>
      <c r="M539" s="143"/>
      <c r="N539" s="144"/>
      <c r="O539" s="145"/>
      <c r="P539" s="143"/>
    </row>
    <row r="540" spans="2:16" x14ac:dyDescent="0.4">
      <c r="B540" s="143"/>
      <c r="C540" s="143"/>
      <c r="D540" s="143"/>
      <c r="E540" s="143"/>
      <c r="F540" s="144"/>
      <c r="G540" s="143"/>
      <c r="H540" s="143"/>
      <c r="I540" s="143"/>
      <c r="J540" s="143"/>
      <c r="K540" s="143"/>
      <c r="L540" s="143"/>
      <c r="M540" s="143"/>
      <c r="N540" s="144"/>
      <c r="O540" s="145"/>
      <c r="P540" s="143"/>
    </row>
    <row r="541" spans="2:16" x14ac:dyDescent="0.4">
      <c r="B541" s="143"/>
      <c r="C541" s="143"/>
      <c r="D541" s="143"/>
      <c r="E541" s="143"/>
      <c r="F541" s="144"/>
      <c r="G541" s="143"/>
      <c r="H541" s="143"/>
      <c r="I541" s="143"/>
      <c r="J541" s="143"/>
      <c r="K541" s="143"/>
      <c r="L541" s="143"/>
      <c r="M541" s="143"/>
      <c r="N541" s="144"/>
      <c r="O541" s="145"/>
      <c r="P541" s="143"/>
    </row>
    <row r="542" spans="2:16" x14ac:dyDescent="0.4">
      <c r="B542" s="143"/>
      <c r="C542" s="143"/>
      <c r="D542" s="143"/>
      <c r="E542" s="143"/>
      <c r="F542" s="144"/>
      <c r="G542" s="143"/>
      <c r="H542" s="143"/>
      <c r="I542" s="143"/>
      <c r="J542" s="143"/>
      <c r="K542" s="143"/>
      <c r="L542" s="143"/>
      <c r="M542" s="143"/>
      <c r="N542" s="144"/>
      <c r="O542" s="145"/>
      <c r="P542" s="143"/>
    </row>
    <row r="543" spans="2:16" x14ac:dyDescent="0.4">
      <c r="B543" s="143"/>
      <c r="C543" s="143"/>
      <c r="D543" s="143"/>
      <c r="E543" s="143"/>
      <c r="F543" s="144"/>
      <c r="G543" s="143"/>
      <c r="H543" s="143"/>
      <c r="I543" s="143"/>
      <c r="J543" s="143"/>
      <c r="K543" s="143"/>
      <c r="L543" s="143"/>
      <c r="M543" s="143"/>
      <c r="N543" s="144"/>
      <c r="O543" s="145"/>
      <c r="P543" s="143"/>
    </row>
    <row r="544" spans="2:16" x14ac:dyDescent="0.4">
      <c r="B544" s="143"/>
      <c r="C544" s="143"/>
      <c r="D544" s="143"/>
      <c r="E544" s="143"/>
      <c r="F544" s="144"/>
      <c r="G544" s="143"/>
      <c r="H544" s="143"/>
      <c r="I544" s="143"/>
      <c r="J544" s="143"/>
      <c r="K544" s="143"/>
      <c r="L544" s="143"/>
      <c r="M544" s="143"/>
      <c r="N544" s="144"/>
      <c r="O544" s="145"/>
      <c r="P544" s="143"/>
    </row>
    <row r="545" spans="2:16" x14ac:dyDescent="0.4">
      <c r="B545" s="143"/>
      <c r="C545" s="143"/>
      <c r="D545" s="143"/>
      <c r="E545" s="143"/>
      <c r="F545" s="144"/>
      <c r="G545" s="143"/>
      <c r="H545" s="143"/>
      <c r="I545" s="143"/>
      <c r="J545" s="143"/>
      <c r="K545" s="143"/>
      <c r="L545" s="143"/>
      <c r="M545" s="143"/>
      <c r="N545" s="144"/>
      <c r="O545" s="145"/>
      <c r="P545" s="143"/>
    </row>
    <row r="546" spans="2:16" x14ac:dyDescent="0.4">
      <c r="B546" s="143"/>
      <c r="C546" s="143"/>
      <c r="D546" s="143"/>
      <c r="E546" s="143"/>
      <c r="F546" s="144"/>
      <c r="G546" s="143"/>
      <c r="H546" s="143"/>
      <c r="I546" s="143"/>
      <c r="J546" s="143"/>
      <c r="K546" s="143"/>
      <c r="L546" s="143"/>
      <c r="M546" s="143"/>
      <c r="N546" s="144"/>
      <c r="O546" s="145"/>
      <c r="P546" s="143"/>
    </row>
    <row r="547" spans="2:16" x14ac:dyDescent="0.4">
      <c r="B547" s="143"/>
      <c r="C547" s="143"/>
      <c r="D547" s="143"/>
      <c r="E547" s="143"/>
      <c r="F547" s="144"/>
      <c r="G547" s="143"/>
      <c r="H547" s="143"/>
      <c r="I547" s="143"/>
      <c r="J547" s="143"/>
      <c r="K547" s="143"/>
      <c r="L547" s="143"/>
      <c r="M547" s="143"/>
      <c r="N547" s="144"/>
      <c r="O547" s="145"/>
      <c r="P547" s="143"/>
    </row>
    <row r="548" spans="2:16" x14ac:dyDescent="0.4">
      <c r="B548" s="143"/>
      <c r="C548" s="143"/>
      <c r="D548" s="143"/>
      <c r="E548" s="143"/>
      <c r="F548" s="144"/>
      <c r="G548" s="143"/>
      <c r="H548" s="143"/>
      <c r="I548" s="143"/>
      <c r="J548" s="143"/>
      <c r="K548" s="143"/>
      <c r="L548" s="143"/>
      <c r="M548" s="143"/>
      <c r="N548" s="144"/>
      <c r="O548" s="145"/>
      <c r="P548" s="143"/>
    </row>
    <row r="549" spans="2:16" x14ac:dyDescent="0.4">
      <c r="B549" s="143"/>
      <c r="C549" s="143"/>
      <c r="D549" s="143"/>
      <c r="E549" s="143"/>
      <c r="F549" s="144"/>
      <c r="G549" s="143"/>
      <c r="H549" s="143"/>
      <c r="I549" s="143"/>
      <c r="J549" s="143"/>
      <c r="K549" s="143"/>
      <c r="L549" s="143"/>
      <c r="M549" s="143"/>
      <c r="N549" s="144"/>
      <c r="O549" s="145"/>
      <c r="P549" s="143"/>
    </row>
    <row r="550" spans="2:16" x14ac:dyDescent="0.4">
      <c r="B550" s="143"/>
      <c r="C550" s="143"/>
      <c r="D550" s="143"/>
      <c r="E550" s="143"/>
      <c r="F550" s="144"/>
      <c r="G550" s="143"/>
      <c r="H550" s="143"/>
      <c r="I550" s="143"/>
      <c r="J550" s="143"/>
      <c r="K550" s="143"/>
      <c r="L550" s="143"/>
      <c r="M550" s="143"/>
      <c r="N550" s="144"/>
      <c r="O550" s="145"/>
      <c r="P550" s="143"/>
    </row>
    <row r="551" spans="2:16" x14ac:dyDescent="0.4">
      <c r="B551" s="143"/>
      <c r="C551" s="143"/>
      <c r="D551" s="143"/>
      <c r="E551" s="143"/>
      <c r="F551" s="144"/>
      <c r="G551" s="143"/>
      <c r="H551" s="143"/>
      <c r="I551" s="143"/>
      <c r="J551" s="143"/>
      <c r="K551" s="143"/>
      <c r="L551" s="143"/>
      <c r="M551" s="143"/>
      <c r="N551" s="144"/>
      <c r="O551" s="145"/>
      <c r="P551" s="143"/>
    </row>
    <row r="552" spans="2:16" x14ac:dyDescent="0.4">
      <c r="B552" s="143"/>
      <c r="C552" s="143"/>
      <c r="D552" s="143"/>
      <c r="E552" s="143"/>
      <c r="F552" s="144"/>
      <c r="G552" s="143"/>
      <c r="H552" s="143"/>
      <c r="I552" s="143"/>
      <c r="J552" s="143"/>
      <c r="K552" s="143"/>
      <c r="L552" s="143"/>
      <c r="M552" s="143"/>
      <c r="N552" s="144"/>
      <c r="O552" s="145"/>
      <c r="P552" s="143"/>
    </row>
    <row r="553" spans="2:16" x14ac:dyDescent="0.4">
      <c r="B553" s="143"/>
      <c r="C553" s="143"/>
      <c r="D553" s="143"/>
      <c r="E553" s="143"/>
      <c r="F553" s="144"/>
      <c r="G553" s="143"/>
      <c r="H553" s="143"/>
      <c r="I553" s="143"/>
      <c r="J553" s="143"/>
      <c r="K553" s="143"/>
      <c r="L553" s="143"/>
      <c r="M553" s="143"/>
      <c r="N553" s="144"/>
      <c r="O553" s="145"/>
      <c r="P553" s="143"/>
    </row>
    <row r="554" spans="2:16" x14ac:dyDescent="0.4">
      <c r="B554" s="143"/>
      <c r="C554" s="143"/>
      <c r="D554" s="143"/>
      <c r="E554" s="143"/>
      <c r="F554" s="144"/>
      <c r="G554" s="143"/>
      <c r="H554" s="143"/>
      <c r="I554" s="143"/>
      <c r="J554" s="143"/>
      <c r="K554" s="143"/>
      <c r="L554" s="143"/>
      <c r="M554" s="143"/>
      <c r="N554" s="144"/>
      <c r="O554" s="145"/>
      <c r="P554" s="143"/>
    </row>
    <row r="555" spans="2:16" x14ac:dyDescent="0.4">
      <c r="B555" s="143"/>
      <c r="C555" s="143"/>
      <c r="D555" s="143"/>
      <c r="E555" s="143"/>
      <c r="F555" s="144"/>
      <c r="G555" s="143"/>
      <c r="H555" s="143"/>
      <c r="I555" s="143"/>
      <c r="J555" s="143"/>
      <c r="K555" s="143"/>
      <c r="L555" s="143"/>
      <c r="M555" s="143"/>
      <c r="N555" s="144"/>
      <c r="O555" s="145"/>
      <c r="P555" s="143"/>
    </row>
    <row r="556" spans="2:16" x14ac:dyDescent="0.4">
      <c r="B556" s="143"/>
      <c r="C556" s="143"/>
      <c r="D556" s="143"/>
      <c r="E556" s="143"/>
      <c r="F556" s="144"/>
      <c r="G556" s="143"/>
      <c r="H556" s="143"/>
      <c r="I556" s="143"/>
      <c r="J556" s="143"/>
      <c r="K556" s="143"/>
      <c r="L556" s="143"/>
      <c r="M556" s="143"/>
      <c r="N556" s="144"/>
      <c r="O556" s="145"/>
      <c r="P556" s="143"/>
    </row>
    <row r="557" spans="2:16" x14ac:dyDescent="0.4">
      <c r="B557" s="143"/>
      <c r="C557" s="143"/>
      <c r="D557" s="143"/>
      <c r="E557" s="143"/>
      <c r="F557" s="144"/>
      <c r="G557" s="143"/>
      <c r="H557" s="143"/>
      <c r="I557" s="143"/>
      <c r="J557" s="143"/>
      <c r="K557" s="143"/>
      <c r="L557" s="143"/>
      <c r="M557" s="143"/>
      <c r="N557" s="144"/>
      <c r="O557" s="145"/>
      <c r="P557" s="143"/>
    </row>
    <row r="558" spans="2:16" x14ac:dyDescent="0.4">
      <c r="B558" s="143"/>
      <c r="C558" s="143"/>
      <c r="D558" s="143"/>
      <c r="E558" s="143"/>
      <c r="F558" s="144"/>
      <c r="G558" s="143"/>
      <c r="H558" s="143"/>
      <c r="I558" s="143"/>
      <c r="J558" s="143"/>
      <c r="K558" s="143"/>
      <c r="L558" s="143"/>
      <c r="M558" s="143"/>
      <c r="N558" s="144"/>
      <c r="O558" s="145"/>
      <c r="P558" s="143"/>
    </row>
    <row r="559" spans="2:16" x14ac:dyDescent="0.4">
      <c r="B559" s="143"/>
      <c r="C559" s="143"/>
      <c r="D559" s="143"/>
      <c r="E559" s="143"/>
      <c r="F559" s="144"/>
      <c r="G559" s="143"/>
      <c r="H559" s="143"/>
      <c r="I559" s="143"/>
      <c r="J559" s="143"/>
      <c r="K559" s="143"/>
      <c r="L559" s="143"/>
      <c r="M559" s="143"/>
      <c r="N559" s="144"/>
      <c r="O559" s="145"/>
      <c r="P559" s="143"/>
    </row>
    <row r="560" spans="2:16" x14ac:dyDescent="0.4">
      <c r="B560" s="143"/>
      <c r="C560" s="143"/>
      <c r="D560" s="143"/>
      <c r="E560" s="143"/>
      <c r="F560" s="144"/>
      <c r="G560" s="143"/>
      <c r="H560" s="143"/>
      <c r="I560" s="143"/>
      <c r="J560" s="143"/>
      <c r="K560" s="143"/>
      <c r="L560" s="143"/>
      <c r="M560" s="143"/>
      <c r="N560" s="144"/>
      <c r="O560" s="145"/>
      <c r="P560" s="143"/>
    </row>
    <row r="561" spans="2:16" x14ac:dyDescent="0.4">
      <c r="B561" s="143"/>
      <c r="C561" s="143"/>
      <c r="D561" s="143"/>
      <c r="E561" s="143"/>
      <c r="F561" s="144"/>
      <c r="G561" s="143"/>
      <c r="H561" s="143"/>
      <c r="I561" s="143"/>
      <c r="J561" s="143"/>
      <c r="K561" s="143"/>
      <c r="L561" s="143"/>
      <c r="M561" s="143"/>
      <c r="N561" s="144"/>
      <c r="O561" s="145"/>
      <c r="P561" s="143"/>
    </row>
    <row r="562" spans="2:16" x14ac:dyDescent="0.4">
      <c r="B562" s="143"/>
      <c r="C562" s="143"/>
      <c r="D562" s="143"/>
      <c r="E562" s="143"/>
      <c r="F562" s="144"/>
      <c r="G562" s="143"/>
      <c r="H562" s="143"/>
      <c r="I562" s="143"/>
      <c r="J562" s="143"/>
      <c r="K562" s="143"/>
      <c r="L562" s="143"/>
      <c r="M562" s="143"/>
      <c r="N562" s="144"/>
      <c r="O562" s="145"/>
      <c r="P562" s="143"/>
    </row>
    <row r="563" spans="2:16" x14ac:dyDescent="0.4">
      <c r="B563" s="143"/>
      <c r="C563" s="143"/>
      <c r="D563" s="143"/>
      <c r="E563" s="143"/>
      <c r="F563" s="144"/>
      <c r="G563" s="143"/>
      <c r="H563" s="143"/>
      <c r="I563" s="143"/>
      <c r="J563" s="143"/>
      <c r="K563" s="143"/>
      <c r="L563" s="143"/>
      <c r="M563" s="143"/>
      <c r="N563" s="144"/>
      <c r="O563" s="145"/>
      <c r="P563" s="143"/>
    </row>
    <row r="564" spans="2:16" x14ac:dyDescent="0.4">
      <c r="B564" s="143"/>
      <c r="C564" s="143"/>
      <c r="D564" s="143"/>
      <c r="E564" s="143"/>
      <c r="F564" s="144"/>
      <c r="G564" s="143"/>
      <c r="H564" s="143"/>
      <c r="I564" s="143"/>
      <c r="J564" s="143"/>
      <c r="K564" s="143"/>
      <c r="L564" s="143"/>
      <c r="M564" s="143"/>
      <c r="N564" s="144"/>
      <c r="O564" s="145"/>
      <c r="P564" s="143"/>
    </row>
    <row r="565" spans="2:16" x14ac:dyDescent="0.4">
      <c r="B565" s="143"/>
      <c r="C565" s="143"/>
      <c r="D565" s="143"/>
      <c r="E565" s="143"/>
      <c r="F565" s="144"/>
      <c r="G565" s="143"/>
      <c r="H565" s="143"/>
      <c r="I565" s="143"/>
      <c r="J565" s="143"/>
      <c r="K565" s="143"/>
      <c r="L565" s="143"/>
      <c r="M565" s="143"/>
      <c r="N565" s="144"/>
      <c r="O565" s="145"/>
      <c r="P565" s="143"/>
    </row>
    <row r="566" spans="2:16" x14ac:dyDescent="0.4">
      <c r="B566" s="143"/>
      <c r="C566" s="143"/>
      <c r="D566" s="143"/>
      <c r="E566" s="143"/>
      <c r="F566" s="144"/>
      <c r="G566" s="143"/>
      <c r="H566" s="143"/>
      <c r="I566" s="143"/>
      <c r="J566" s="143"/>
      <c r="K566" s="143"/>
      <c r="L566" s="143"/>
      <c r="M566" s="143"/>
      <c r="N566" s="144"/>
      <c r="O566" s="145"/>
      <c r="P566" s="143"/>
    </row>
    <row r="567" spans="2:16" x14ac:dyDescent="0.4">
      <c r="B567" s="143"/>
      <c r="C567" s="143"/>
      <c r="D567" s="143"/>
      <c r="E567" s="143"/>
      <c r="F567" s="144"/>
      <c r="G567" s="143"/>
      <c r="H567" s="143"/>
      <c r="I567" s="143"/>
      <c r="J567" s="143"/>
      <c r="K567" s="143"/>
      <c r="L567" s="143"/>
      <c r="M567" s="143"/>
      <c r="N567" s="144"/>
      <c r="O567" s="145"/>
      <c r="P567" s="143"/>
    </row>
    <row r="568" spans="2:16" x14ac:dyDescent="0.4">
      <c r="B568" s="143"/>
      <c r="C568" s="143"/>
      <c r="D568" s="143"/>
      <c r="E568" s="143"/>
      <c r="F568" s="144"/>
      <c r="G568" s="143"/>
      <c r="H568" s="143"/>
      <c r="I568" s="143"/>
      <c r="J568" s="143"/>
      <c r="K568" s="143"/>
      <c r="L568" s="143"/>
      <c r="M568" s="143"/>
      <c r="N568" s="144"/>
      <c r="O568" s="145"/>
      <c r="P568" s="143"/>
    </row>
    <row r="569" spans="2:16" x14ac:dyDescent="0.4">
      <c r="B569" s="143"/>
      <c r="C569" s="143"/>
      <c r="D569" s="143"/>
      <c r="E569" s="143"/>
      <c r="F569" s="144"/>
      <c r="G569" s="143"/>
      <c r="H569" s="143"/>
      <c r="I569" s="143"/>
      <c r="J569" s="143"/>
      <c r="K569" s="143"/>
      <c r="L569" s="143"/>
      <c r="M569" s="143"/>
      <c r="N569" s="144"/>
      <c r="O569" s="145"/>
      <c r="P569" s="143"/>
    </row>
    <row r="570" spans="2:16" x14ac:dyDescent="0.4">
      <c r="B570" s="143"/>
      <c r="C570" s="143"/>
      <c r="D570" s="143"/>
      <c r="E570" s="143"/>
      <c r="F570" s="144"/>
      <c r="G570" s="143"/>
      <c r="H570" s="143"/>
      <c r="I570" s="143"/>
      <c r="J570" s="143"/>
      <c r="K570" s="143"/>
      <c r="L570" s="143"/>
      <c r="M570" s="143"/>
      <c r="N570" s="144"/>
      <c r="O570" s="145"/>
      <c r="P570" s="143"/>
    </row>
    <row r="571" spans="2:16" x14ac:dyDescent="0.4">
      <c r="B571" s="143"/>
      <c r="C571" s="143"/>
      <c r="D571" s="143"/>
      <c r="E571" s="143"/>
      <c r="F571" s="144"/>
      <c r="G571" s="143"/>
      <c r="H571" s="143"/>
      <c r="I571" s="143"/>
      <c r="J571" s="143"/>
      <c r="K571" s="143"/>
      <c r="L571" s="143"/>
      <c r="M571" s="143"/>
      <c r="N571" s="144"/>
      <c r="O571" s="145"/>
      <c r="P571" s="143"/>
    </row>
    <row r="572" spans="2:16" x14ac:dyDescent="0.4">
      <c r="B572" s="143"/>
      <c r="C572" s="143"/>
      <c r="D572" s="143"/>
      <c r="E572" s="143"/>
      <c r="F572" s="144"/>
      <c r="G572" s="143"/>
      <c r="H572" s="143"/>
      <c r="I572" s="143"/>
      <c r="J572" s="143"/>
      <c r="K572" s="143"/>
      <c r="L572" s="143"/>
      <c r="M572" s="143"/>
      <c r="N572" s="144"/>
      <c r="O572" s="145"/>
      <c r="P572" s="143"/>
    </row>
    <row r="573" spans="2:16" x14ac:dyDescent="0.4">
      <c r="B573" s="143"/>
      <c r="C573" s="143"/>
      <c r="D573" s="143"/>
      <c r="E573" s="143"/>
      <c r="F573" s="144"/>
      <c r="G573" s="143"/>
      <c r="H573" s="143"/>
      <c r="I573" s="143"/>
      <c r="J573" s="143"/>
      <c r="K573" s="143"/>
      <c r="L573" s="143"/>
      <c r="M573" s="143"/>
      <c r="N573" s="144"/>
      <c r="O573" s="145"/>
      <c r="P573" s="143"/>
    </row>
    <row r="574" spans="2:16" x14ac:dyDescent="0.4">
      <c r="B574" s="143"/>
      <c r="C574" s="143"/>
      <c r="D574" s="143"/>
      <c r="E574" s="143"/>
      <c r="F574" s="144"/>
      <c r="G574" s="143"/>
      <c r="H574" s="143"/>
      <c r="I574" s="143"/>
      <c r="J574" s="143"/>
      <c r="K574" s="143"/>
      <c r="L574" s="143"/>
      <c r="M574" s="143"/>
      <c r="N574" s="144"/>
      <c r="O574" s="145"/>
      <c r="P574" s="143"/>
    </row>
    <row r="575" spans="2:16" x14ac:dyDescent="0.4">
      <c r="B575" s="143"/>
      <c r="C575" s="143"/>
      <c r="D575" s="143"/>
      <c r="E575" s="143"/>
      <c r="F575" s="144"/>
      <c r="G575" s="143"/>
      <c r="H575" s="143"/>
      <c r="I575" s="143"/>
      <c r="J575" s="143"/>
      <c r="K575" s="143"/>
      <c r="L575" s="143"/>
      <c r="M575" s="143"/>
      <c r="N575" s="144"/>
      <c r="O575" s="145"/>
      <c r="P575" s="143"/>
    </row>
    <row r="576" spans="2:16" x14ac:dyDescent="0.4">
      <c r="B576" s="143"/>
      <c r="C576" s="143"/>
      <c r="D576" s="143"/>
      <c r="E576" s="143"/>
      <c r="F576" s="144"/>
      <c r="G576" s="143"/>
      <c r="H576" s="143"/>
      <c r="I576" s="143"/>
      <c r="J576" s="143"/>
      <c r="K576" s="143"/>
      <c r="L576" s="143"/>
      <c r="M576" s="143"/>
      <c r="N576" s="144"/>
      <c r="O576" s="145"/>
      <c r="P576" s="143"/>
    </row>
    <row r="577" spans="2:16" x14ac:dyDescent="0.4">
      <c r="B577" s="143"/>
      <c r="C577" s="143"/>
      <c r="D577" s="143"/>
      <c r="E577" s="143"/>
      <c r="F577" s="144"/>
      <c r="G577" s="143"/>
      <c r="H577" s="143"/>
      <c r="I577" s="143"/>
      <c r="J577" s="143"/>
      <c r="K577" s="143"/>
      <c r="L577" s="143"/>
      <c r="M577" s="143"/>
      <c r="N577" s="144"/>
      <c r="O577" s="145"/>
      <c r="P577" s="143"/>
    </row>
    <row r="578" spans="2:16" x14ac:dyDescent="0.4">
      <c r="B578" s="143"/>
      <c r="C578" s="143"/>
      <c r="D578" s="143"/>
      <c r="E578" s="143"/>
      <c r="F578" s="144"/>
      <c r="G578" s="143"/>
      <c r="H578" s="143"/>
      <c r="I578" s="143"/>
      <c r="J578" s="143"/>
      <c r="K578" s="143"/>
      <c r="L578" s="143"/>
      <c r="M578" s="143"/>
      <c r="N578" s="144"/>
      <c r="O578" s="145"/>
      <c r="P578" s="143"/>
    </row>
    <row r="579" spans="2:16" x14ac:dyDescent="0.4">
      <c r="B579" s="143"/>
      <c r="C579" s="143"/>
      <c r="D579" s="143"/>
      <c r="E579" s="143"/>
      <c r="F579" s="144"/>
      <c r="G579" s="143"/>
      <c r="H579" s="143"/>
      <c r="I579" s="143"/>
      <c r="J579" s="143"/>
      <c r="K579" s="143"/>
      <c r="L579" s="143"/>
      <c r="M579" s="143"/>
      <c r="N579" s="144"/>
      <c r="O579" s="145"/>
      <c r="P579" s="143"/>
    </row>
    <row r="580" spans="2:16" x14ac:dyDescent="0.4">
      <c r="B580" s="143"/>
      <c r="C580" s="143"/>
      <c r="D580" s="143"/>
      <c r="E580" s="143"/>
      <c r="F580" s="144"/>
      <c r="G580" s="143"/>
      <c r="H580" s="143"/>
      <c r="I580" s="143"/>
      <c r="J580" s="143"/>
      <c r="K580" s="143"/>
      <c r="L580" s="143"/>
      <c r="M580" s="143"/>
      <c r="N580" s="144"/>
      <c r="O580" s="145"/>
      <c r="P580" s="143"/>
    </row>
    <row r="581" spans="2:16" x14ac:dyDescent="0.4">
      <c r="B581" s="143"/>
      <c r="C581" s="143"/>
      <c r="D581" s="143"/>
      <c r="E581" s="143"/>
      <c r="F581" s="144"/>
      <c r="G581" s="143"/>
      <c r="H581" s="143"/>
      <c r="I581" s="143"/>
      <c r="J581" s="143"/>
      <c r="K581" s="143"/>
      <c r="L581" s="143"/>
      <c r="M581" s="143"/>
      <c r="N581" s="144"/>
      <c r="O581" s="145"/>
      <c r="P581" s="143"/>
    </row>
    <row r="582" spans="2:16" x14ac:dyDescent="0.4">
      <c r="B582" s="143"/>
      <c r="C582" s="143"/>
      <c r="D582" s="143"/>
      <c r="E582" s="143"/>
      <c r="F582" s="144"/>
      <c r="G582" s="143"/>
      <c r="H582" s="143"/>
      <c r="I582" s="143"/>
      <c r="J582" s="143"/>
      <c r="K582" s="143"/>
      <c r="L582" s="143"/>
      <c r="M582" s="143"/>
      <c r="N582" s="144"/>
      <c r="O582" s="145"/>
      <c r="P582" s="143"/>
    </row>
    <row r="583" spans="2:16" x14ac:dyDescent="0.4">
      <c r="B583" s="143"/>
      <c r="C583" s="143"/>
      <c r="D583" s="143"/>
      <c r="E583" s="143"/>
      <c r="F583" s="144"/>
      <c r="G583" s="143"/>
      <c r="H583" s="143"/>
      <c r="I583" s="143"/>
      <c r="J583" s="143"/>
      <c r="K583" s="143"/>
      <c r="L583" s="143"/>
      <c r="M583" s="143"/>
      <c r="N583" s="144"/>
      <c r="O583" s="145"/>
      <c r="P583" s="143"/>
    </row>
    <row r="584" spans="2:16" x14ac:dyDescent="0.4">
      <c r="B584" s="143"/>
      <c r="C584" s="143"/>
      <c r="D584" s="143"/>
      <c r="E584" s="143"/>
      <c r="F584" s="144"/>
      <c r="G584" s="143"/>
      <c r="H584" s="143"/>
      <c r="I584" s="143"/>
      <c r="J584" s="143"/>
      <c r="K584" s="143"/>
      <c r="L584" s="143"/>
      <c r="M584" s="143"/>
      <c r="N584" s="144"/>
      <c r="O584" s="145"/>
      <c r="P584" s="143"/>
    </row>
    <row r="585" spans="2:16" x14ac:dyDescent="0.4">
      <c r="B585" s="143"/>
      <c r="C585" s="143"/>
      <c r="D585" s="143"/>
      <c r="E585" s="143"/>
      <c r="F585" s="144"/>
      <c r="G585" s="143"/>
      <c r="H585" s="143"/>
      <c r="I585" s="143"/>
      <c r="J585" s="143"/>
      <c r="K585" s="143"/>
      <c r="L585" s="143"/>
      <c r="M585" s="143"/>
      <c r="N585" s="144"/>
      <c r="O585" s="145"/>
      <c r="P585" s="143"/>
    </row>
    <row r="586" spans="2:16" x14ac:dyDescent="0.4">
      <c r="B586" s="143"/>
      <c r="C586" s="143"/>
      <c r="D586" s="143"/>
      <c r="E586" s="143"/>
      <c r="F586" s="144"/>
      <c r="G586" s="143"/>
      <c r="H586" s="143"/>
      <c r="I586" s="143"/>
      <c r="J586" s="143"/>
      <c r="K586" s="143"/>
      <c r="L586" s="143"/>
      <c r="M586" s="143"/>
      <c r="N586" s="144"/>
      <c r="O586" s="145"/>
      <c r="P586" s="143"/>
    </row>
    <row r="587" spans="2:16" x14ac:dyDescent="0.4">
      <c r="B587" s="143"/>
      <c r="C587" s="143"/>
      <c r="D587" s="143"/>
      <c r="E587" s="143"/>
      <c r="F587" s="144"/>
      <c r="G587" s="143"/>
      <c r="H587" s="143"/>
      <c r="I587" s="143"/>
      <c r="J587" s="143"/>
      <c r="K587" s="143"/>
      <c r="L587" s="143"/>
      <c r="M587" s="143"/>
      <c r="N587" s="144"/>
      <c r="O587" s="145"/>
      <c r="P587" s="143"/>
    </row>
    <row r="588" spans="2:16" x14ac:dyDescent="0.4">
      <c r="B588" s="143"/>
      <c r="C588" s="143"/>
      <c r="D588" s="143"/>
      <c r="E588" s="143"/>
      <c r="F588" s="144"/>
      <c r="G588" s="143"/>
      <c r="H588" s="143"/>
      <c r="I588" s="143"/>
      <c r="J588" s="143"/>
      <c r="K588" s="143"/>
      <c r="L588" s="143"/>
      <c r="M588" s="143"/>
      <c r="N588" s="144"/>
      <c r="O588" s="145"/>
      <c r="P588" s="143"/>
    </row>
    <row r="589" spans="2:16" x14ac:dyDescent="0.4">
      <c r="B589" s="143"/>
      <c r="C589" s="143"/>
      <c r="D589" s="143"/>
      <c r="E589" s="143"/>
      <c r="F589" s="144"/>
      <c r="G589" s="143"/>
      <c r="H589" s="143"/>
      <c r="I589" s="143"/>
      <c r="J589" s="143"/>
      <c r="K589" s="143"/>
      <c r="L589" s="143"/>
      <c r="M589" s="143"/>
      <c r="N589" s="144"/>
      <c r="O589" s="145"/>
      <c r="P589" s="143"/>
    </row>
    <row r="590" spans="2:16" x14ac:dyDescent="0.4">
      <c r="B590" s="143"/>
      <c r="C590" s="143"/>
      <c r="D590" s="143"/>
      <c r="E590" s="143"/>
      <c r="F590" s="144"/>
      <c r="G590" s="143"/>
      <c r="H590" s="143"/>
      <c r="I590" s="143"/>
      <c r="J590" s="143"/>
      <c r="K590" s="143"/>
      <c r="L590" s="143"/>
      <c r="M590" s="143"/>
      <c r="N590" s="144"/>
      <c r="O590" s="145"/>
      <c r="P590" s="143"/>
    </row>
    <row r="591" spans="2:16" x14ac:dyDescent="0.4">
      <c r="B591" s="143"/>
      <c r="C591" s="143"/>
      <c r="D591" s="143"/>
      <c r="E591" s="143"/>
      <c r="F591" s="144"/>
      <c r="G591" s="143"/>
      <c r="H591" s="143"/>
      <c r="I591" s="143"/>
      <c r="J591" s="143"/>
      <c r="K591" s="143"/>
      <c r="L591" s="143"/>
      <c r="M591" s="143"/>
      <c r="N591" s="144"/>
      <c r="O591" s="145"/>
      <c r="P591" s="143"/>
    </row>
    <row r="592" spans="2:16" x14ac:dyDescent="0.4">
      <c r="B592" s="143"/>
      <c r="C592" s="143"/>
      <c r="D592" s="143"/>
      <c r="E592" s="143"/>
      <c r="F592" s="144"/>
      <c r="G592" s="143"/>
      <c r="H592" s="143"/>
      <c r="I592" s="143"/>
      <c r="J592" s="143"/>
      <c r="K592" s="143"/>
      <c r="L592" s="143"/>
      <c r="M592" s="143"/>
      <c r="N592" s="144"/>
      <c r="O592" s="145"/>
      <c r="P592" s="143"/>
    </row>
    <row r="593" spans="2:16" x14ac:dyDescent="0.4">
      <c r="B593" s="143"/>
      <c r="C593" s="143"/>
      <c r="D593" s="143"/>
      <c r="E593" s="143"/>
      <c r="F593" s="144"/>
      <c r="G593" s="143"/>
      <c r="H593" s="143"/>
      <c r="I593" s="143"/>
      <c r="J593" s="143"/>
      <c r="K593" s="143"/>
      <c r="L593" s="143"/>
      <c r="M593" s="143"/>
      <c r="N593" s="144"/>
      <c r="O593" s="145"/>
      <c r="P593" s="143"/>
    </row>
    <row r="594" spans="2:16" x14ac:dyDescent="0.4">
      <c r="B594" s="143"/>
      <c r="C594" s="143"/>
      <c r="D594" s="143"/>
      <c r="E594" s="143"/>
      <c r="F594" s="144"/>
      <c r="G594" s="143"/>
      <c r="H594" s="143"/>
      <c r="I594" s="143"/>
      <c r="J594" s="143"/>
      <c r="K594" s="143"/>
      <c r="L594" s="143"/>
      <c r="M594" s="143"/>
      <c r="N594" s="144"/>
      <c r="O594" s="145"/>
      <c r="P594" s="143"/>
    </row>
    <row r="595" spans="2:16" x14ac:dyDescent="0.4">
      <c r="B595" s="143"/>
      <c r="C595" s="143"/>
      <c r="D595" s="143"/>
      <c r="E595" s="143"/>
      <c r="F595" s="144"/>
      <c r="G595" s="143"/>
      <c r="H595" s="143"/>
      <c r="I595" s="143"/>
      <c r="J595" s="143"/>
      <c r="K595" s="143"/>
      <c r="L595" s="143"/>
      <c r="M595" s="143"/>
      <c r="N595" s="144"/>
      <c r="O595" s="145"/>
      <c r="P595" s="143"/>
    </row>
    <row r="596" spans="2:16" x14ac:dyDescent="0.4">
      <c r="B596" s="143"/>
      <c r="C596" s="143"/>
      <c r="D596" s="143"/>
      <c r="E596" s="143"/>
      <c r="F596" s="144"/>
      <c r="G596" s="143"/>
      <c r="H596" s="143"/>
      <c r="I596" s="143"/>
      <c r="J596" s="143"/>
      <c r="K596" s="143"/>
      <c r="L596" s="143"/>
      <c r="M596" s="143"/>
      <c r="N596" s="144"/>
      <c r="O596" s="145"/>
      <c r="P596" s="143"/>
    </row>
    <row r="597" spans="2:16" x14ac:dyDescent="0.4">
      <c r="B597" s="143"/>
      <c r="C597" s="143"/>
      <c r="D597" s="143"/>
      <c r="E597" s="143"/>
      <c r="F597" s="144"/>
      <c r="G597" s="143"/>
      <c r="H597" s="143"/>
      <c r="I597" s="143"/>
      <c r="J597" s="143"/>
      <c r="K597" s="143"/>
      <c r="L597" s="143"/>
      <c r="M597" s="143"/>
      <c r="N597" s="144"/>
      <c r="O597" s="145"/>
      <c r="P597" s="143"/>
    </row>
    <row r="598" spans="2:16" x14ac:dyDescent="0.4">
      <c r="B598" s="143"/>
      <c r="C598" s="143"/>
      <c r="D598" s="143"/>
      <c r="E598" s="143"/>
      <c r="F598" s="144"/>
      <c r="G598" s="143"/>
      <c r="H598" s="143"/>
      <c r="I598" s="143"/>
      <c r="J598" s="143"/>
      <c r="K598" s="143"/>
      <c r="L598" s="143"/>
      <c r="M598" s="143"/>
      <c r="N598" s="144"/>
      <c r="O598" s="145"/>
      <c r="P598" s="143"/>
    </row>
    <row r="599" spans="2:16" x14ac:dyDescent="0.4">
      <c r="B599" s="143"/>
      <c r="C599" s="143"/>
      <c r="D599" s="143"/>
      <c r="E599" s="143"/>
      <c r="F599" s="144"/>
      <c r="G599" s="143"/>
      <c r="H599" s="143"/>
      <c r="I599" s="143"/>
      <c r="J599" s="143"/>
      <c r="K599" s="143"/>
      <c r="L599" s="143"/>
      <c r="M599" s="143"/>
      <c r="N599" s="144"/>
      <c r="O599" s="145"/>
      <c r="P599" s="143"/>
    </row>
    <row r="600" spans="2:16" x14ac:dyDescent="0.4">
      <c r="B600" s="143"/>
      <c r="C600" s="143"/>
      <c r="D600" s="143"/>
      <c r="E600" s="143"/>
      <c r="F600" s="144"/>
      <c r="G600" s="143"/>
      <c r="H600" s="143"/>
      <c r="I600" s="143"/>
      <c r="J600" s="143"/>
      <c r="K600" s="143"/>
      <c r="L600" s="143"/>
      <c r="M600" s="143"/>
      <c r="N600" s="144"/>
      <c r="O600" s="145"/>
      <c r="P600" s="143"/>
    </row>
    <row r="601" spans="2:16" x14ac:dyDescent="0.4">
      <c r="B601" s="143"/>
      <c r="C601" s="143"/>
      <c r="D601" s="143"/>
      <c r="E601" s="143"/>
      <c r="F601" s="144"/>
      <c r="G601" s="143"/>
      <c r="H601" s="143"/>
      <c r="I601" s="143"/>
      <c r="J601" s="143"/>
      <c r="K601" s="143"/>
      <c r="L601" s="143"/>
      <c r="M601" s="143"/>
      <c r="N601" s="144"/>
      <c r="O601" s="145"/>
      <c r="P601" s="143"/>
    </row>
    <row r="602" spans="2:16" x14ac:dyDescent="0.4">
      <c r="B602" s="143"/>
      <c r="C602" s="143"/>
      <c r="D602" s="143"/>
      <c r="E602" s="143"/>
      <c r="F602" s="144"/>
      <c r="G602" s="143"/>
      <c r="H602" s="143"/>
      <c r="I602" s="143"/>
      <c r="J602" s="143"/>
      <c r="K602" s="143"/>
      <c r="L602" s="143"/>
      <c r="M602" s="143"/>
      <c r="N602" s="144"/>
      <c r="O602" s="145"/>
      <c r="P602" s="143"/>
    </row>
    <row r="603" spans="2:16" x14ac:dyDescent="0.4">
      <c r="B603" s="143"/>
      <c r="C603" s="143"/>
      <c r="D603" s="143"/>
      <c r="E603" s="143"/>
      <c r="F603" s="144"/>
      <c r="G603" s="143"/>
      <c r="H603" s="143"/>
      <c r="I603" s="143"/>
      <c r="J603" s="143"/>
      <c r="K603" s="143"/>
      <c r="L603" s="143"/>
      <c r="M603" s="143"/>
      <c r="N603" s="144"/>
      <c r="O603" s="145"/>
      <c r="P603" s="143"/>
    </row>
    <row r="604" spans="2:16" x14ac:dyDescent="0.4">
      <c r="B604" s="143"/>
      <c r="C604" s="143"/>
      <c r="D604" s="143"/>
      <c r="E604" s="143"/>
      <c r="F604" s="144"/>
      <c r="G604" s="143"/>
      <c r="H604" s="143"/>
      <c r="I604" s="143"/>
      <c r="J604" s="143"/>
      <c r="K604" s="143"/>
      <c r="L604" s="143"/>
      <c r="M604" s="143"/>
      <c r="N604" s="144"/>
      <c r="O604" s="145"/>
      <c r="P604" s="143"/>
    </row>
    <row r="605" spans="2:16" x14ac:dyDescent="0.4">
      <c r="B605" s="143"/>
      <c r="C605" s="143"/>
      <c r="D605" s="143"/>
      <c r="E605" s="143"/>
      <c r="F605" s="144"/>
      <c r="G605" s="143"/>
      <c r="H605" s="143"/>
      <c r="I605" s="143"/>
      <c r="J605" s="143"/>
      <c r="K605" s="143"/>
      <c r="L605" s="143"/>
      <c r="M605" s="143"/>
      <c r="N605" s="144"/>
      <c r="O605" s="145"/>
      <c r="P605" s="143"/>
    </row>
    <row r="606" spans="2:16" x14ac:dyDescent="0.4">
      <c r="B606" s="143"/>
      <c r="C606" s="143"/>
      <c r="D606" s="143"/>
      <c r="E606" s="143"/>
      <c r="F606" s="144"/>
      <c r="G606" s="143"/>
      <c r="H606" s="143"/>
      <c r="I606" s="143"/>
      <c r="J606" s="143"/>
      <c r="K606" s="143"/>
      <c r="L606" s="143"/>
      <c r="M606" s="143"/>
      <c r="N606" s="144"/>
      <c r="O606" s="145"/>
      <c r="P606" s="143"/>
    </row>
    <row r="607" spans="2:16" x14ac:dyDescent="0.4">
      <c r="B607" s="143"/>
      <c r="C607" s="143"/>
      <c r="D607" s="143"/>
      <c r="E607" s="143"/>
      <c r="F607" s="144"/>
      <c r="G607" s="143"/>
      <c r="H607" s="143"/>
      <c r="I607" s="143"/>
      <c r="J607" s="143"/>
      <c r="K607" s="143"/>
      <c r="L607" s="143"/>
      <c r="M607" s="143"/>
      <c r="N607" s="144"/>
      <c r="O607" s="145"/>
      <c r="P607" s="143"/>
    </row>
    <row r="608" spans="2:16" x14ac:dyDescent="0.4">
      <c r="B608" s="143"/>
      <c r="C608" s="143"/>
      <c r="D608" s="143"/>
      <c r="E608" s="143"/>
      <c r="F608" s="144"/>
      <c r="G608" s="143"/>
      <c r="H608" s="143"/>
      <c r="I608" s="143"/>
      <c r="J608" s="143"/>
      <c r="K608" s="143"/>
      <c r="L608" s="143"/>
      <c r="M608" s="143"/>
      <c r="N608" s="144"/>
      <c r="O608" s="145"/>
      <c r="P608" s="143"/>
    </row>
    <row r="609" spans="2:16" x14ac:dyDescent="0.4">
      <c r="B609" s="143"/>
      <c r="C609" s="143"/>
      <c r="D609" s="143"/>
      <c r="E609" s="143"/>
      <c r="F609" s="144"/>
      <c r="G609" s="143"/>
      <c r="H609" s="143"/>
      <c r="I609" s="143"/>
      <c r="J609" s="143"/>
      <c r="K609" s="143"/>
      <c r="L609" s="143"/>
      <c r="M609" s="143"/>
      <c r="N609" s="144"/>
      <c r="O609" s="145"/>
      <c r="P609" s="143"/>
    </row>
    <row r="610" spans="2:16" x14ac:dyDescent="0.4">
      <c r="B610" s="143"/>
      <c r="C610" s="143"/>
      <c r="D610" s="143"/>
      <c r="E610" s="143"/>
      <c r="F610" s="144"/>
      <c r="G610" s="143"/>
      <c r="H610" s="143"/>
      <c r="I610" s="143"/>
      <c r="J610" s="143"/>
      <c r="K610" s="143"/>
      <c r="L610" s="143"/>
      <c r="M610" s="143"/>
      <c r="N610" s="144"/>
      <c r="O610" s="145"/>
      <c r="P610" s="143"/>
    </row>
    <row r="611" spans="2:16" x14ac:dyDescent="0.4">
      <c r="B611" s="143"/>
      <c r="C611" s="143"/>
      <c r="D611" s="143"/>
      <c r="E611" s="143"/>
      <c r="F611" s="144"/>
      <c r="G611" s="143"/>
      <c r="H611" s="143"/>
      <c r="I611" s="143"/>
      <c r="J611" s="143"/>
      <c r="K611" s="143"/>
      <c r="L611" s="143"/>
      <c r="M611" s="143"/>
      <c r="N611" s="144"/>
      <c r="O611" s="145"/>
      <c r="P611" s="143"/>
    </row>
    <row r="612" spans="2:16" x14ac:dyDescent="0.4">
      <c r="B612" s="143"/>
      <c r="C612" s="143"/>
      <c r="D612" s="143"/>
      <c r="E612" s="143"/>
      <c r="F612" s="144"/>
      <c r="G612" s="143"/>
      <c r="H612" s="143"/>
      <c r="I612" s="143"/>
      <c r="J612" s="143"/>
      <c r="K612" s="143"/>
      <c r="L612" s="143"/>
      <c r="M612" s="143"/>
      <c r="N612" s="144"/>
      <c r="O612" s="145"/>
      <c r="P612" s="143"/>
    </row>
    <row r="613" spans="2:16" x14ac:dyDescent="0.4">
      <c r="B613" s="143"/>
      <c r="C613" s="143"/>
      <c r="D613" s="143"/>
      <c r="E613" s="143"/>
      <c r="F613" s="144"/>
      <c r="G613" s="143"/>
      <c r="H613" s="143"/>
      <c r="I613" s="143"/>
      <c r="J613" s="143"/>
      <c r="K613" s="143"/>
      <c r="L613" s="143"/>
      <c r="M613" s="143"/>
      <c r="N613" s="144"/>
      <c r="O613" s="145"/>
      <c r="P613" s="143"/>
    </row>
    <row r="614" spans="2:16" x14ac:dyDescent="0.4">
      <c r="B614" s="143"/>
      <c r="C614" s="143"/>
      <c r="D614" s="143"/>
      <c r="E614" s="143"/>
      <c r="F614" s="144"/>
      <c r="G614" s="143"/>
      <c r="H614" s="143"/>
      <c r="I614" s="143"/>
      <c r="J614" s="143"/>
      <c r="K614" s="143"/>
      <c r="L614" s="143"/>
      <c r="M614" s="143"/>
      <c r="N614" s="144"/>
      <c r="O614" s="145"/>
      <c r="P614" s="143"/>
    </row>
    <row r="615" spans="2:16" x14ac:dyDescent="0.4">
      <c r="B615" s="143"/>
      <c r="C615" s="143"/>
      <c r="D615" s="143"/>
      <c r="E615" s="143"/>
      <c r="F615" s="144"/>
      <c r="G615" s="143"/>
      <c r="H615" s="143"/>
      <c r="I615" s="143"/>
      <c r="J615" s="143"/>
      <c r="K615" s="143"/>
      <c r="L615" s="143"/>
      <c r="M615" s="143"/>
      <c r="N615" s="144"/>
      <c r="O615" s="145"/>
      <c r="P615" s="143"/>
    </row>
    <row r="616" spans="2:16" x14ac:dyDescent="0.4">
      <c r="B616" s="143"/>
      <c r="C616" s="143"/>
      <c r="D616" s="143"/>
      <c r="E616" s="143"/>
      <c r="F616" s="144"/>
      <c r="G616" s="143"/>
      <c r="H616" s="143"/>
      <c r="I616" s="143"/>
      <c r="J616" s="143"/>
      <c r="K616" s="143"/>
      <c r="L616" s="143"/>
      <c r="M616" s="143"/>
      <c r="N616" s="144"/>
      <c r="O616" s="145"/>
      <c r="P616" s="143"/>
    </row>
    <row r="617" spans="2:16" x14ac:dyDescent="0.4">
      <c r="B617" s="143"/>
      <c r="C617" s="143"/>
      <c r="D617" s="143"/>
      <c r="E617" s="143"/>
      <c r="F617" s="144"/>
      <c r="G617" s="143"/>
      <c r="H617" s="143"/>
      <c r="I617" s="143"/>
      <c r="J617" s="143"/>
      <c r="K617" s="143"/>
      <c r="L617" s="143"/>
      <c r="M617" s="143"/>
      <c r="N617" s="144"/>
      <c r="O617" s="145"/>
      <c r="P617" s="143"/>
    </row>
    <row r="618" spans="2:16" x14ac:dyDescent="0.4">
      <c r="B618" s="143"/>
      <c r="C618" s="143"/>
      <c r="D618" s="143"/>
      <c r="E618" s="143"/>
      <c r="F618" s="144"/>
      <c r="G618" s="143"/>
      <c r="H618" s="143"/>
      <c r="I618" s="143"/>
      <c r="J618" s="143"/>
      <c r="K618" s="143"/>
      <c r="L618" s="143"/>
      <c r="M618" s="143"/>
      <c r="N618" s="144"/>
      <c r="O618" s="145"/>
      <c r="P618" s="143"/>
    </row>
    <row r="619" spans="2:16" x14ac:dyDescent="0.4">
      <c r="B619" s="143"/>
      <c r="C619" s="143"/>
      <c r="D619" s="143"/>
      <c r="E619" s="143"/>
      <c r="F619" s="144"/>
      <c r="G619" s="143"/>
      <c r="H619" s="143"/>
      <c r="I619" s="143"/>
      <c r="J619" s="143"/>
      <c r="K619" s="143"/>
      <c r="L619" s="143"/>
      <c r="M619" s="143"/>
      <c r="N619" s="144"/>
      <c r="O619" s="145"/>
      <c r="P619" s="143"/>
    </row>
    <row r="620" spans="2:16" x14ac:dyDescent="0.4">
      <c r="B620" s="143"/>
      <c r="C620" s="143"/>
      <c r="D620" s="143"/>
      <c r="E620" s="143"/>
      <c r="F620" s="144"/>
      <c r="G620" s="143"/>
      <c r="H620" s="143"/>
      <c r="I620" s="143"/>
      <c r="J620" s="143"/>
      <c r="K620" s="143"/>
      <c r="L620" s="143"/>
      <c r="M620" s="143"/>
      <c r="N620" s="144"/>
      <c r="O620" s="145"/>
      <c r="P620" s="143"/>
    </row>
    <row r="621" spans="2:16" x14ac:dyDescent="0.4">
      <c r="B621" s="143"/>
      <c r="C621" s="143"/>
      <c r="D621" s="143"/>
      <c r="E621" s="143"/>
      <c r="F621" s="144"/>
      <c r="G621" s="143"/>
      <c r="H621" s="143"/>
      <c r="I621" s="143"/>
      <c r="J621" s="143"/>
      <c r="K621" s="143"/>
      <c r="L621" s="143"/>
      <c r="M621" s="143"/>
      <c r="N621" s="144"/>
      <c r="O621" s="145"/>
      <c r="P621" s="143"/>
    </row>
    <row r="622" spans="2:16" x14ac:dyDescent="0.4">
      <c r="B622" s="143"/>
      <c r="C622" s="143"/>
      <c r="D622" s="143"/>
      <c r="E622" s="143"/>
      <c r="F622" s="144"/>
      <c r="G622" s="143"/>
      <c r="H622" s="143"/>
      <c r="I622" s="143"/>
      <c r="J622" s="143"/>
      <c r="K622" s="143"/>
      <c r="L622" s="143"/>
      <c r="M622" s="143"/>
      <c r="N622" s="144"/>
      <c r="O622" s="145"/>
      <c r="P622" s="143"/>
    </row>
    <row r="623" spans="2:16" x14ac:dyDescent="0.4">
      <c r="B623" s="143"/>
      <c r="C623" s="143"/>
      <c r="D623" s="143"/>
      <c r="E623" s="143"/>
      <c r="F623" s="144"/>
      <c r="G623" s="143"/>
      <c r="H623" s="143"/>
      <c r="I623" s="143"/>
      <c r="J623" s="143"/>
      <c r="K623" s="143"/>
      <c r="L623" s="143"/>
      <c r="M623" s="143"/>
      <c r="N623" s="144"/>
      <c r="O623" s="145"/>
      <c r="P623" s="143"/>
    </row>
    <row r="624" spans="2:16" x14ac:dyDescent="0.4">
      <c r="B624" s="143"/>
      <c r="C624" s="143"/>
      <c r="D624" s="143"/>
      <c r="E624" s="143"/>
      <c r="F624" s="144"/>
      <c r="G624" s="143"/>
      <c r="H624" s="143"/>
      <c r="I624" s="143"/>
      <c r="J624" s="143"/>
      <c r="K624" s="143"/>
      <c r="L624" s="143"/>
      <c r="M624" s="143"/>
      <c r="N624" s="144"/>
      <c r="O624" s="145"/>
      <c r="P624" s="143"/>
    </row>
    <row r="625" spans="2:16" x14ac:dyDescent="0.4">
      <c r="B625" s="143"/>
      <c r="C625" s="143"/>
      <c r="D625" s="143"/>
      <c r="E625" s="143"/>
      <c r="F625" s="144"/>
      <c r="G625" s="143"/>
      <c r="H625" s="143"/>
      <c r="I625" s="143"/>
      <c r="J625" s="143"/>
      <c r="K625" s="143"/>
      <c r="L625" s="143"/>
      <c r="M625" s="143"/>
      <c r="N625" s="144"/>
      <c r="O625" s="145"/>
      <c r="P625" s="143"/>
    </row>
    <row r="626" spans="2:16" x14ac:dyDescent="0.4">
      <c r="B626" s="143"/>
      <c r="C626" s="143"/>
      <c r="D626" s="143"/>
      <c r="E626" s="143"/>
      <c r="F626" s="144"/>
      <c r="G626" s="143"/>
      <c r="H626" s="143"/>
      <c r="I626" s="143"/>
      <c r="J626" s="143"/>
      <c r="K626" s="143"/>
      <c r="L626" s="143"/>
      <c r="M626" s="143"/>
      <c r="N626" s="144"/>
      <c r="O626" s="145"/>
      <c r="P626" s="143"/>
    </row>
    <row r="627" spans="2:16" x14ac:dyDescent="0.4">
      <c r="B627" s="143"/>
      <c r="C627" s="143"/>
      <c r="D627" s="143"/>
      <c r="E627" s="143"/>
      <c r="F627" s="144"/>
      <c r="G627" s="143"/>
      <c r="H627" s="143"/>
      <c r="I627" s="143"/>
      <c r="J627" s="143"/>
      <c r="K627" s="143"/>
      <c r="L627" s="143"/>
      <c r="M627" s="143"/>
      <c r="N627" s="144"/>
      <c r="O627" s="145"/>
      <c r="P627" s="143"/>
    </row>
    <row r="628" spans="2:16" x14ac:dyDescent="0.4">
      <c r="B628" s="143"/>
      <c r="C628" s="143"/>
      <c r="D628" s="143"/>
      <c r="E628" s="143"/>
      <c r="F628" s="144"/>
      <c r="G628" s="143"/>
      <c r="H628" s="143"/>
      <c r="I628" s="143"/>
      <c r="J628" s="143"/>
      <c r="K628" s="143"/>
      <c r="L628" s="143"/>
      <c r="M628" s="143"/>
      <c r="N628" s="144"/>
      <c r="O628" s="145"/>
      <c r="P628" s="143"/>
    </row>
    <row r="629" spans="2:16" x14ac:dyDescent="0.4">
      <c r="B629" s="143"/>
      <c r="C629" s="143"/>
      <c r="D629" s="143"/>
      <c r="E629" s="143"/>
      <c r="F629" s="144"/>
      <c r="G629" s="143"/>
      <c r="H629" s="143"/>
      <c r="I629" s="143"/>
      <c r="J629" s="143"/>
      <c r="K629" s="143"/>
      <c r="L629" s="143"/>
      <c r="M629" s="143"/>
      <c r="N629" s="144"/>
      <c r="O629" s="145"/>
      <c r="P629" s="143"/>
    </row>
    <row r="630" spans="2:16" x14ac:dyDescent="0.4">
      <c r="B630" s="143"/>
      <c r="C630" s="143"/>
      <c r="D630" s="143"/>
      <c r="E630" s="143"/>
      <c r="F630" s="144"/>
      <c r="G630" s="143"/>
      <c r="H630" s="143"/>
      <c r="I630" s="143"/>
      <c r="J630" s="143"/>
      <c r="K630" s="143"/>
      <c r="L630" s="143"/>
      <c r="M630" s="143"/>
      <c r="N630" s="144"/>
      <c r="O630" s="145"/>
      <c r="P630" s="143"/>
    </row>
    <row r="631" spans="2:16" x14ac:dyDescent="0.4">
      <c r="B631" s="143"/>
      <c r="C631" s="143"/>
      <c r="D631" s="143"/>
      <c r="E631" s="143"/>
      <c r="F631" s="144"/>
      <c r="G631" s="143"/>
      <c r="H631" s="143"/>
      <c r="I631" s="143"/>
      <c r="J631" s="143"/>
      <c r="K631" s="143"/>
      <c r="L631" s="143"/>
      <c r="M631" s="143"/>
      <c r="N631" s="144"/>
      <c r="O631" s="145"/>
      <c r="P631" s="143"/>
    </row>
    <row r="632" spans="2:16" x14ac:dyDescent="0.4">
      <c r="B632" s="143"/>
      <c r="C632" s="143"/>
      <c r="D632" s="143"/>
      <c r="E632" s="143"/>
      <c r="F632" s="144"/>
      <c r="G632" s="143"/>
      <c r="H632" s="143"/>
      <c r="I632" s="143"/>
      <c r="J632" s="143"/>
      <c r="K632" s="143"/>
      <c r="L632" s="143"/>
      <c r="M632" s="143"/>
      <c r="N632" s="144"/>
      <c r="O632" s="145"/>
      <c r="P632" s="143"/>
    </row>
    <row r="633" spans="2:16" x14ac:dyDescent="0.4">
      <c r="B633" s="143"/>
      <c r="C633" s="143"/>
      <c r="D633" s="143"/>
      <c r="E633" s="143"/>
      <c r="F633" s="144"/>
      <c r="G633" s="143"/>
      <c r="H633" s="143"/>
      <c r="I633" s="143"/>
      <c r="J633" s="143"/>
      <c r="K633" s="143"/>
      <c r="L633" s="143"/>
      <c r="M633" s="143"/>
      <c r="N633" s="144"/>
      <c r="O633" s="145"/>
      <c r="P633" s="143"/>
    </row>
    <row r="634" spans="2:16" x14ac:dyDescent="0.4">
      <c r="B634" s="143"/>
      <c r="C634" s="143"/>
      <c r="D634" s="143"/>
      <c r="E634" s="143"/>
      <c r="F634" s="144"/>
      <c r="G634" s="143"/>
      <c r="H634" s="143"/>
      <c r="I634" s="143"/>
      <c r="J634" s="143"/>
      <c r="K634" s="143"/>
      <c r="L634" s="143"/>
      <c r="M634" s="143"/>
      <c r="N634" s="144"/>
      <c r="O634" s="145"/>
      <c r="P634" s="143"/>
    </row>
    <row r="635" spans="2:16" x14ac:dyDescent="0.4">
      <c r="B635" s="143"/>
      <c r="C635" s="143"/>
      <c r="D635" s="143"/>
      <c r="E635" s="143"/>
      <c r="F635" s="144"/>
      <c r="G635" s="143"/>
      <c r="H635" s="143"/>
      <c r="I635" s="143"/>
      <c r="J635" s="143"/>
      <c r="K635" s="143"/>
      <c r="L635" s="143"/>
      <c r="M635" s="143"/>
      <c r="N635" s="144"/>
      <c r="O635" s="145"/>
      <c r="P635" s="143"/>
    </row>
    <row r="636" spans="2:16" x14ac:dyDescent="0.4">
      <c r="B636" s="143"/>
      <c r="C636" s="143"/>
      <c r="D636" s="143"/>
      <c r="E636" s="143"/>
      <c r="F636" s="144"/>
      <c r="G636" s="143"/>
      <c r="H636" s="143"/>
      <c r="I636" s="143"/>
      <c r="J636" s="143"/>
      <c r="K636" s="143"/>
      <c r="L636" s="143"/>
      <c r="M636" s="143"/>
      <c r="N636" s="144"/>
      <c r="O636" s="145"/>
      <c r="P636" s="143"/>
    </row>
    <row r="637" spans="2:16" x14ac:dyDescent="0.4">
      <c r="B637" s="143"/>
      <c r="C637" s="143"/>
      <c r="D637" s="143"/>
      <c r="E637" s="143"/>
      <c r="F637" s="144"/>
      <c r="G637" s="143"/>
      <c r="H637" s="143"/>
      <c r="I637" s="143"/>
      <c r="J637" s="143"/>
      <c r="K637" s="143"/>
      <c r="L637" s="143"/>
      <c r="M637" s="143"/>
      <c r="N637" s="144"/>
      <c r="O637" s="145"/>
      <c r="P637" s="143"/>
    </row>
    <row r="638" spans="2:16" x14ac:dyDescent="0.4">
      <c r="B638" s="143"/>
      <c r="C638" s="143"/>
      <c r="D638" s="143"/>
      <c r="E638" s="143"/>
      <c r="F638" s="144"/>
      <c r="G638" s="143"/>
      <c r="H638" s="143"/>
      <c r="I638" s="143"/>
      <c r="J638" s="143"/>
      <c r="K638" s="143"/>
      <c r="L638" s="143"/>
      <c r="M638" s="143"/>
      <c r="N638" s="144"/>
      <c r="O638" s="145"/>
      <c r="P638" s="143"/>
    </row>
    <row r="639" spans="2:16" x14ac:dyDescent="0.4">
      <c r="B639" s="143"/>
      <c r="C639" s="143"/>
      <c r="D639" s="143"/>
      <c r="E639" s="143"/>
      <c r="F639" s="144"/>
      <c r="G639" s="143"/>
      <c r="H639" s="143"/>
      <c r="I639" s="143"/>
      <c r="J639" s="143"/>
      <c r="K639" s="143"/>
      <c r="L639" s="143"/>
      <c r="M639" s="143"/>
      <c r="N639" s="144"/>
      <c r="O639" s="145"/>
      <c r="P639" s="143"/>
    </row>
    <row r="640" spans="2:16" x14ac:dyDescent="0.4">
      <c r="B640" s="143"/>
      <c r="C640" s="143"/>
      <c r="D640" s="143"/>
      <c r="E640" s="143"/>
      <c r="F640" s="144"/>
      <c r="G640" s="143"/>
      <c r="H640" s="143"/>
      <c r="I640" s="143"/>
      <c r="J640" s="143"/>
      <c r="K640" s="143"/>
      <c r="L640" s="143"/>
      <c r="M640" s="143"/>
      <c r="N640" s="144"/>
      <c r="O640" s="145"/>
      <c r="P640" s="143"/>
    </row>
    <row r="641" spans="2:16" x14ac:dyDescent="0.4">
      <c r="B641" s="143"/>
      <c r="C641" s="143"/>
      <c r="D641" s="143"/>
      <c r="E641" s="143"/>
      <c r="F641" s="144"/>
      <c r="G641" s="143"/>
      <c r="H641" s="143"/>
      <c r="I641" s="143"/>
      <c r="J641" s="143"/>
      <c r="K641" s="143"/>
      <c r="L641" s="143"/>
      <c r="M641" s="143"/>
      <c r="N641" s="144"/>
      <c r="O641" s="145"/>
      <c r="P641" s="143"/>
    </row>
    <row r="642" spans="2:16" x14ac:dyDescent="0.4">
      <c r="B642" s="143"/>
      <c r="C642" s="143"/>
      <c r="D642" s="143"/>
      <c r="E642" s="143"/>
      <c r="F642" s="144"/>
      <c r="G642" s="143"/>
      <c r="H642" s="143"/>
      <c r="I642" s="143"/>
      <c r="J642" s="143"/>
      <c r="K642" s="143"/>
      <c r="L642" s="143"/>
      <c r="M642" s="143"/>
      <c r="N642" s="144"/>
      <c r="O642" s="145"/>
      <c r="P642" s="143"/>
    </row>
    <row r="643" spans="2:16" x14ac:dyDescent="0.4">
      <c r="B643" s="143"/>
      <c r="C643" s="143"/>
      <c r="D643" s="143"/>
      <c r="E643" s="143"/>
      <c r="F643" s="144"/>
      <c r="G643" s="143"/>
      <c r="H643" s="143"/>
      <c r="I643" s="143"/>
      <c r="J643" s="143"/>
      <c r="K643" s="143"/>
      <c r="L643" s="143"/>
      <c r="M643" s="143"/>
      <c r="N643" s="144"/>
      <c r="O643" s="145"/>
      <c r="P643" s="143"/>
    </row>
    <row r="644" spans="2:16" x14ac:dyDescent="0.4">
      <c r="B644" s="143"/>
      <c r="C644" s="143"/>
      <c r="D644" s="143"/>
      <c r="E644" s="143"/>
      <c r="F644" s="144"/>
      <c r="G644" s="143"/>
      <c r="H644" s="143"/>
      <c r="I644" s="143"/>
      <c r="J644" s="143"/>
      <c r="K644" s="143"/>
      <c r="L644" s="143"/>
      <c r="M644" s="143"/>
      <c r="N644" s="144"/>
      <c r="O644" s="145"/>
      <c r="P644" s="143"/>
    </row>
    <row r="645" spans="2:16" x14ac:dyDescent="0.4">
      <c r="B645" s="143"/>
      <c r="C645" s="143"/>
      <c r="D645" s="143"/>
      <c r="E645" s="143"/>
      <c r="F645" s="144"/>
      <c r="G645" s="143"/>
      <c r="H645" s="143"/>
      <c r="I645" s="143"/>
      <c r="J645" s="143"/>
      <c r="K645" s="143"/>
      <c r="L645" s="143"/>
      <c r="M645" s="143"/>
      <c r="N645" s="144"/>
      <c r="O645" s="145"/>
      <c r="P645" s="143"/>
    </row>
    <row r="646" spans="2:16" x14ac:dyDescent="0.4">
      <c r="B646" s="143"/>
      <c r="C646" s="143"/>
      <c r="D646" s="143"/>
      <c r="E646" s="143"/>
      <c r="F646" s="144"/>
      <c r="G646" s="143"/>
      <c r="H646" s="143"/>
      <c r="I646" s="143"/>
      <c r="J646" s="143"/>
      <c r="K646" s="143"/>
      <c r="L646" s="143"/>
      <c r="M646" s="143"/>
      <c r="N646" s="144"/>
      <c r="O646" s="145"/>
      <c r="P646" s="143"/>
    </row>
    <row r="647" spans="2:16" x14ac:dyDescent="0.4">
      <c r="B647" s="143"/>
      <c r="C647" s="143"/>
      <c r="D647" s="143"/>
      <c r="E647" s="143"/>
      <c r="F647" s="144"/>
      <c r="G647" s="143"/>
      <c r="H647" s="143"/>
      <c r="I647" s="143"/>
      <c r="J647" s="143"/>
      <c r="K647" s="143"/>
      <c r="L647" s="143"/>
      <c r="M647" s="143"/>
      <c r="N647" s="144"/>
      <c r="O647" s="145"/>
      <c r="P647" s="143"/>
    </row>
    <row r="648" spans="2:16" x14ac:dyDescent="0.4">
      <c r="B648" s="143"/>
      <c r="C648" s="143"/>
      <c r="D648" s="143"/>
      <c r="E648" s="143"/>
      <c r="F648" s="144"/>
      <c r="G648" s="143"/>
      <c r="H648" s="143"/>
      <c r="I648" s="143"/>
      <c r="J648" s="143"/>
      <c r="K648" s="143"/>
      <c r="L648" s="143"/>
      <c r="M648" s="143"/>
      <c r="N648" s="144"/>
      <c r="O648" s="145"/>
      <c r="P648" s="143"/>
    </row>
    <row r="649" spans="2:16" x14ac:dyDescent="0.4">
      <c r="B649" s="143"/>
      <c r="C649" s="143"/>
      <c r="D649" s="143"/>
      <c r="E649" s="143"/>
      <c r="F649" s="144"/>
      <c r="G649" s="143"/>
      <c r="H649" s="143"/>
      <c r="I649" s="143"/>
      <c r="J649" s="143"/>
      <c r="K649" s="143"/>
      <c r="L649" s="143"/>
      <c r="M649" s="143"/>
      <c r="N649" s="144"/>
      <c r="O649" s="145"/>
      <c r="P649" s="143"/>
    </row>
    <row r="650" spans="2:16" x14ac:dyDescent="0.4">
      <c r="B650" s="143"/>
      <c r="C650" s="143"/>
      <c r="D650" s="143"/>
      <c r="E650" s="143"/>
      <c r="F650" s="144"/>
      <c r="G650" s="143"/>
      <c r="H650" s="143"/>
      <c r="I650" s="143"/>
      <c r="J650" s="143"/>
      <c r="K650" s="143"/>
      <c r="L650" s="143"/>
      <c r="M650" s="143"/>
      <c r="N650" s="144"/>
      <c r="O650" s="145"/>
      <c r="P650" s="143"/>
    </row>
    <row r="651" spans="2:16" x14ac:dyDescent="0.4">
      <c r="B651" s="143"/>
      <c r="C651" s="143"/>
      <c r="D651" s="143"/>
      <c r="E651" s="143"/>
      <c r="F651" s="144"/>
      <c r="G651" s="143"/>
      <c r="H651" s="143"/>
      <c r="I651" s="143"/>
      <c r="J651" s="143"/>
      <c r="K651" s="143"/>
      <c r="L651" s="143"/>
      <c r="M651" s="143"/>
      <c r="N651" s="144"/>
      <c r="O651" s="145"/>
      <c r="P651" s="143"/>
    </row>
    <row r="652" spans="2:16" x14ac:dyDescent="0.4">
      <c r="B652" s="143"/>
      <c r="C652" s="143"/>
      <c r="D652" s="143"/>
      <c r="E652" s="143"/>
      <c r="F652" s="144"/>
      <c r="G652" s="143"/>
      <c r="H652" s="143"/>
      <c r="I652" s="143"/>
      <c r="J652" s="143"/>
      <c r="K652" s="143"/>
      <c r="L652" s="143"/>
      <c r="M652" s="143"/>
      <c r="N652" s="144"/>
      <c r="O652" s="145"/>
      <c r="P652" s="143"/>
    </row>
    <row r="653" spans="2:16" x14ac:dyDescent="0.4">
      <c r="B653" s="143"/>
      <c r="C653" s="143"/>
      <c r="D653" s="143"/>
      <c r="E653" s="143"/>
      <c r="F653" s="144"/>
      <c r="G653" s="143"/>
      <c r="H653" s="143"/>
      <c r="I653" s="143"/>
      <c r="J653" s="143"/>
      <c r="K653" s="143"/>
      <c r="L653" s="143"/>
      <c r="M653" s="143"/>
      <c r="N653" s="144"/>
      <c r="O653" s="145"/>
      <c r="P653" s="143"/>
    </row>
    <row r="654" spans="2:16" x14ac:dyDescent="0.4">
      <c r="B654" s="143"/>
      <c r="C654" s="143"/>
      <c r="D654" s="143"/>
      <c r="E654" s="143"/>
      <c r="F654" s="144"/>
      <c r="G654" s="143"/>
      <c r="H654" s="143"/>
      <c r="I654" s="143"/>
      <c r="J654" s="143"/>
      <c r="K654" s="143"/>
      <c r="L654" s="143"/>
      <c r="M654" s="143"/>
      <c r="N654" s="144"/>
      <c r="O654" s="145"/>
      <c r="P654" s="143"/>
    </row>
    <row r="655" spans="2:16" x14ac:dyDescent="0.4">
      <c r="B655" s="143"/>
      <c r="C655" s="143"/>
      <c r="D655" s="143"/>
      <c r="E655" s="143"/>
      <c r="F655" s="144"/>
      <c r="G655" s="143"/>
      <c r="H655" s="143"/>
      <c r="I655" s="143"/>
      <c r="J655" s="143"/>
      <c r="K655" s="143"/>
      <c r="L655" s="143"/>
      <c r="M655" s="143"/>
      <c r="N655" s="144"/>
      <c r="O655" s="145"/>
      <c r="P655" s="143"/>
    </row>
    <row r="656" spans="2:16" x14ac:dyDescent="0.4">
      <c r="B656" s="143"/>
      <c r="C656" s="143"/>
      <c r="D656" s="143"/>
      <c r="E656" s="143"/>
      <c r="F656" s="144"/>
      <c r="G656" s="143"/>
      <c r="H656" s="143"/>
      <c r="I656" s="143"/>
      <c r="J656" s="143"/>
      <c r="K656" s="143"/>
      <c r="L656" s="143"/>
      <c r="M656" s="143"/>
      <c r="N656" s="144"/>
      <c r="O656" s="145"/>
      <c r="P656" s="143"/>
    </row>
    <row r="657" spans="2:16" x14ac:dyDescent="0.4">
      <c r="B657" s="143"/>
      <c r="C657" s="143"/>
      <c r="D657" s="143"/>
      <c r="E657" s="143"/>
      <c r="F657" s="144"/>
      <c r="G657" s="143"/>
      <c r="H657" s="143"/>
      <c r="I657" s="143"/>
      <c r="J657" s="143"/>
      <c r="K657" s="143"/>
      <c r="L657" s="143"/>
      <c r="M657" s="143"/>
      <c r="N657" s="144"/>
      <c r="O657" s="145"/>
      <c r="P657" s="143"/>
    </row>
    <row r="658" spans="2:16" x14ac:dyDescent="0.4">
      <c r="B658" s="143"/>
      <c r="C658" s="143"/>
      <c r="D658" s="143"/>
      <c r="E658" s="143"/>
      <c r="F658" s="144"/>
      <c r="G658" s="143"/>
      <c r="H658" s="143"/>
      <c r="I658" s="143"/>
      <c r="J658" s="143"/>
      <c r="K658" s="143"/>
      <c r="L658" s="143"/>
      <c r="M658" s="143"/>
      <c r="N658" s="144"/>
      <c r="O658" s="145"/>
      <c r="P658" s="143"/>
    </row>
    <row r="659" spans="2:16" x14ac:dyDescent="0.4">
      <c r="B659" s="143"/>
      <c r="C659" s="143"/>
      <c r="D659" s="143"/>
      <c r="E659" s="143"/>
      <c r="F659" s="144"/>
      <c r="G659" s="143"/>
      <c r="H659" s="143"/>
      <c r="I659" s="143"/>
      <c r="J659" s="143"/>
      <c r="K659" s="143"/>
      <c r="L659" s="143"/>
      <c r="M659" s="143"/>
      <c r="N659" s="144"/>
      <c r="O659" s="145"/>
      <c r="P659" s="143"/>
    </row>
    <row r="660" spans="2:16" x14ac:dyDescent="0.4">
      <c r="B660" s="143"/>
      <c r="C660" s="143"/>
      <c r="D660" s="143"/>
      <c r="E660" s="143"/>
      <c r="F660" s="144"/>
      <c r="G660" s="143"/>
      <c r="H660" s="143"/>
      <c r="I660" s="143"/>
      <c r="J660" s="143"/>
      <c r="K660" s="143"/>
      <c r="L660" s="143"/>
      <c r="M660" s="143"/>
      <c r="N660" s="144"/>
      <c r="O660" s="145"/>
      <c r="P660" s="143"/>
    </row>
    <row r="661" spans="2:16" x14ac:dyDescent="0.4">
      <c r="B661" s="143"/>
      <c r="C661" s="143"/>
      <c r="D661" s="143"/>
      <c r="E661" s="143"/>
      <c r="F661" s="144"/>
      <c r="G661" s="143"/>
      <c r="H661" s="143"/>
      <c r="I661" s="143"/>
      <c r="J661" s="143"/>
      <c r="K661" s="143"/>
      <c r="L661" s="143"/>
      <c r="M661" s="143"/>
      <c r="N661" s="144"/>
      <c r="O661" s="145"/>
      <c r="P661" s="143"/>
    </row>
    <row r="662" spans="2:16" x14ac:dyDescent="0.4">
      <c r="B662" s="143"/>
      <c r="C662" s="143"/>
      <c r="D662" s="143"/>
      <c r="E662" s="143"/>
      <c r="F662" s="144"/>
      <c r="G662" s="143"/>
      <c r="H662" s="143"/>
      <c r="I662" s="143"/>
      <c r="J662" s="143"/>
      <c r="K662" s="143"/>
      <c r="L662" s="143"/>
      <c r="M662" s="143"/>
      <c r="N662" s="144"/>
      <c r="O662" s="145"/>
      <c r="P662" s="143"/>
    </row>
    <row r="663" spans="2:16" x14ac:dyDescent="0.4">
      <c r="B663" s="143"/>
      <c r="C663" s="143"/>
      <c r="D663" s="143"/>
      <c r="E663" s="143"/>
      <c r="F663" s="144"/>
      <c r="G663" s="143"/>
      <c r="H663" s="143"/>
      <c r="I663" s="143"/>
      <c r="J663" s="143"/>
      <c r="K663" s="143"/>
      <c r="L663" s="143"/>
      <c r="M663" s="143"/>
      <c r="N663" s="144"/>
      <c r="O663" s="145"/>
      <c r="P663" s="143"/>
    </row>
    <row r="664" spans="2:16" x14ac:dyDescent="0.4">
      <c r="B664" s="143"/>
      <c r="C664" s="143"/>
      <c r="D664" s="143"/>
      <c r="E664" s="143"/>
      <c r="F664" s="144"/>
      <c r="G664" s="143"/>
      <c r="H664" s="143"/>
      <c r="I664" s="143"/>
      <c r="J664" s="143"/>
      <c r="K664" s="143"/>
      <c r="L664" s="143"/>
      <c r="M664" s="143"/>
      <c r="N664" s="144"/>
      <c r="O664" s="145"/>
      <c r="P664" s="143"/>
    </row>
    <row r="665" spans="2:16" x14ac:dyDescent="0.4">
      <c r="B665" s="143"/>
      <c r="C665" s="143"/>
      <c r="D665" s="143"/>
      <c r="E665" s="143"/>
      <c r="F665" s="144"/>
      <c r="G665" s="143"/>
      <c r="H665" s="143"/>
      <c r="I665" s="143"/>
      <c r="J665" s="143"/>
      <c r="K665" s="143"/>
      <c r="L665" s="143"/>
      <c r="M665" s="143"/>
      <c r="N665" s="144"/>
      <c r="O665" s="145"/>
      <c r="P665" s="143"/>
    </row>
    <row r="666" spans="2:16" x14ac:dyDescent="0.4">
      <c r="B666" s="143"/>
      <c r="C666" s="143"/>
      <c r="D666" s="143"/>
      <c r="E666" s="143"/>
      <c r="F666" s="144"/>
      <c r="G666" s="143"/>
      <c r="H666" s="143"/>
      <c r="I666" s="143"/>
      <c r="J666" s="143"/>
      <c r="K666" s="143"/>
      <c r="L666" s="143"/>
      <c r="M666" s="143"/>
      <c r="N666" s="144"/>
      <c r="O666" s="145"/>
      <c r="P666" s="143"/>
    </row>
    <row r="667" spans="2:16" x14ac:dyDescent="0.4">
      <c r="B667" s="143"/>
      <c r="C667" s="143"/>
      <c r="D667" s="143"/>
      <c r="E667" s="143"/>
      <c r="F667" s="144"/>
      <c r="G667" s="143"/>
      <c r="H667" s="143"/>
      <c r="I667" s="143"/>
      <c r="J667" s="143"/>
      <c r="K667" s="143"/>
      <c r="L667" s="143"/>
      <c r="M667" s="143"/>
      <c r="N667" s="144"/>
      <c r="O667" s="145"/>
      <c r="P667" s="143"/>
    </row>
    <row r="668" spans="2:16" x14ac:dyDescent="0.4">
      <c r="B668" s="143"/>
      <c r="C668" s="143"/>
      <c r="D668" s="143"/>
      <c r="E668" s="143"/>
      <c r="F668" s="144"/>
      <c r="G668" s="143"/>
      <c r="H668" s="143"/>
      <c r="I668" s="143"/>
      <c r="J668" s="143"/>
      <c r="K668" s="143"/>
      <c r="L668" s="143"/>
      <c r="M668" s="143"/>
      <c r="N668" s="144"/>
      <c r="O668" s="145"/>
      <c r="P668" s="143"/>
    </row>
    <row r="669" spans="2:16" x14ac:dyDescent="0.4">
      <c r="B669" s="143"/>
      <c r="C669" s="143"/>
      <c r="D669" s="143"/>
      <c r="E669" s="143"/>
      <c r="F669" s="144"/>
      <c r="G669" s="143"/>
      <c r="H669" s="143"/>
      <c r="I669" s="143"/>
      <c r="J669" s="143"/>
      <c r="K669" s="143"/>
      <c r="L669" s="143"/>
      <c r="M669" s="143"/>
      <c r="N669" s="144"/>
      <c r="O669" s="145"/>
      <c r="P669" s="143"/>
    </row>
    <row r="670" spans="2:16" x14ac:dyDescent="0.4">
      <c r="B670" s="143"/>
      <c r="C670" s="143"/>
      <c r="D670" s="143"/>
      <c r="E670" s="143"/>
      <c r="F670" s="144"/>
      <c r="G670" s="143"/>
      <c r="H670" s="143"/>
      <c r="I670" s="143"/>
      <c r="J670" s="143"/>
      <c r="K670" s="143"/>
      <c r="L670" s="143"/>
      <c r="M670" s="143"/>
      <c r="N670" s="144"/>
      <c r="O670" s="145"/>
      <c r="P670" s="143"/>
    </row>
    <row r="671" spans="2:16" x14ac:dyDescent="0.4">
      <c r="B671" s="143"/>
      <c r="C671" s="143"/>
      <c r="D671" s="143"/>
      <c r="E671" s="143"/>
      <c r="F671" s="144"/>
      <c r="G671" s="143"/>
      <c r="H671" s="143"/>
      <c r="I671" s="143"/>
      <c r="J671" s="143"/>
      <c r="K671" s="143"/>
      <c r="L671" s="143"/>
      <c r="M671" s="143"/>
      <c r="N671" s="144"/>
      <c r="O671" s="145"/>
      <c r="P671" s="143"/>
    </row>
    <row r="672" spans="2:16" x14ac:dyDescent="0.4">
      <c r="B672" s="143"/>
      <c r="C672" s="143"/>
      <c r="D672" s="143"/>
      <c r="E672" s="143"/>
      <c r="F672" s="144"/>
      <c r="G672" s="143"/>
      <c r="H672" s="143"/>
      <c r="I672" s="143"/>
      <c r="J672" s="143"/>
      <c r="K672" s="143"/>
      <c r="L672" s="143"/>
      <c r="M672" s="143"/>
      <c r="N672" s="144"/>
      <c r="O672" s="145"/>
      <c r="P672" s="143"/>
    </row>
    <row r="673" spans="2:16" x14ac:dyDescent="0.4">
      <c r="B673" s="143"/>
      <c r="C673" s="143"/>
      <c r="D673" s="143"/>
      <c r="E673" s="143"/>
      <c r="F673" s="144"/>
      <c r="G673" s="143"/>
      <c r="H673" s="143"/>
      <c r="I673" s="143"/>
      <c r="J673" s="143"/>
      <c r="K673" s="143"/>
      <c r="L673" s="143"/>
      <c r="M673" s="143"/>
      <c r="N673" s="144"/>
      <c r="O673" s="145"/>
      <c r="P673" s="143"/>
    </row>
    <row r="674" spans="2:16" x14ac:dyDescent="0.4">
      <c r="B674" s="143"/>
      <c r="C674" s="143"/>
      <c r="D674" s="143"/>
      <c r="E674" s="143"/>
      <c r="F674" s="144"/>
      <c r="G674" s="143"/>
      <c r="H674" s="143"/>
      <c r="I674" s="143"/>
      <c r="J674" s="143"/>
      <c r="K674" s="143"/>
      <c r="L674" s="143"/>
      <c r="M674" s="143"/>
      <c r="N674" s="144"/>
      <c r="O674" s="145"/>
      <c r="P674" s="143"/>
    </row>
    <row r="675" spans="2:16" x14ac:dyDescent="0.4">
      <c r="B675" s="143"/>
      <c r="C675" s="143"/>
      <c r="D675" s="143"/>
      <c r="E675" s="143"/>
      <c r="F675" s="144"/>
      <c r="G675" s="143"/>
      <c r="H675" s="143"/>
      <c r="I675" s="143"/>
      <c r="J675" s="143"/>
      <c r="K675" s="143"/>
      <c r="L675" s="143"/>
      <c r="M675" s="143"/>
      <c r="N675" s="144"/>
      <c r="O675" s="145"/>
      <c r="P675" s="143"/>
    </row>
    <row r="676" spans="2:16" x14ac:dyDescent="0.4">
      <c r="B676" s="143"/>
      <c r="C676" s="143"/>
      <c r="D676" s="143"/>
      <c r="E676" s="143"/>
      <c r="F676" s="144"/>
      <c r="G676" s="143"/>
      <c r="H676" s="143"/>
      <c r="I676" s="143"/>
      <c r="J676" s="143"/>
      <c r="K676" s="143"/>
      <c r="L676" s="143"/>
      <c r="M676" s="143"/>
      <c r="N676" s="144"/>
      <c r="O676" s="145"/>
      <c r="P676" s="143"/>
    </row>
    <row r="677" spans="2:16" x14ac:dyDescent="0.4">
      <c r="B677" s="143"/>
      <c r="C677" s="143"/>
      <c r="D677" s="143"/>
      <c r="E677" s="143"/>
      <c r="F677" s="144"/>
      <c r="G677" s="143"/>
      <c r="H677" s="143"/>
      <c r="I677" s="143"/>
      <c r="J677" s="143"/>
      <c r="K677" s="143"/>
      <c r="L677" s="143"/>
      <c r="M677" s="143"/>
      <c r="N677" s="144"/>
      <c r="O677" s="145"/>
      <c r="P677" s="143"/>
    </row>
    <row r="678" spans="2:16" x14ac:dyDescent="0.4">
      <c r="B678" s="143"/>
      <c r="C678" s="143"/>
      <c r="D678" s="143"/>
      <c r="E678" s="143"/>
      <c r="F678" s="144"/>
      <c r="G678" s="143"/>
      <c r="H678" s="143"/>
      <c r="I678" s="143"/>
      <c r="J678" s="143"/>
      <c r="K678" s="143"/>
      <c r="L678" s="143"/>
      <c r="M678" s="143"/>
      <c r="N678" s="144"/>
      <c r="O678" s="145"/>
      <c r="P678" s="143"/>
    </row>
    <row r="679" spans="2:16" x14ac:dyDescent="0.4">
      <c r="B679" s="143"/>
      <c r="C679" s="143"/>
      <c r="D679" s="143"/>
      <c r="E679" s="143"/>
      <c r="F679" s="144"/>
      <c r="G679" s="143"/>
      <c r="H679" s="143"/>
      <c r="I679" s="143"/>
      <c r="J679" s="143"/>
      <c r="K679" s="143"/>
      <c r="L679" s="143"/>
      <c r="M679" s="143"/>
      <c r="N679" s="144"/>
      <c r="O679" s="145"/>
      <c r="P679" s="143"/>
    </row>
    <row r="680" spans="2:16" x14ac:dyDescent="0.4">
      <c r="B680" s="143"/>
      <c r="C680" s="143"/>
      <c r="D680" s="143"/>
      <c r="E680" s="143"/>
      <c r="F680" s="144"/>
      <c r="G680" s="143"/>
      <c r="H680" s="143"/>
      <c r="I680" s="143"/>
      <c r="J680" s="143"/>
      <c r="K680" s="143"/>
      <c r="L680" s="143"/>
      <c r="M680" s="143"/>
      <c r="N680" s="144"/>
      <c r="O680" s="145"/>
      <c r="P680" s="143"/>
    </row>
    <row r="681" spans="2:16" x14ac:dyDescent="0.4">
      <c r="B681" s="143"/>
      <c r="C681" s="143"/>
      <c r="D681" s="143"/>
      <c r="E681" s="143"/>
      <c r="F681" s="144"/>
      <c r="G681" s="143"/>
      <c r="H681" s="143"/>
      <c r="I681" s="143"/>
      <c r="J681" s="143"/>
      <c r="K681" s="143"/>
      <c r="L681" s="143"/>
      <c r="M681" s="143"/>
      <c r="N681" s="144"/>
      <c r="O681" s="145"/>
      <c r="P681" s="143"/>
    </row>
    <row r="682" spans="2:16" x14ac:dyDescent="0.4">
      <c r="B682" s="143"/>
      <c r="C682" s="143"/>
      <c r="D682" s="143"/>
      <c r="E682" s="143"/>
      <c r="F682" s="144"/>
      <c r="G682" s="143"/>
      <c r="H682" s="143"/>
      <c r="I682" s="143"/>
      <c r="J682" s="143"/>
      <c r="K682" s="143"/>
      <c r="L682" s="143"/>
      <c r="M682" s="143"/>
      <c r="N682" s="144"/>
      <c r="O682" s="145"/>
      <c r="P682" s="143"/>
    </row>
    <row r="683" spans="2:16" x14ac:dyDescent="0.4">
      <c r="B683" s="143"/>
      <c r="C683" s="143"/>
      <c r="D683" s="143"/>
      <c r="E683" s="143"/>
      <c r="F683" s="144"/>
      <c r="G683" s="143"/>
      <c r="H683" s="143"/>
      <c r="I683" s="143"/>
      <c r="J683" s="143"/>
      <c r="K683" s="143"/>
      <c r="L683" s="143"/>
      <c r="M683" s="143"/>
      <c r="N683" s="144"/>
      <c r="O683" s="145"/>
      <c r="P683" s="143"/>
    </row>
    <row r="684" spans="2:16" x14ac:dyDescent="0.4">
      <c r="B684" s="143"/>
      <c r="C684" s="143"/>
      <c r="D684" s="143"/>
      <c r="E684" s="143"/>
      <c r="F684" s="144"/>
      <c r="G684" s="143"/>
      <c r="H684" s="143"/>
      <c r="I684" s="143"/>
      <c r="J684" s="143"/>
      <c r="K684" s="143"/>
      <c r="L684" s="143"/>
      <c r="M684" s="143"/>
      <c r="N684" s="144"/>
      <c r="O684" s="145"/>
      <c r="P684" s="143"/>
    </row>
    <row r="685" spans="2:16" x14ac:dyDescent="0.4">
      <c r="B685" s="143"/>
      <c r="C685" s="143"/>
      <c r="D685" s="143"/>
      <c r="E685" s="143"/>
      <c r="F685" s="144"/>
      <c r="G685" s="143"/>
      <c r="H685" s="143"/>
      <c r="I685" s="143"/>
      <c r="J685" s="143"/>
      <c r="K685" s="143"/>
      <c r="L685" s="143"/>
      <c r="M685" s="143"/>
      <c r="N685" s="144"/>
      <c r="O685" s="145"/>
      <c r="P685" s="143"/>
    </row>
    <row r="686" spans="2:16" x14ac:dyDescent="0.4">
      <c r="B686" s="143"/>
      <c r="C686" s="143"/>
      <c r="D686" s="143"/>
      <c r="E686" s="143"/>
      <c r="F686" s="144"/>
      <c r="G686" s="143"/>
      <c r="H686" s="143"/>
      <c r="I686" s="143"/>
      <c r="J686" s="143"/>
      <c r="K686" s="143"/>
      <c r="L686" s="143"/>
      <c r="M686" s="143"/>
      <c r="N686" s="144"/>
      <c r="O686" s="145"/>
      <c r="P686" s="143"/>
    </row>
    <row r="687" spans="2:16" x14ac:dyDescent="0.4">
      <c r="B687" s="143"/>
      <c r="C687" s="143"/>
      <c r="D687" s="143"/>
      <c r="E687" s="143"/>
      <c r="F687" s="144"/>
      <c r="G687" s="143"/>
      <c r="H687" s="143"/>
      <c r="I687" s="143"/>
      <c r="J687" s="143"/>
      <c r="K687" s="143"/>
      <c r="L687" s="143"/>
      <c r="M687" s="143"/>
      <c r="N687" s="144"/>
      <c r="O687" s="145"/>
      <c r="P687" s="143"/>
    </row>
    <row r="688" spans="2:16" x14ac:dyDescent="0.4">
      <c r="B688" s="143"/>
      <c r="C688" s="143"/>
      <c r="D688" s="143"/>
      <c r="E688" s="143"/>
      <c r="F688" s="144"/>
      <c r="G688" s="143"/>
      <c r="H688" s="143"/>
      <c r="I688" s="143"/>
      <c r="J688" s="143"/>
      <c r="K688" s="143"/>
      <c r="L688" s="143"/>
      <c r="M688" s="143"/>
      <c r="N688" s="144"/>
      <c r="O688" s="145"/>
      <c r="P688" s="143"/>
    </row>
    <row r="689" spans="2:16" x14ac:dyDescent="0.4">
      <c r="B689" s="143"/>
      <c r="C689" s="143"/>
      <c r="D689" s="143"/>
      <c r="E689" s="143"/>
      <c r="F689" s="144"/>
      <c r="G689" s="143"/>
      <c r="H689" s="143"/>
      <c r="I689" s="143"/>
      <c r="J689" s="143"/>
      <c r="K689" s="143"/>
      <c r="L689" s="143"/>
      <c r="M689" s="143"/>
      <c r="N689" s="144"/>
      <c r="O689" s="145"/>
      <c r="P689" s="143"/>
    </row>
    <row r="690" spans="2:16" x14ac:dyDescent="0.4">
      <c r="B690" s="143"/>
      <c r="C690" s="143"/>
      <c r="D690" s="143"/>
      <c r="E690" s="143"/>
      <c r="F690" s="144"/>
      <c r="G690" s="143"/>
      <c r="H690" s="143"/>
      <c r="I690" s="143"/>
      <c r="J690" s="143"/>
      <c r="K690" s="143"/>
      <c r="L690" s="143"/>
      <c r="M690" s="143"/>
      <c r="N690" s="144"/>
      <c r="O690" s="145"/>
      <c r="P690" s="143"/>
    </row>
    <row r="691" spans="2:16" x14ac:dyDescent="0.4">
      <c r="B691" s="143"/>
      <c r="C691" s="143"/>
      <c r="D691" s="143"/>
      <c r="E691" s="143"/>
      <c r="F691" s="144"/>
      <c r="G691" s="143"/>
      <c r="H691" s="143"/>
      <c r="I691" s="143"/>
      <c r="J691" s="143"/>
      <c r="K691" s="143"/>
      <c r="L691" s="143"/>
      <c r="M691" s="143"/>
      <c r="N691" s="144"/>
      <c r="O691" s="145"/>
      <c r="P691" s="143"/>
    </row>
    <row r="692" spans="2:16" x14ac:dyDescent="0.4">
      <c r="B692" s="143"/>
      <c r="C692" s="143"/>
      <c r="D692" s="143"/>
      <c r="E692" s="143"/>
      <c r="F692" s="144"/>
      <c r="G692" s="143"/>
      <c r="H692" s="143"/>
      <c r="I692" s="143"/>
      <c r="J692" s="143"/>
      <c r="K692" s="143"/>
      <c r="L692" s="143"/>
      <c r="M692" s="143"/>
      <c r="N692" s="144"/>
      <c r="O692" s="145"/>
      <c r="P692" s="143"/>
    </row>
    <row r="693" spans="2:16" x14ac:dyDescent="0.4">
      <c r="B693" s="143"/>
      <c r="C693" s="143"/>
      <c r="D693" s="143"/>
      <c r="E693" s="143"/>
      <c r="F693" s="144"/>
      <c r="G693" s="143"/>
      <c r="H693" s="143"/>
      <c r="I693" s="143"/>
      <c r="J693" s="143"/>
      <c r="K693" s="143"/>
      <c r="L693" s="143"/>
      <c r="M693" s="143"/>
      <c r="N693" s="144"/>
      <c r="O693" s="145"/>
      <c r="P693" s="143"/>
    </row>
    <row r="694" spans="2:16" x14ac:dyDescent="0.4">
      <c r="B694" s="143"/>
      <c r="C694" s="143"/>
      <c r="D694" s="143"/>
      <c r="E694" s="143"/>
      <c r="F694" s="144"/>
      <c r="G694" s="143"/>
      <c r="H694" s="143"/>
      <c r="I694" s="143"/>
      <c r="J694" s="143"/>
      <c r="K694" s="143"/>
      <c r="L694" s="143"/>
      <c r="M694" s="143"/>
      <c r="N694" s="144"/>
      <c r="O694" s="145"/>
      <c r="P694" s="143"/>
    </row>
    <row r="695" spans="2:16" x14ac:dyDescent="0.4">
      <c r="B695" s="143"/>
      <c r="C695" s="143"/>
      <c r="D695" s="143"/>
      <c r="E695" s="143"/>
      <c r="F695" s="144"/>
      <c r="G695" s="143"/>
      <c r="H695" s="143"/>
      <c r="I695" s="143"/>
      <c r="J695" s="143"/>
      <c r="K695" s="143"/>
      <c r="L695" s="143"/>
      <c r="M695" s="143"/>
      <c r="N695" s="144"/>
      <c r="O695" s="145"/>
      <c r="P695" s="143"/>
    </row>
    <row r="696" spans="2:16" x14ac:dyDescent="0.4">
      <c r="B696" s="143"/>
      <c r="C696" s="143"/>
      <c r="D696" s="143"/>
      <c r="E696" s="143"/>
      <c r="F696" s="144"/>
      <c r="G696" s="143"/>
      <c r="H696" s="143"/>
      <c r="I696" s="143"/>
      <c r="J696" s="143"/>
      <c r="K696" s="143"/>
      <c r="L696" s="143"/>
      <c r="M696" s="143"/>
      <c r="N696" s="144"/>
      <c r="O696" s="145"/>
      <c r="P696" s="143"/>
    </row>
    <row r="697" spans="2:16" x14ac:dyDescent="0.4">
      <c r="B697" s="143"/>
      <c r="C697" s="143"/>
      <c r="D697" s="143"/>
      <c r="E697" s="143"/>
      <c r="F697" s="144"/>
      <c r="G697" s="143"/>
      <c r="H697" s="143"/>
      <c r="I697" s="143"/>
      <c r="J697" s="143"/>
      <c r="K697" s="143"/>
      <c r="L697" s="143"/>
      <c r="M697" s="143"/>
      <c r="N697" s="144"/>
      <c r="O697" s="145"/>
      <c r="P697" s="143"/>
    </row>
    <row r="698" spans="2:16" x14ac:dyDescent="0.4">
      <c r="B698" s="143"/>
      <c r="C698" s="143"/>
      <c r="D698" s="143"/>
      <c r="E698" s="143"/>
      <c r="F698" s="144"/>
      <c r="G698" s="143"/>
      <c r="H698" s="143"/>
      <c r="I698" s="143"/>
      <c r="J698" s="143"/>
      <c r="K698" s="143"/>
      <c r="L698" s="143"/>
      <c r="M698" s="143"/>
      <c r="N698" s="144"/>
      <c r="O698" s="145"/>
      <c r="P698" s="143"/>
    </row>
    <row r="699" spans="2:16" x14ac:dyDescent="0.4">
      <c r="B699" s="143"/>
      <c r="C699" s="143"/>
      <c r="D699" s="143"/>
      <c r="E699" s="143"/>
      <c r="F699" s="144"/>
      <c r="G699" s="143"/>
      <c r="H699" s="143"/>
      <c r="I699" s="143"/>
      <c r="J699" s="143"/>
      <c r="K699" s="143"/>
      <c r="L699" s="143"/>
      <c r="M699" s="143"/>
      <c r="N699" s="144"/>
      <c r="O699" s="145"/>
      <c r="P699" s="143"/>
    </row>
    <row r="700" spans="2:16" x14ac:dyDescent="0.4">
      <c r="B700" s="143"/>
      <c r="C700" s="143"/>
      <c r="D700" s="143"/>
      <c r="E700" s="143"/>
      <c r="F700" s="144"/>
      <c r="G700" s="143"/>
      <c r="H700" s="143"/>
      <c r="I700" s="143"/>
      <c r="J700" s="143"/>
      <c r="K700" s="143"/>
      <c r="L700" s="143"/>
      <c r="M700" s="143"/>
      <c r="N700" s="144"/>
      <c r="O700" s="145"/>
      <c r="P700" s="143"/>
    </row>
    <row r="701" spans="2:16" x14ac:dyDescent="0.4">
      <c r="B701" s="143"/>
      <c r="C701" s="143"/>
      <c r="D701" s="143"/>
      <c r="E701" s="143"/>
      <c r="F701" s="144"/>
      <c r="G701" s="143"/>
      <c r="H701" s="143"/>
      <c r="I701" s="143"/>
      <c r="J701" s="143"/>
      <c r="K701" s="143"/>
      <c r="L701" s="143"/>
      <c r="M701" s="143"/>
      <c r="N701" s="144"/>
      <c r="O701" s="145"/>
      <c r="P701" s="143"/>
    </row>
    <row r="702" spans="2:16" x14ac:dyDescent="0.4">
      <c r="B702" s="143"/>
      <c r="C702" s="143"/>
      <c r="D702" s="143"/>
      <c r="E702" s="143"/>
      <c r="F702" s="144"/>
      <c r="G702" s="143"/>
      <c r="H702" s="143"/>
      <c r="I702" s="143"/>
      <c r="J702" s="143"/>
      <c r="K702" s="143"/>
      <c r="L702" s="143"/>
      <c r="M702" s="143"/>
      <c r="N702" s="144"/>
      <c r="O702" s="145"/>
      <c r="P702" s="143"/>
    </row>
    <row r="703" spans="2:16" x14ac:dyDescent="0.4">
      <c r="B703" s="143"/>
      <c r="C703" s="143"/>
      <c r="D703" s="143"/>
      <c r="E703" s="143"/>
      <c r="F703" s="144"/>
      <c r="G703" s="143"/>
      <c r="H703" s="143"/>
      <c r="I703" s="143"/>
      <c r="J703" s="143"/>
      <c r="K703" s="143"/>
      <c r="L703" s="143"/>
      <c r="M703" s="143"/>
      <c r="N703" s="144"/>
      <c r="O703" s="145"/>
      <c r="P703" s="143"/>
    </row>
    <row r="704" spans="2:16" x14ac:dyDescent="0.4">
      <c r="B704" s="143"/>
      <c r="C704" s="143"/>
      <c r="D704" s="143"/>
      <c r="E704" s="143"/>
      <c r="F704" s="144"/>
      <c r="G704" s="143"/>
      <c r="H704" s="143"/>
      <c r="I704" s="143"/>
      <c r="J704" s="143"/>
      <c r="K704" s="143"/>
      <c r="L704" s="143"/>
      <c r="M704" s="143"/>
      <c r="N704" s="144"/>
      <c r="O704" s="145"/>
      <c r="P704" s="143"/>
    </row>
    <row r="705" spans="2:16" x14ac:dyDescent="0.4">
      <c r="B705" s="143"/>
      <c r="C705" s="143"/>
      <c r="D705" s="143"/>
      <c r="E705" s="143"/>
      <c r="F705" s="144"/>
      <c r="G705" s="143"/>
      <c r="H705" s="143"/>
      <c r="I705" s="143"/>
      <c r="J705" s="143"/>
      <c r="K705" s="143"/>
      <c r="L705" s="143"/>
      <c r="M705" s="143"/>
      <c r="N705" s="144"/>
      <c r="O705" s="145"/>
      <c r="P705" s="143"/>
    </row>
    <row r="706" spans="2:16" x14ac:dyDescent="0.4">
      <c r="B706" s="143"/>
      <c r="C706" s="143"/>
      <c r="D706" s="143"/>
      <c r="E706" s="143"/>
      <c r="F706" s="144"/>
      <c r="G706" s="143"/>
      <c r="H706" s="143"/>
      <c r="I706" s="143"/>
      <c r="J706" s="143"/>
      <c r="K706" s="143"/>
      <c r="L706" s="143"/>
      <c r="M706" s="143"/>
      <c r="N706" s="144"/>
      <c r="O706" s="145"/>
      <c r="P706" s="143"/>
    </row>
    <row r="707" spans="2:16" x14ac:dyDescent="0.4">
      <c r="B707" s="143"/>
      <c r="C707" s="143"/>
      <c r="D707" s="143"/>
      <c r="E707" s="143"/>
      <c r="F707" s="144"/>
      <c r="G707" s="143"/>
      <c r="H707" s="143"/>
      <c r="I707" s="143"/>
      <c r="J707" s="143"/>
      <c r="K707" s="143"/>
      <c r="L707" s="143"/>
      <c r="M707" s="143"/>
      <c r="N707" s="144"/>
      <c r="O707" s="145"/>
      <c r="P707" s="143"/>
    </row>
    <row r="708" spans="2:16" x14ac:dyDescent="0.4">
      <c r="B708" s="143"/>
      <c r="C708" s="143"/>
      <c r="D708" s="143"/>
      <c r="E708" s="143"/>
      <c r="F708" s="144"/>
      <c r="G708" s="143"/>
      <c r="H708" s="143"/>
      <c r="I708" s="143"/>
      <c r="J708" s="143"/>
      <c r="K708" s="143"/>
      <c r="L708" s="143"/>
      <c r="M708" s="143"/>
      <c r="N708" s="144"/>
      <c r="O708" s="145"/>
      <c r="P708" s="143"/>
    </row>
    <row r="709" spans="2:16" x14ac:dyDescent="0.4">
      <c r="B709" s="143"/>
      <c r="C709" s="143"/>
      <c r="D709" s="143"/>
      <c r="E709" s="143"/>
      <c r="F709" s="144"/>
      <c r="G709" s="143"/>
      <c r="H709" s="143"/>
      <c r="I709" s="143"/>
      <c r="J709" s="143"/>
      <c r="K709" s="143"/>
      <c r="L709" s="143"/>
      <c r="M709" s="143"/>
      <c r="N709" s="144"/>
      <c r="O709" s="145"/>
      <c r="P709" s="143"/>
    </row>
    <row r="710" spans="2:16" x14ac:dyDescent="0.4">
      <c r="B710" s="143"/>
      <c r="C710" s="143"/>
      <c r="D710" s="143"/>
      <c r="E710" s="143"/>
      <c r="F710" s="144"/>
      <c r="G710" s="143"/>
      <c r="H710" s="143"/>
      <c r="I710" s="143"/>
      <c r="J710" s="143"/>
      <c r="K710" s="143"/>
      <c r="L710" s="143"/>
      <c r="M710" s="143"/>
      <c r="N710" s="144"/>
      <c r="O710" s="145"/>
      <c r="P710" s="143"/>
    </row>
    <row r="711" spans="2:16" x14ac:dyDescent="0.4">
      <c r="B711" s="143"/>
      <c r="C711" s="143"/>
      <c r="D711" s="143"/>
      <c r="E711" s="143"/>
      <c r="F711" s="144"/>
      <c r="G711" s="143"/>
      <c r="H711" s="143"/>
      <c r="I711" s="143"/>
      <c r="J711" s="143"/>
      <c r="K711" s="143"/>
      <c r="L711" s="143"/>
      <c r="M711" s="143"/>
      <c r="N711" s="144"/>
      <c r="O711" s="145"/>
      <c r="P711" s="143"/>
    </row>
    <row r="712" spans="2:16" x14ac:dyDescent="0.4">
      <c r="B712" s="143"/>
      <c r="C712" s="143"/>
      <c r="D712" s="143"/>
      <c r="E712" s="143"/>
      <c r="F712" s="144"/>
      <c r="G712" s="143"/>
      <c r="H712" s="143"/>
      <c r="I712" s="143"/>
      <c r="J712" s="143"/>
      <c r="K712" s="143"/>
      <c r="L712" s="143"/>
      <c r="M712" s="143"/>
      <c r="N712" s="144"/>
      <c r="O712" s="145"/>
      <c r="P712" s="143"/>
    </row>
    <row r="713" spans="2:16" x14ac:dyDescent="0.4">
      <c r="B713" s="143"/>
      <c r="C713" s="143"/>
      <c r="D713" s="143"/>
      <c r="E713" s="143"/>
      <c r="F713" s="144"/>
      <c r="G713" s="143"/>
      <c r="H713" s="143"/>
      <c r="I713" s="143"/>
      <c r="J713" s="143"/>
      <c r="K713" s="143"/>
      <c r="L713" s="143"/>
      <c r="M713" s="143"/>
      <c r="N713" s="144"/>
      <c r="O713" s="145"/>
      <c r="P713" s="143"/>
    </row>
    <row r="714" spans="2:16" x14ac:dyDescent="0.4">
      <c r="B714" s="143"/>
      <c r="C714" s="143"/>
      <c r="D714" s="143"/>
      <c r="E714" s="143"/>
      <c r="F714" s="144"/>
      <c r="G714" s="143"/>
      <c r="H714" s="143"/>
      <c r="I714" s="143"/>
      <c r="J714" s="143"/>
      <c r="K714" s="143"/>
      <c r="L714" s="143"/>
      <c r="M714" s="143"/>
      <c r="N714" s="144"/>
      <c r="O714" s="145"/>
      <c r="P714" s="143"/>
    </row>
    <row r="715" spans="2:16" x14ac:dyDescent="0.4">
      <c r="B715" s="143"/>
      <c r="C715" s="143"/>
      <c r="D715" s="143"/>
      <c r="E715" s="143"/>
      <c r="F715" s="144"/>
      <c r="G715" s="143"/>
      <c r="H715" s="143"/>
      <c r="I715" s="143"/>
      <c r="J715" s="143"/>
      <c r="K715" s="143"/>
      <c r="L715" s="143"/>
      <c r="M715" s="143"/>
      <c r="N715" s="144"/>
      <c r="O715" s="145"/>
      <c r="P715" s="143"/>
    </row>
    <row r="716" spans="2:16" x14ac:dyDescent="0.4">
      <c r="B716" s="143"/>
      <c r="C716" s="143"/>
      <c r="D716" s="143"/>
      <c r="E716" s="143"/>
      <c r="F716" s="144"/>
      <c r="G716" s="143"/>
      <c r="H716" s="143"/>
      <c r="I716" s="143"/>
      <c r="J716" s="143"/>
      <c r="K716" s="143"/>
      <c r="L716" s="143"/>
      <c r="M716" s="143"/>
      <c r="N716" s="144"/>
      <c r="O716" s="145"/>
      <c r="P716" s="143"/>
    </row>
    <row r="717" spans="2:16" x14ac:dyDescent="0.4">
      <c r="B717" s="143"/>
      <c r="C717" s="143"/>
      <c r="D717" s="143"/>
      <c r="E717" s="143"/>
      <c r="F717" s="144"/>
      <c r="G717" s="143"/>
      <c r="H717" s="143"/>
      <c r="I717" s="143"/>
      <c r="J717" s="143"/>
      <c r="K717" s="143"/>
      <c r="L717" s="143"/>
      <c r="M717" s="143"/>
      <c r="N717" s="144"/>
      <c r="O717" s="145"/>
      <c r="P717" s="143"/>
    </row>
    <row r="718" spans="2:16" x14ac:dyDescent="0.4">
      <c r="B718" s="143"/>
      <c r="C718" s="143"/>
      <c r="D718" s="143"/>
      <c r="E718" s="143"/>
      <c r="F718" s="144"/>
      <c r="G718" s="143"/>
      <c r="H718" s="143"/>
      <c r="I718" s="143"/>
      <c r="J718" s="143"/>
      <c r="K718" s="143"/>
      <c r="L718" s="143"/>
      <c r="M718" s="143"/>
      <c r="N718" s="144"/>
      <c r="O718" s="145"/>
      <c r="P718" s="143"/>
    </row>
    <row r="719" spans="2:16" x14ac:dyDescent="0.4">
      <c r="B719" s="143"/>
      <c r="C719" s="143"/>
      <c r="D719" s="143"/>
      <c r="E719" s="143"/>
      <c r="F719" s="144"/>
      <c r="G719" s="143"/>
      <c r="H719" s="143"/>
      <c r="I719" s="143"/>
      <c r="J719" s="143"/>
      <c r="K719" s="143"/>
      <c r="L719" s="143"/>
      <c r="M719" s="143"/>
      <c r="N719" s="144"/>
      <c r="O719" s="145"/>
      <c r="P719" s="143"/>
    </row>
    <row r="720" spans="2:16" x14ac:dyDescent="0.4">
      <c r="B720" s="143"/>
      <c r="C720" s="143"/>
      <c r="D720" s="143"/>
      <c r="E720" s="143"/>
      <c r="F720" s="144"/>
      <c r="G720" s="143"/>
      <c r="H720" s="143"/>
      <c r="I720" s="143"/>
      <c r="J720" s="143"/>
      <c r="K720" s="143"/>
      <c r="L720" s="143"/>
      <c r="M720" s="143"/>
      <c r="N720" s="144"/>
      <c r="O720" s="145"/>
      <c r="P720" s="143"/>
    </row>
    <row r="721" spans="2:16" x14ac:dyDescent="0.4">
      <c r="B721" s="143"/>
      <c r="C721" s="143"/>
      <c r="D721" s="143"/>
      <c r="E721" s="143"/>
      <c r="F721" s="144"/>
      <c r="G721" s="143"/>
      <c r="H721" s="143"/>
      <c r="I721" s="143"/>
      <c r="J721" s="143"/>
      <c r="K721" s="143"/>
      <c r="L721" s="143"/>
      <c r="M721" s="143"/>
      <c r="N721" s="144"/>
      <c r="O721" s="145"/>
      <c r="P721" s="143"/>
    </row>
    <row r="722" spans="2:16" x14ac:dyDescent="0.4">
      <c r="B722" s="143"/>
      <c r="C722" s="143"/>
      <c r="D722" s="143"/>
      <c r="E722" s="143"/>
      <c r="F722" s="144"/>
      <c r="G722" s="143"/>
      <c r="H722" s="143"/>
      <c r="I722" s="143"/>
      <c r="J722" s="143"/>
      <c r="K722" s="143"/>
      <c r="L722" s="143"/>
      <c r="M722" s="143"/>
      <c r="N722" s="144"/>
      <c r="O722" s="145"/>
      <c r="P722" s="143"/>
    </row>
    <row r="723" spans="2:16" x14ac:dyDescent="0.4">
      <c r="B723" s="143"/>
      <c r="C723" s="143"/>
      <c r="D723" s="143"/>
      <c r="E723" s="143"/>
      <c r="F723" s="144"/>
      <c r="G723" s="143"/>
      <c r="H723" s="143"/>
      <c r="I723" s="143"/>
      <c r="J723" s="143"/>
      <c r="K723" s="143"/>
      <c r="L723" s="143"/>
      <c r="M723" s="143"/>
      <c r="N723" s="144"/>
      <c r="O723" s="145"/>
      <c r="P723" s="143"/>
    </row>
    <row r="724" spans="2:16" x14ac:dyDescent="0.4">
      <c r="B724" s="143"/>
      <c r="C724" s="143"/>
      <c r="D724" s="143"/>
      <c r="E724" s="143"/>
      <c r="F724" s="144"/>
      <c r="G724" s="143"/>
      <c r="H724" s="143"/>
      <c r="I724" s="143"/>
      <c r="J724" s="143"/>
      <c r="K724" s="143"/>
      <c r="L724" s="143"/>
      <c r="M724" s="143"/>
      <c r="N724" s="144"/>
      <c r="O724" s="145"/>
      <c r="P724" s="143"/>
    </row>
    <row r="725" spans="2:16" x14ac:dyDescent="0.4">
      <c r="B725" s="143"/>
      <c r="C725" s="143"/>
      <c r="D725" s="143"/>
      <c r="E725" s="143"/>
      <c r="F725" s="144"/>
      <c r="G725" s="143"/>
      <c r="H725" s="143"/>
      <c r="I725" s="143"/>
      <c r="J725" s="143"/>
      <c r="K725" s="143"/>
      <c r="L725" s="143"/>
      <c r="M725" s="143"/>
      <c r="N725" s="144"/>
      <c r="O725" s="145"/>
      <c r="P725" s="143"/>
    </row>
    <row r="726" spans="2:16" x14ac:dyDescent="0.4">
      <c r="B726" s="143"/>
      <c r="C726" s="143"/>
      <c r="D726" s="143"/>
      <c r="E726" s="143"/>
      <c r="F726" s="144"/>
      <c r="G726" s="143"/>
      <c r="H726" s="143"/>
      <c r="I726" s="143"/>
      <c r="J726" s="143"/>
      <c r="K726" s="143"/>
      <c r="L726" s="143"/>
      <c r="M726" s="143"/>
      <c r="N726" s="144"/>
      <c r="O726" s="145"/>
      <c r="P726" s="143"/>
    </row>
    <row r="727" spans="2:16" x14ac:dyDescent="0.4">
      <c r="B727" s="143"/>
      <c r="C727" s="143"/>
      <c r="D727" s="143"/>
      <c r="E727" s="143"/>
      <c r="F727" s="144"/>
      <c r="G727" s="143"/>
      <c r="H727" s="143"/>
      <c r="I727" s="143"/>
      <c r="J727" s="143"/>
      <c r="K727" s="143"/>
      <c r="L727" s="143"/>
      <c r="M727" s="143"/>
      <c r="N727" s="144"/>
      <c r="O727" s="145"/>
      <c r="P727" s="143"/>
    </row>
    <row r="728" spans="2:16" x14ac:dyDescent="0.4">
      <c r="B728" s="143"/>
      <c r="C728" s="143"/>
      <c r="D728" s="143"/>
      <c r="E728" s="143"/>
      <c r="F728" s="144"/>
      <c r="G728" s="143"/>
      <c r="H728" s="143"/>
      <c r="I728" s="143"/>
      <c r="J728" s="143"/>
      <c r="K728" s="143"/>
      <c r="L728" s="143"/>
      <c r="M728" s="143"/>
      <c r="N728" s="144"/>
      <c r="O728" s="145"/>
      <c r="P728" s="143"/>
    </row>
    <row r="729" spans="2:16" x14ac:dyDescent="0.4">
      <c r="B729" s="143"/>
      <c r="C729" s="143"/>
      <c r="D729" s="143"/>
      <c r="E729" s="143"/>
      <c r="F729" s="144"/>
      <c r="G729" s="143"/>
      <c r="H729" s="143"/>
      <c r="I729" s="143"/>
      <c r="J729" s="143"/>
      <c r="K729" s="143"/>
      <c r="L729" s="143"/>
      <c r="M729" s="143"/>
      <c r="N729" s="144"/>
      <c r="O729" s="145"/>
      <c r="P729" s="143"/>
    </row>
    <row r="730" spans="2:16" x14ac:dyDescent="0.4">
      <c r="B730" s="143"/>
      <c r="C730" s="143"/>
      <c r="D730" s="143"/>
      <c r="E730" s="143"/>
      <c r="F730" s="144"/>
      <c r="G730" s="143"/>
      <c r="H730" s="143"/>
      <c r="I730" s="143"/>
      <c r="J730" s="143"/>
      <c r="K730" s="143"/>
      <c r="L730" s="143"/>
      <c r="M730" s="143"/>
      <c r="N730" s="144"/>
      <c r="O730" s="145"/>
      <c r="P730" s="143"/>
    </row>
    <row r="731" spans="2:16" x14ac:dyDescent="0.4">
      <c r="B731" s="143"/>
      <c r="C731" s="143"/>
      <c r="D731" s="143"/>
      <c r="E731" s="143"/>
      <c r="F731" s="144"/>
      <c r="G731" s="143"/>
      <c r="H731" s="143"/>
      <c r="I731" s="143"/>
      <c r="J731" s="143"/>
      <c r="K731" s="143"/>
      <c r="L731" s="143"/>
      <c r="M731" s="143"/>
      <c r="N731" s="144"/>
      <c r="O731" s="145"/>
      <c r="P731" s="143"/>
    </row>
    <row r="732" spans="2:16" x14ac:dyDescent="0.4">
      <c r="B732" s="143"/>
      <c r="C732" s="143"/>
      <c r="D732" s="143"/>
      <c r="E732" s="143"/>
      <c r="F732" s="144"/>
      <c r="G732" s="143"/>
      <c r="H732" s="143"/>
      <c r="I732" s="143"/>
      <c r="J732" s="143"/>
      <c r="K732" s="143"/>
      <c r="L732" s="143"/>
      <c r="M732" s="143"/>
      <c r="N732" s="144"/>
      <c r="O732" s="145"/>
      <c r="P732" s="143"/>
    </row>
    <row r="733" spans="2:16" x14ac:dyDescent="0.4">
      <c r="B733" s="143"/>
      <c r="C733" s="143"/>
      <c r="D733" s="143"/>
      <c r="E733" s="143"/>
      <c r="F733" s="144"/>
      <c r="G733" s="143"/>
      <c r="H733" s="143"/>
      <c r="I733" s="143"/>
      <c r="J733" s="143"/>
      <c r="K733" s="143"/>
      <c r="L733" s="143"/>
      <c r="M733" s="143"/>
      <c r="N733" s="144"/>
      <c r="O733" s="145"/>
      <c r="P733" s="143"/>
    </row>
    <row r="734" spans="2:16" x14ac:dyDescent="0.4">
      <c r="B734" s="143"/>
      <c r="C734" s="143"/>
      <c r="D734" s="143"/>
      <c r="E734" s="143"/>
      <c r="F734" s="144"/>
      <c r="G734" s="143"/>
      <c r="H734" s="143"/>
      <c r="I734" s="143"/>
      <c r="J734" s="143"/>
      <c r="K734" s="143"/>
      <c r="L734" s="143"/>
      <c r="M734" s="143"/>
      <c r="N734" s="144"/>
      <c r="O734" s="145"/>
      <c r="P734" s="143"/>
    </row>
    <row r="735" spans="2:16" x14ac:dyDescent="0.4">
      <c r="B735" s="143"/>
      <c r="C735" s="143"/>
      <c r="D735" s="143"/>
      <c r="E735" s="143"/>
      <c r="F735" s="144"/>
      <c r="G735" s="143"/>
      <c r="H735" s="143"/>
      <c r="I735" s="143"/>
      <c r="J735" s="143"/>
      <c r="K735" s="143"/>
      <c r="L735" s="143"/>
      <c r="M735" s="143"/>
      <c r="N735" s="144"/>
      <c r="O735" s="145"/>
      <c r="P735" s="143"/>
    </row>
    <row r="736" spans="2:16" x14ac:dyDescent="0.4">
      <c r="B736" s="143"/>
      <c r="C736" s="143"/>
      <c r="D736" s="143"/>
      <c r="E736" s="143"/>
      <c r="F736" s="144"/>
      <c r="G736" s="143"/>
      <c r="H736" s="143"/>
      <c r="I736" s="143"/>
      <c r="J736" s="143"/>
      <c r="K736" s="143"/>
      <c r="L736" s="143"/>
      <c r="M736" s="143"/>
      <c r="N736" s="144"/>
      <c r="O736" s="145"/>
      <c r="P736" s="143"/>
    </row>
    <row r="737" spans="2:16" x14ac:dyDescent="0.4">
      <c r="B737" s="143"/>
      <c r="C737" s="143"/>
      <c r="D737" s="143"/>
      <c r="E737" s="143"/>
      <c r="F737" s="144"/>
      <c r="G737" s="143"/>
      <c r="H737" s="143"/>
      <c r="I737" s="143"/>
      <c r="J737" s="143"/>
      <c r="K737" s="143"/>
      <c r="L737" s="143"/>
      <c r="M737" s="143"/>
      <c r="N737" s="144"/>
      <c r="O737" s="145"/>
      <c r="P737" s="143"/>
    </row>
    <row r="738" spans="2:16" x14ac:dyDescent="0.4">
      <c r="B738" s="143"/>
      <c r="C738" s="143"/>
      <c r="D738" s="143"/>
      <c r="E738" s="143"/>
      <c r="F738" s="144"/>
      <c r="G738" s="143"/>
      <c r="H738" s="143"/>
      <c r="I738" s="143"/>
      <c r="J738" s="143"/>
      <c r="K738" s="143"/>
      <c r="L738" s="143"/>
      <c r="M738" s="143"/>
      <c r="N738" s="144"/>
      <c r="O738" s="145"/>
      <c r="P738" s="143"/>
    </row>
    <row r="739" spans="2:16" x14ac:dyDescent="0.4">
      <c r="B739" s="143"/>
      <c r="C739" s="143"/>
      <c r="D739" s="143"/>
      <c r="E739" s="143"/>
      <c r="F739" s="144"/>
      <c r="G739" s="143"/>
      <c r="H739" s="143"/>
      <c r="I739" s="143"/>
      <c r="J739" s="143"/>
      <c r="K739" s="143"/>
      <c r="L739" s="143"/>
      <c r="M739" s="143"/>
      <c r="N739" s="144"/>
      <c r="O739" s="145"/>
      <c r="P739" s="143"/>
    </row>
    <row r="740" spans="2:16" x14ac:dyDescent="0.4">
      <c r="B740" s="143"/>
      <c r="C740" s="143"/>
      <c r="D740" s="143"/>
      <c r="E740" s="143"/>
      <c r="F740" s="144"/>
      <c r="G740" s="143"/>
      <c r="H740" s="143"/>
      <c r="I740" s="143"/>
      <c r="J740" s="143"/>
      <c r="K740" s="143"/>
      <c r="L740" s="143"/>
      <c r="M740" s="143"/>
      <c r="N740" s="144"/>
      <c r="O740" s="145"/>
      <c r="P740" s="143"/>
    </row>
    <row r="741" spans="2:16" x14ac:dyDescent="0.4">
      <c r="B741" s="143"/>
      <c r="C741" s="143"/>
      <c r="D741" s="143"/>
      <c r="E741" s="143"/>
      <c r="F741" s="144"/>
      <c r="G741" s="143"/>
      <c r="H741" s="143"/>
      <c r="I741" s="143"/>
      <c r="J741" s="143"/>
      <c r="K741" s="143"/>
      <c r="L741" s="143"/>
      <c r="M741" s="143"/>
      <c r="N741" s="144"/>
      <c r="O741" s="145"/>
      <c r="P741" s="143"/>
    </row>
    <row r="742" spans="2:16" x14ac:dyDescent="0.4">
      <c r="B742" s="143"/>
      <c r="C742" s="143"/>
      <c r="D742" s="143"/>
      <c r="E742" s="143"/>
      <c r="F742" s="144"/>
      <c r="G742" s="143"/>
      <c r="H742" s="143"/>
      <c r="I742" s="143"/>
      <c r="J742" s="143"/>
      <c r="K742" s="143"/>
      <c r="L742" s="143"/>
      <c r="M742" s="143"/>
      <c r="N742" s="144"/>
      <c r="O742" s="145"/>
      <c r="P742" s="143"/>
    </row>
    <row r="743" spans="2:16" x14ac:dyDescent="0.4">
      <c r="B743" s="143"/>
      <c r="C743" s="143"/>
      <c r="D743" s="143"/>
      <c r="E743" s="143"/>
      <c r="F743" s="144"/>
      <c r="G743" s="143"/>
      <c r="H743" s="143"/>
      <c r="I743" s="143"/>
      <c r="J743" s="143"/>
      <c r="K743" s="143"/>
      <c r="L743" s="143"/>
      <c r="M743" s="143"/>
      <c r="N743" s="144"/>
      <c r="O743" s="145"/>
      <c r="P743" s="143"/>
    </row>
    <row r="744" spans="2:16" x14ac:dyDescent="0.4">
      <c r="B744" s="143"/>
      <c r="C744" s="143"/>
      <c r="D744" s="143"/>
      <c r="E744" s="143"/>
      <c r="F744" s="144"/>
      <c r="G744" s="143"/>
      <c r="H744" s="143"/>
      <c r="I744" s="143"/>
      <c r="J744" s="143"/>
      <c r="K744" s="143"/>
      <c r="L744" s="143"/>
      <c r="M744" s="143"/>
      <c r="N744" s="144"/>
      <c r="O744" s="145"/>
      <c r="P744" s="143"/>
    </row>
    <row r="745" spans="2:16" x14ac:dyDescent="0.4">
      <c r="B745" s="143"/>
      <c r="C745" s="143"/>
      <c r="D745" s="143"/>
      <c r="E745" s="143"/>
      <c r="F745" s="144"/>
      <c r="G745" s="143"/>
      <c r="H745" s="143"/>
      <c r="I745" s="143"/>
      <c r="J745" s="143"/>
      <c r="K745" s="143"/>
      <c r="L745" s="143"/>
      <c r="M745" s="143"/>
      <c r="N745" s="144"/>
      <c r="O745" s="145"/>
      <c r="P745" s="143"/>
    </row>
    <row r="746" spans="2:16" x14ac:dyDescent="0.4">
      <c r="B746" s="143"/>
      <c r="C746" s="143"/>
      <c r="D746" s="143"/>
      <c r="E746" s="143"/>
      <c r="F746" s="144"/>
      <c r="G746" s="143"/>
      <c r="H746" s="143"/>
      <c r="I746" s="143"/>
      <c r="J746" s="143"/>
      <c r="K746" s="143"/>
      <c r="L746" s="143"/>
      <c r="M746" s="143"/>
      <c r="N746" s="144"/>
      <c r="O746" s="145"/>
      <c r="P746" s="143"/>
    </row>
    <row r="747" spans="2:16" x14ac:dyDescent="0.4">
      <c r="B747" s="143"/>
      <c r="C747" s="143"/>
      <c r="D747" s="143"/>
      <c r="E747" s="143"/>
      <c r="F747" s="144"/>
      <c r="G747" s="143"/>
      <c r="H747" s="143"/>
      <c r="I747" s="143"/>
      <c r="J747" s="143"/>
      <c r="K747" s="143"/>
      <c r="L747" s="143"/>
      <c r="M747" s="143"/>
      <c r="N747" s="144"/>
      <c r="O747" s="145"/>
      <c r="P747" s="143"/>
    </row>
    <row r="748" spans="2:16" x14ac:dyDescent="0.4">
      <c r="B748" s="143"/>
      <c r="C748" s="143"/>
      <c r="D748" s="143"/>
      <c r="E748" s="143"/>
      <c r="F748" s="144"/>
      <c r="G748" s="143"/>
      <c r="H748" s="143"/>
      <c r="I748" s="143"/>
      <c r="J748" s="143"/>
      <c r="K748" s="143"/>
      <c r="L748" s="143"/>
      <c r="M748" s="143"/>
      <c r="N748" s="144"/>
      <c r="O748" s="145"/>
      <c r="P748" s="143"/>
    </row>
    <row r="749" spans="2:16" x14ac:dyDescent="0.4">
      <c r="B749" s="143"/>
      <c r="C749" s="143"/>
      <c r="D749" s="143"/>
      <c r="E749" s="143"/>
      <c r="F749" s="144"/>
      <c r="G749" s="143"/>
      <c r="H749" s="143"/>
      <c r="I749" s="143"/>
      <c r="J749" s="143"/>
      <c r="K749" s="143"/>
      <c r="L749" s="143"/>
      <c r="M749" s="143"/>
      <c r="N749" s="144"/>
      <c r="O749" s="145"/>
      <c r="P749" s="143"/>
    </row>
    <row r="750" spans="2:16" x14ac:dyDescent="0.4">
      <c r="B750" s="143"/>
      <c r="C750" s="143"/>
      <c r="D750" s="143"/>
      <c r="E750" s="143"/>
      <c r="F750" s="144"/>
      <c r="G750" s="143"/>
      <c r="H750" s="143"/>
      <c r="I750" s="143"/>
      <c r="J750" s="143"/>
      <c r="K750" s="143"/>
      <c r="L750" s="143"/>
      <c r="M750" s="143"/>
      <c r="N750" s="144"/>
      <c r="O750" s="145"/>
      <c r="P750" s="143"/>
    </row>
    <row r="751" spans="2:16" x14ac:dyDescent="0.4">
      <c r="B751" s="143"/>
      <c r="C751" s="143"/>
      <c r="D751" s="143"/>
      <c r="E751" s="143"/>
      <c r="F751" s="144"/>
      <c r="G751" s="143"/>
      <c r="H751" s="143"/>
      <c r="I751" s="143"/>
      <c r="J751" s="143"/>
      <c r="K751" s="143"/>
      <c r="L751" s="143"/>
      <c r="M751" s="143"/>
      <c r="N751" s="144"/>
      <c r="O751" s="145"/>
      <c r="P751" s="143"/>
    </row>
    <row r="752" spans="2:16" x14ac:dyDescent="0.4">
      <c r="B752" s="143"/>
      <c r="C752" s="143"/>
      <c r="D752" s="143"/>
      <c r="E752" s="143"/>
      <c r="F752" s="144"/>
      <c r="G752" s="143"/>
      <c r="H752" s="143"/>
      <c r="I752" s="143"/>
      <c r="J752" s="143"/>
      <c r="K752" s="143"/>
      <c r="L752" s="143"/>
      <c r="M752" s="143"/>
      <c r="N752" s="144"/>
      <c r="O752" s="145"/>
      <c r="P752" s="143"/>
    </row>
    <row r="753" spans="2:16" x14ac:dyDescent="0.4">
      <c r="B753" s="143"/>
      <c r="C753" s="143"/>
      <c r="D753" s="143"/>
      <c r="E753" s="143"/>
      <c r="F753" s="144"/>
      <c r="G753" s="143"/>
      <c r="H753" s="143"/>
      <c r="I753" s="143"/>
      <c r="J753" s="143"/>
      <c r="K753" s="143"/>
      <c r="L753" s="143"/>
      <c r="M753" s="143"/>
      <c r="N753" s="144"/>
      <c r="O753" s="145"/>
      <c r="P753" s="143"/>
    </row>
    <row r="754" spans="2:16" x14ac:dyDescent="0.4">
      <c r="B754" s="143"/>
      <c r="C754" s="143"/>
      <c r="D754" s="143"/>
      <c r="E754" s="143"/>
      <c r="F754" s="144"/>
      <c r="G754" s="143"/>
      <c r="H754" s="143"/>
      <c r="I754" s="143"/>
      <c r="J754" s="143"/>
      <c r="K754" s="143"/>
      <c r="L754" s="143"/>
      <c r="M754" s="143"/>
      <c r="N754" s="144"/>
      <c r="O754" s="145"/>
      <c r="P754" s="143"/>
    </row>
    <row r="755" spans="2:16" x14ac:dyDescent="0.4">
      <c r="B755" s="143"/>
      <c r="C755" s="143"/>
      <c r="D755" s="143"/>
      <c r="E755" s="143"/>
      <c r="F755" s="144"/>
      <c r="G755" s="143"/>
      <c r="H755" s="143"/>
      <c r="I755" s="143"/>
      <c r="J755" s="143"/>
      <c r="K755" s="143"/>
      <c r="L755" s="143"/>
      <c r="M755" s="143"/>
      <c r="N755" s="144"/>
      <c r="O755" s="145"/>
      <c r="P755" s="143"/>
    </row>
    <row r="756" spans="2:16" x14ac:dyDescent="0.4">
      <c r="B756" s="143"/>
      <c r="C756" s="143"/>
      <c r="D756" s="143"/>
      <c r="E756" s="143"/>
      <c r="F756" s="144"/>
      <c r="G756" s="143"/>
      <c r="H756" s="143"/>
      <c r="I756" s="143"/>
      <c r="J756" s="143"/>
      <c r="K756" s="143"/>
      <c r="L756" s="143"/>
      <c r="M756" s="143"/>
      <c r="N756" s="144"/>
      <c r="O756" s="145"/>
      <c r="P756" s="143"/>
    </row>
    <row r="757" spans="2:16" x14ac:dyDescent="0.4">
      <c r="B757" s="143"/>
      <c r="C757" s="143"/>
      <c r="D757" s="143"/>
      <c r="E757" s="143"/>
      <c r="F757" s="144"/>
      <c r="G757" s="143"/>
      <c r="H757" s="143"/>
      <c r="I757" s="143"/>
      <c r="J757" s="143"/>
      <c r="K757" s="143"/>
      <c r="L757" s="143"/>
      <c r="M757" s="143"/>
      <c r="N757" s="144"/>
      <c r="O757" s="145"/>
      <c r="P757" s="143"/>
    </row>
    <row r="758" spans="2:16" x14ac:dyDescent="0.4">
      <c r="B758" s="143"/>
      <c r="C758" s="143"/>
      <c r="D758" s="143"/>
      <c r="E758" s="143"/>
      <c r="F758" s="144"/>
      <c r="G758" s="143"/>
      <c r="H758" s="143"/>
      <c r="I758" s="143"/>
      <c r="J758" s="143"/>
      <c r="K758" s="143"/>
      <c r="L758" s="143"/>
      <c r="M758" s="143"/>
      <c r="N758" s="144"/>
      <c r="O758" s="145"/>
      <c r="P758" s="143"/>
    </row>
    <row r="759" spans="2:16" x14ac:dyDescent="0.4">
      <c r="B759" s="143"/>
      <c r="C759" s="143"/>
      <c r="D759" s="143"/>
      <c r="E759" s="143"/>
      <c r="F759" s="144"/>
      <c r="G759" s="143"/>
      <c r="H759" s="143"/>
      <c r="I759" s="143"/>
      <c r="J759" s="143"/>
      <c r="K759" s="143"/>
      <c r="L759" s="143"/>
      <c r="M759" s="143"/>
      <c r="N759" s="144"/>
      <c r="O759" s="145"/>
      <c r="P759" s="143"/>
    </row>
    <row r="760" spans="2:16" x14ac:dyDescent="0.4">
      <c r="B760" s="143"/>
      <c r="C760" s="143"/>
      <c r="D760" s="143"/>
      <c r="E760" s="143"/>
      <c r="F760" s="144"/>
      <c r="G760" s="143"/>
      <c r="H760" s="143"/>
      <c r="I760" s="143"/>
      <c r="J760" s="143"/>
      <c r="K760" s="143"/>
      <c r="L760" s="143"/>
      <c r="M760" s="143"/>
      <c r="N760" s="144"/>
      <c r="O760" s="145"/>
      <c r="P760" s="143"/>
    </row>
    <row r="761" spans="2:16" x14ac:dyDescent="0.4">
      <c r="B761" s="143"/>
      <c r="C761" s="143"/>
      <c r="D761" s="143"/>
      <c r="E761" s="143"/>
      <c r="F761" s="144"/>
      <c r="G761" s="143"/>
      <c r="H761" s="143"/>
      <c r="I761" s="143"/>
      <c r="J761" s="143"/>
      <c r="K761" s="143"/>
      <c r="L761" s="143"/>
      <c r="M761" s="143"/>
      <c r="N761" s="144"/>
      <c r="O761" s="145"/>
      <c r="P761" s="143"/>
    </row>
    <row r="762" spans="2:16" x14ac:dyDescent="0.4">
      <c r="B762" s="143"/>
      <c r="C762" s="143"/>
      <c r="D762" s="143"/>
      <c r="E762" s="143"/>
      <c r="F762" s="144"/>
      <c r="G762" s="143"/>
      <c r="H762" s="143"/>
      <c r="I762" s="143"/>
      <c r="J762" s="143"/>
      <c r="K762" s="143"/>
      <c r="L762" s="143"/>
      <c r="M762" s="143"/>
      <c r="N762" s="144"/>
      <c r="O762" s="145"/>
      <c r="P762" s="143"/>
    </row>
    <row r="763" spans="2:16" x14ac:dyDescent="0.4">
      <c r="B763" s="143"/>
      <c r="C763" s="143"/>
      <c r="D763" s="143"/>
      <c r="E763" s="143"/>
      <c r="F763" s="144"/>
      <c r="G763" s="143"/>
      <c r="H763" s="143"/>
      <c r="I763" s="143"/>
      <c r="J763" s="143"/>
      <c r="K763" s="143"/>
      <c r="L763" s="143"/>
      <c r="M763" s="143"/>
      <c r="N763" s="144"/>
      <c r="O763" s="145"/>
      <c r="P763" s="143"/>
    </row>
    <row r="764" spans="2:16" x14ac:dyDescent="0.4">
      <c r="B764" s="143"/>
      <c r="C764" s="143"/>
      <c r="D764" s="143"/>
      <c r="E764" s="143"/>
      <c r="F764" s="144"/>
      <c r="G764" s="143"/>
      <c r="H764" s="143"/>
      <c r="I764" s="143"/>
      <c r="J764" s="143"/>
      <c r="K764" s="143"/>
      <c r="L764" s="143"/>
      <c r="M764" s="143"/>
      <c r="N764" s="144"/>
      <c r="O764" s="145"/>
      <c r="P764" s="143"/>
    </row>
    <row r="765" spans="2:16" x14ac:dyDescent="0.4">
      <c r="B765" s="143"/>
      <c r="C765" s="143"/>
      <c r="D765" s="143"/>
      <c r="E765" s="143"/>
      <c r="F765" s="144"/>
      <c r="G765" s="143"/>
      <c r="H765" s="143"/>
      <c r="I765" s="143"/>
      <c r="J765" s="143"/>
      <c r="K765" s="143"/>
      <c r="L765" s="143"/>
      <c r="M765" s="143"/>
      <c r="N765" s="144"/>
      <c r="O765" s="145"/>
      <c r="P765" s="143"/>
    </row>
    <row r="766" spans="2:16" x14ac:dyDescent="0.4">
      <c r="B766" s="143"/>
      <c r="C766" s="143"/>
      <c r="D766" s="143"/>
      <c r="E766" s="143"/>
      <c r="F766" s="144"/>
      <c r="G766" s="143"/>
      <c r="H766" s="143"/>
      <c r="I766" s="143"/>
      <c r="J766" s="143"/>
      <c r="K766" s="143"/>
      <c r="L766" s="143"/>
      <c r="M766" s="143"/>
      <c r="N766" s="144"/>
      <c r="O766" s="145"/>
      <c r="P766" s="143"/>
    </row>
    <row r="767" spans="2:16" x14ac:dyDescent="0.4">
      <c r="B767" s="143"/>
      <c r="C767" s="143"/>
      <c r="D767" s="143"/>
      <c r="E767" s="143"/>
      <c r="F767" s="144"/>
      <c r="G767" s="143"/>
      <c r="H767" s="143"/>
      <c r="I767" s="143"/>
      <c r="J767" s="143"/>
      <c r="K767" s="143"/>
      <c r="L767" s="143"/>
      <c r="M767" s="143"/>
      <c r="N767" s="144"/>
      <c r="O767" s="145"/>
      <c r="P767" s="143"/>
    </row>
    <row r="768" spans="2:16" x14ac:dyDescent="0.4">
      <c r="B768" s="143"/>
      <c r="C768" s="143"/>
      <c r="D768" s="143"/>
      <c r="E768" s="143"/>
      <c r="F768" s="144"/>
      <c r="G768" s="143"/>
      <c r="H768" s="143"/>
      <c r="I768" s="143"/>
      <c r="J768" s="143"/>
      <c r="K768" s="143"/>
      <c r="L768" s="143"/>
      <c r="M768" s="143"/>
      <c r="N768" s="144"/>
      <c r="O768" s="145"/>
      <c r="P768" s="143"/>
    </row>
    <row r="769" spans="2:16" x14ac:dyDescent="0.4">
      <c r="B769" s="143"/>
      <c r="C769" s="143"/>
      <c r="D769" s="143"/>
      <c r="E769" s="143"/>
      <c r="F769" s="144"/>
      <c r="G769" s="143"/>
      <c r="H769" s="143"/>
      <c r="I769" s="143"/>
      <c r="J769" s="143"/>
      <c r="K769" s="143"/>
      <c r="L769" s="143"/>
      <c r="M769" s="143"/>
      <c r="N769" s="144"/>
      <c r="O769" s="145"/>
      <c r="P769" s="143"/>
    </row>
    <row r="770" spans="2:16" x14ac:dyDescent="0.4">
      <c r="B770" s="143"/>
      <c r="C770" s="143"/>
      <c r="D770" s="143"/>
      <c r="E770" s="143"/>
      <c r="F770" s="144"/>
      <c r="G770" s="143"/>
      <c r="H770" s="143"/>
      <c r="I770" s="143"/>
      <c r="J770" s="143"/>
      <c r="K770" s="143"/>
      <c r="L770" s="143"/>
      <c r="M770" s="143"/>
      <c r="N770" s="144"/>
      <c r="O770" s="145"/>
      <c r="P770" s="143"/>
    </row>
    <row r="771" spans="2:16" x14ac:dyDescent="0.4">
      <c r="B771" s="143"/>
      <c r="C771" s="143"/>
      <c r="D771" s="143"/>
      <c r="E771" s="143"/>
      <c r="F771" s="144"/>
      <c r="G771" s="143"/>
      <c r="H771" s="143"/>
      <c r="I771" s="143"/>
      <c r="J771" s="143"/>
      <c r="K771" s="143"/>
      <c r="L771" s="143"/>
      <c r="M771" s="143"/>
      <c r="N771" s="144"/>
      <c r="O771" s="145"/>
      <c r="P771" s="143"/>
    </row>
    <row r="772" spans="2:16" x14ac:dyDescent="0.4">
      <c r="B772" s="143"/>
      <c r="C772" s="143"/>
      <c r="D772" s="143"/>
      <c r="E772" s="143"/>
      <c r="F772" s="144"/>
      <c r="G772" s="143"/>
      <c r="H772" s="143"/>
      <c r="I772" s="143"/>
      <c r="J772" s="143"/>
      <c r="K772" s="143"/>
      <c r="L772" s="143"/>
      <c r="M772" s="143"/>
      <c r="N772" s="144"/>
      <c r="O772" s="145"/>
      <c r="P772" s="143"/>
    </row>
    <row r="773" spans="2:16" x14ac:dyDescent="0.4">
      <c r="B773" s="143"/>
      <c r="C773" s="143"/>
      <c r="D773" s="143"/>
      <c r="E773" s="143"/>
      <c r="F773" s="144"/>
      <c r="G773" s="143"/>
      <c r="H773" s="143"/>
      <c r="I773" s="143"/>
      <c r="J773" s="143"/>
      <c r="K773" s="143"/>
      <c r="L773" s="143"/>
      <c r="M773" s="143"/>
      <c r="N773" s="144"/>
      <c r="O773" s="145"/>
      <c r="P773" s="143"/>
    </row>
    <row r="774" spans="2:16" x14ac:dyDescent="0.4">
      <c r="B774" s="143"/>
      <c r="C774" s="143"/>
      <c r="D774" s="143"/>
      <c r="E774" s="143"/>
      <c r="F774" s="144"/>
      <c r="G774" s="143"/>
      <c r="H774" s="143"/>
      <c r="I774" s="143"/>
      <c r="J774" s="143"/>
      <c r="K774" s="143"/>
      <c r="L774" s="143"/>
      <c r="M774" s="143"/>
      <c r="N774" s="144"/>
      <c r="O774" s="145"/>
      <c r="P774" s="143"/>
    </row>
    <row r="775" spans="2:16" x14ac:dyDescent="0.4">
      <c r="B775" s="143"/>
      <c r="C775" s="143"/>
      <c r="D775" s="143"/>
      <c r="E775" s="143"/>
      <c r="F775" s="144"/>
      <c r="G775" s="143"/>
      <c r="H775" s="143"/>
      <c r="I775" s="143"/>
      <c r="J775" s="143"/>
      <c r="K775" s="143"/>
      <c r="L775" s="143"/>
      <c r="M775" s="143"/>
      <c r="N775" s="144"/>
      <c r="O775" s="145"/>
      <c r="P775" s="143"/>
    </row>
    <row r="776" spans="2:16" x14ac:dyDescent="0.4">
      <c r="B776" s="143"/>
      <c r="C776" s="143"/>
      <c r="D776" s="143"/>
      <c r="E776" s="143"/>
      <c r="F776" s="144"/>
      <c r="G776" s="143"/>
      <c r="H776" s="143"/>
      <c r="I776" s="143"/>
      <c r="J776" s="143"/>
      <c r="K776" s="143"/>
      <c r="L776" s="143"/>
      <c r="M776" s="143"/>
      <c r="N776" s="144"/>
      <c r="O776" s="145"/>
      <c r="P776" s="143"/>
    </row>
    <row r="777" spans="2:16" x14ac:dyDescent="0.4">
      <c r="B777" s="143"/>
      <c r="C777" s="143"/>
      <c r="D777" s="143"/>
      <c r="E777" s="143"/>
      <c r="F777" s="144"/>
      <c r="G777" s="143"/>
      <c r="H777" s="143"/>
      <c r="I777" s="143"/>
      <c r="J777" s="143"/>
      <c r="K777" s="143"/>
      <c r="L777" s="143"/>
      <c r="M777" s="143"/>
      <c r="N777" s="144"/>
      <c r="O777" s="145"/>
      <c r="P777" s="143"/>
    </row>
    <row r="778" spans="2:16" x14ac:dyDescent="0.4">
      <c r="B778" s="143"/>
      <c r="C778" s="143"/>
      <c r="D778" s="143"/>
      <c r="E778" s="143"/>
      <c r="F778" s="144"/>
      <c r="G778" s="143"/>
      <c r="H778" s="143"/>
      <c r="I778" s="143"/>
      <c r="J778" s="143"/>
      <c r="K778" s="143"/>
      <c r="L778" s="143"/>
      <c r="M778" s="143"/>
      <c r="N778" s="144"/>
      <c r="O778" s="145"/>
      <c r="P778" s="143"/>
    </row>
    <row r="779" spans="2:16" x14ac:dyDescent="0.4">
      <c r="B779" s="143"/>
      <c r="C779" s="143"/>
      <c r="D779" s="143"/>
      <c r="E779" s="143"/>
      <c r="F779" s="144"/>
      <c r="G779" s="143"/>
      <c r="H779" s="143"/>
      <c r="I779" s="143"/>
      <c r="J779" s="143"/>
      <c r="K779" s="143"/>
      <c r="L779" s="143"/>
      <c r="M779" s="143"/>
      <c r="N779" s="144"/>
      <c r="O779" s="145"/>
      <c r="P779" s="143"/>
    </row>
    <row r="780" spans="2:16" x14ac:dyDescent="0.4">
      <c r="B780" s="143"/>
      <c r="C780" s="143"/>
      <c r="D780" s="143"/>
      <c r="E780" s="143"/>
      <c r="F780" s="144"/>
      <c r="G780" s="143"/>
      <c r="H780" s="143"/>
      <c r="I780" s="143"/>
      <c r="J780" s="143"/>
      <c r="K780" s="143"/>
      <c r="L780" s="143"/>
      <c r="M780" s="143"/>
      <c r="N780" s="144"/>
      <c r="O780" s="145"/>
      <c r="P780" s="143"/>
    </row>
    <row r="781" spans="2:16" x14ac:dyDescent="0.4">
      <c r="B781" s="143"/>
      <c r="C781" s="143"/>
      <c r="D781" s="143"/>
      <c r="E781" s="143"/>
      <c r="F781" s="144"/>
      <c r="G781" s="143"/>
      <c r="H781" s="143"/>
      <c r="I781" s="143"/>
      <c r="J781" s="143"/>
      <c r="K781" s="143"/>
      <c r="L781" s="143"/>
      <c r="M781" s="143"/>
      <c r="N781" s="144"/>
      <c r="O781" s="145"/>
      <c r="P781" s="143"/>
    </row>
    <row r="782" spans="2:16" x14ac:dyDescent="0.4">
      <c r="B782" s="143"/>
      <c r="C782" s="143"/>
      <c r="D782" s="143"/>
      <c r="E782" s="143"/>
      <c r="F782" s="144"/>
      <c r="G782" s="143"/>
      <c r="H782" s="143"/>
      <c r="I782" s="143"/>
      <c r="J782" s="143"/>
      <c r="K782" s="143"/>
      <c r="L782" s="143"/>
      <c r="M782" s="143"/>
      <c r="N782" s="144"/>
      <c r="O782" s="145"/>
      <c r="P782" s="143"/>
    </row>
    <row r="783" spans="2:16" x14ac:dyDescent="0.4">
      <c r="B783" s="143"/>
      <c r="C783" s="143"/>
      <c r="D783" s="143"/>
      <c r="E783" s="143"/>
      <c r="F783" s="144"/>
      <c r="G783" s="143"/>
      <c r="H783" s="143"/>
      <c r="I783" s="143"/>
      <c r="J783" s="143"/>
      <c r="K783" s="143"/>
      <c r="L783" s="143"/>
      <c r="M783" s="143"/>
      <c r="N783" s="144"/>
      <c r="O783" s="145"/>
      <c r="P783" s="143"/>
    </row>
    <row r="784" spans="2:16" x14ac:dyDescent="0.4">
      <c r="B784" s="143"/>
      <c r="C784" s="143"/>
      <c r="D784" s="143"/>
      <c r="E784" s="143"/>
      <c r="F784" s="144"/>
      <c r="G784" s="143"/>
      <c r="H784" s="143"/>
      <c r="I784" s="143"/>
      <c r="J784" s="143"/>
      <c r="K784" s="143"/>
      <c r="L784" s="143"/>
      <c r="M784" s="143"/>
      <c r="N784" s="144"/>
      <c r="O784" s="145"/>
      <c r="P784" s="143"/>
    </row>
    <row r="785" spans="2:16" x14ac:dyDescent="0.4">
      <c r="B785" s="143"/>
      <c r="C785" s="143"/>
      <c r="D785" s="143"/>
      <c r="E785" s="143"/>
      <c r="F785" s="144"/>
      <c r="G785" s="143"/>
      <c r="H785" s="143"/>
      <c r="I785" s="143"/>
      <c r="J785" s="143"/>
      <c r="K785" s="143"/>
      <c r="L785" s="143"/>
      <c r="M785" s="143"/>
      <c r="N785" s="144"/>
      <c r="O785" s="145"/>
      <c r="P785" s="143"/>
    </row>
    <row r="786" spans="2:16" x14ac:dyDescent="0.4">
      <c r="B786" s="143"/>
      <c r="C786" s="143"/>
      <c r="D786" s="143"/>
      <c r="E786" s="143"/>
      <c r="F786" s="144"/>
      <c r="G786" s="143"/>
      <c r="H786" s="143"/>
      <c r="I786" s="143"/>
      <c r="J786" s="143"/>
      <c r="K786" s="143"/>
      <c r="L786" s="143"/>
      <c r="M786" s="143"/>
      <c r="N786" s="144"/>
      <c r="O786" s="145"/>
      <c r="P786" s="143"/>
    </row>
    <row r="787" spans="2:16" x14ac:dyDescent="0.4">
      <c r="B787" s="143"/>
      <c r="C787" s="143"/>
      <c r="D787" s="143"/>
      <c r="E787" s="143"/>
      <c r="F787" s="144"/>
      <c r="G787" s="143"/>
      <c r="H787" s="143"/>
      <c r="I787" s="143"/>
      <c r="J787" s="143"/>
      <c r="K787" s="143"/>
      <c r="L787" s="143"/>
      <c r="M787" s="143"/>
      <c r="N787" s="144"/>
      <c r="O787" s="145"/>
      <c r="P787" s="143"/>
    </row>
    <row r="788" spans="2:16" x14ac:dyDescent="0.4">
      <c r="B788" s="143"/>
      <c r="C788" s="143"/>
      <c r="D788" s="143"/>
      <c r="E788" s="143"/>
      <c r="F788" s="144"/>
      <c r="G788" s="143"/>
      <c r="H788" s="143"/>
      <c r="I788" s="143"/>
      <c r="J788" s="143"/>
      <c r="K788" s="143"/>
      <c r="L788" s="143"/>
      <c r="M788" s="143"/>
      <c r="N788" s="144"/>
      <c r="O788" s="145"/>
      <c r="P788" s="143"/>
    </row>
    <row r="789" spans="2:16" x14ac:dyDescent="0.4">
      <c r="B789" s="143"/>
      <c r="C789" s="143"/>
      <c r="D789" s="143"/>
      <c r="E789" s="143"/>
      <c r="F789" s="144"/>
      <c r="G789" s="143"/>
      <c r="H789" s="143"/>
      <c r="I789" s="143"/>
      <c r="J789" s="143"/>
      <c r="K789" s="143"/>
      <c r="L789" s="143"/>
      <c r="M789" s="143"/>
      <c r="N789" s="144"/>
      <c r="O789" s="145"/>
      <c r="P789" s="143"/>
    </row>
    <row r="790" spans="2:16" x14ac:dyDescent="0.4">
      <c r="B790" s="143"/>
      <c r="C790" s="143"/>
      <c r="D790" s="143"/>
      <c r="E790" s="143"/>
      <c r="F790" s="144"/>
      <c r="G790" s="143"/>
      <c r="H790" s="143"/>
      <c r="I790" s="143"/>
      <c r="J790" s="143"/>
      <c r="K790" s="143"/>
      <c r="L790" s="143"/>
      <c r="M790" s="143"/>
      <c r="N790" s="144"/>
      <c r="O790" s="145"/>
      <c r="P790" s="143"/>
    </row>
    <row r="791" spans="2:16" x14ac:dyDescent="0.4">
      <c r="B791" s="143"/>
      <c r="C791" s="143"/>
      <c r="D791" s="143"/>
      <c r="E791" s="143"/>
      <c r="F791" s="144"/>
      <c r="G791" s="143"/>
      <c r="H791" s="143"/>
      <c r="I791" s="143"/>
      <c r="J791" s="143"/>
      <c r="K791" s="143"/>
      <c r="L791" s="143"/>
      <c r="M791" s="143"/>
      <c r="N791" s="144"/>
      <c r="O791" s="145"/>
      <c r="P791" s="143"/>
    </row>
    <row r="792" spans="2:16" x14ac:dyDescent="0.4">
      <c r="B792" s="143"/>
      <c r="C792" s="143"/>
      <c r="D792" s="143"/>
      <c r="E792" s="143"/>
      <c r="F792" s="144"/>
      <c r="G792" s="143"/>
      <c r="H792" s="143"/>
      <c r="I792" s="143"/>
      <c r="J792" s="143"/>
      <c r="K792" s="143"/>
      <c r="L792" s="143"/>
      <c r="M792" s="143"/>
      <c r="N792" s="144"/>
      <c r="O792" s="145"/>
      <c r="P792" s="143"/>
    </row>
    <row r="793" spans="2:16" x14ac:dyDescent="0.4">
      <c r="B793" s="143"/>
      <c r="C793" s="143"/>
      <c r="D793" s="143"/>
      <c r="E793" s="143"/>
      <c r="F793" s="144"/>
      <c r="G793" s="143"/>
      <c r="H793" s="143"/>
      <c r="I793" s="143"/>
      <c r="J793" s="143"/>
      <c r="K793" s="143"/>
      <c r="L793" s="143"/>
      <c r="M793" s="143"/>
      <c r="N793" s="144"/>
      <c r="O793" s="145"/>
      <c r="P793" s="143"/>
    </row>
    <row r="794" spans="2:16" x14ac:dyDescent="0.4">
      <c r="B794" s="143"/>
      <c r="C794" s="143"/>
      <c r="D794" s="143"/>
      <c r="E794" s="143"/>
      <c r="F794" s="144"/>
      <c r="G794" s="143"/>
      <c r="H794" s="143"/>
      <c r="I794" s="143"/>
      <c r="J794" s="143"/>
      <c r="K794" s="143"/>
      <c r="L794" s="143"/>
      <c r="M794" s="143"/>
      <c r="N794" s="144"/>
      <c r="O794" s="145"/>
      <c r="P794" s="143"/>
    </row>
    <row r="795" spans="2:16" x14ac:dyDescent="0.4">
      <c r="B795" s="143"/>
      <c r="C795" s="143"/>
      <c r="D795" s="143"/>
      <c r="E795" s="143"/>
      <c r="F795" s="144"/>
      <c r="G795" s="143"/>
      <c r="H795" s="143"/>
      <c r="I795" s="143"/>
      <c r="J795" s="143"/>
      <c r="K795" s="143"/>
      <c r="L795" s="143"/>
      <c r="M795" s="143"/>
      <c r="N795" s="144"/>
      <c r="O795" s="145"/>
      <c r="P795" s="143"/>
    </row>
    <row r="796" spans="2:16" x14ac:dyDescent="0.4">
      <c r="B796" s="143"/>
      <c r="C796" s="143"/>
      <c r="D796" s="143"/>
      <c r="E796" s="143"/>
      <c r="F796" s="144"/>
      <c r="G796" s="143"/>
      <c r="H796" s="143"/>
      <c r="I796" s="143"/>
      <c r="J796" s="143"/>
      <c r="K796" s="143"/>
      <c r="L796" s="143"/>
      <c r="M796" s="143"/>
      <c r="N796" s="144"/>
      <c r="O796" s="145"/>
      <c r="P796" s="143"/>
    </row>
    <row r="797" spans="2:16" x14ac:dyDescent="0.4">
      <c r="B797" s="143"/>
      <c r="C797" s="143"/>
      <c r="D797" s="143"/>
      <c r="E797" s="143"/>
      <c r="F797" s="144"/>
      <c r="G797" s="143"/>
      <c r="H797" s="143"/>
      <c r="I797" s="143"/>
      <c r="J797" s="143"/>
      <c r="K797" s="143"/>
      <c r="L797" s="143"/>
      <c r="M797" s="143"/>
      <c r="N797" s="144"/>
      <c r="O797" s="145"/>
      <c r="P797" s="143"/>
    </row>
    <row r="798" spans="2:16" x14ac:dyDescent="0.4">
      <c r="B798" s="143"/>
      <c r="C798" s="143"/>
      <c r="D798" s="143"/>
      <c r="E798" s="143"/>
      <c r="F798" s="144"/>
      <c r="G798" s="143"/>
      <c r="H798" s="143"/>
      <c r="I798" s="143"/>
      <c r="J798" s="143"/>
      <c r="K798" s="143"/>
      <c r="L798" s="143"/>
      <c r="M798" s="143"/>
      <c r="N798" s="144"/>
      <c r="O798" s="145"/>
      <c r="P798" s="143"/>
    </row>
    <row r="799" spans="2:16" x14ac:dyDescent="0.4">
      <c r="B799" s="143"/>
      <c r="C799" s="143"/>
      <c r="D799" s="143"/>
      <c r="E799" s="143"/>
      <c r="F799" s="144"/>
      <c r="G799" s="143"/>
      <c r="H799" s="143"/>
      <c r="I799" s="143"/>
      <c r="J799" s="143"/>
      <c r="K799" s="143"/>
      <c r="L799" s="143"/>
      <c r="M799" s="143"/>
      <c r="N799" s="144"/>
      <c r="O799" s="145"/>
      <c r="P799" s="143"/>
    </row>
    <row r="800" spans="2:16" x14ac:dyDescent="0.4">
      <c r="B800" s="143"/>
      <c r="C800" s="143"/>
      <c r="D800" s="143"/>
      <c r="E800" s="143"/>
      <c r="F800" s="144"/>
      <c r="G800" s="143"/>
      <c r="H800" s="143"/>
      <c r="I800" s="143"/>
      <c r="J800" s="143"/>
      <c r="K800" s="143"/>
      <c r="L800" s="143"/>
      <c r="M800" s="143"/>
      <c r="N800" s="144"/>
      <c r="O800" s="145"/>
      <c r="P800" s="143"/>
    </row>
    <row r="801" spans="2:16" x14ac:dyDescent="0.4">
      <c r="B801" s="143"/>
      <c r="C801" s="143"/>
      <c r="D801" s="143"/>
      <c r="E801" s="143"/>
      <c r="F801" s="144"/>
      <c r="G801" s="143"/>
      <c r="H801" s="143"/>
      <c r="I801" s="143"/>
      <c r="J801" s="143"/>
      <c r="K801" s="143"/>
      <c r="L801" s="143"/>
      <c r="M801" s="143"/>
      <c r="N801" s="144"/>
      <c r="O801" s="145"/>
      <c r="P801" s="143"/>
    </row>
    <row r="802" spans="2:16" x14ac:dyDescent="0.4">
      <c r="B802" s="143"/>
      <c r="C802" s="143"/>
      <c r="D802" s="143"/>
      <c r="E802" s="143"/>
      <c r="F802" s="144"/>
      <c r="G802" s="143"/>
      <c r="H802" s="143"/>
      <c r="I802" s="143"/>
      <c r="J802" s="143"/>
      <c r="K802" s="143"/>
      <c r="L802" s="143"/>
      <c r="M802" s="143"/>
      <c r="N802" s="144"/>
      <c r="O802" s="145"/>
      <c r="P802" s="143"/>
    </row>
    <row r="803" spans="2:16" x14ac:dyDescent="0.4">
      <c r="B803" s="143"/>
      <c r="C803" s="143"/>
      <c r="D803" s="143"/>
      <c r="E803" s="143"/>
      <c r="F803" s="144"/>
      <c r="G803" s="143"/>
      <c r="H803" s="143"/>
      <c r="I803" s="143"/>
      <c r="J803" s="143"/>
      <c r="K803" s="143"/>
      <c r="L803" s="143"/>
      <c r="M803" s="143"/>
      <c r="N803" s="144"/>
      <c r="O803" s="145"/>
      <c r="P803" s="143"/>
    </row>
    <row r="804" spans="2:16" x14ac:dyDescent="0.4">
      <c r="B804" s="143"/>
      <c r="C804" s="143"/>
      <c r="D804" s="143"/>
      <c r="E804" s="143"/>
      <c r="F804" s="144"/>
      <c r="G804" s="143"/>
      <c r="H804" s="143"/>
      <c r="I804" s="143"/>
      <c r="J804" s="143"/>
      <c r="K804" s="143"/>
      <c r="L804" s="143"/>
      <c r="M804" s="143"/>
      <c r="N804" s="144"/>
      <c r="O804" s="145"/>
      <c r="P804" s="143"/>
    </row>
    <row r="805" spans="2:16" x14ac:dyDescent="0.4">
      <c r="B805" s="143"/>
      <c r="C805" s="143"/>
      <c r="D805" s="143"/>
      <c r="E805" s="143"/>
      <c r="F805" s="144"/>
      <c r="G805" s="143"/>
      <c r="H805" s="143"/>
      <c r="I805" s="143"/>
      <c r="J805" s="143"/>
      <c r="K805" s="143"/>
      <c r="L805" s="143"/>
      <c r="M805" s="143"/>
      <c r="N805" s="144"/>
      <c r="O805" s="145"/>
      <c r="P805" s="143"/>
    </row>
    <row r="806" spans="2:16" x14ac:dyDescent="0.4">
      <c r="B806" s="143"/>
      <c r="C806" s="143"/>
      <c r="D806" s="143"/>
      <c r="E806" s="143"/>
      <c r="F806" s="144"/>
      <c r="G806" s="143"/>
      <c r="H806" s="143"/>
      <c r="I806" s="143"/>
      <c r="J806" s="143"/>
      <c r="K806" s="143"/>
      <c r="L806" s="143"/>
      <c r="M806" s="143"/>
      <c r="N806" s="144"/>
      <c r="O806" s="145"/>
      <c r="P806" s="143"/>
    </row>
    <row r="807" spans="2:16" x14ac:dyDescent="0.4">
      <c r="B807" s="143"/>
      <c r="C807" s="143"/>
      <c r="D807" s="143"/>
      <c r="E807" s="143"/>
      <c r="F807" s="144"/>
      <c r="G807" s="143"/>
      <c r="H807" s="143"/>
      <c r="I807" s="143"/>
      <c r="J807" s="143"/>
      <c r="K807" s="143"/>
      <c r="L807" s="143"/>
      <c r="M807" s="143"/>
      <c r="N807" s="144"/>
      <c r="O807" s="145"/>
      <c r="P807" s="143"/>
    </row>
    <row r="808" spans="2:16" x14ac:dyDescent="0.4">
      <c r="B808" s="143"/>
      <c r="C808" s="143"/>
      <c r="D808" s="143"/>
      <c r="E808" s="143"/>
      <c r="F808" s="144"/>
      <c r="G808" s="143"/>
      <c r="H808" s="143"/>
      <c r="I808" s="143"/>
      <c r="J808" s="143"/>
      <c r="K808" s="143"/>
      <c r="L808" s="143"/>
      <c r="M808" s="143"/>
      <c r="N808" s="144"/>
      <c r="O808" s="145"/>
      <c r="P808" s="143"/>
    </row>
    <row r="809" spans="2:16" x14ac:dyDescent="0.4">
      <c r="B809" s="143"/>
      <c r="C809" s="143"/>
      <c r="D809" s="143"/>
      <c r="E809" s="143"/>
      <c r="F809" s="144"/>
      <c r="G809" s="143"/>
      <c r="H809" s="143"/>
      <c r="I809" s="143"/>
      <c r="J809" s="143"/>
      <c r="K809" s="143"/>
      <c r="L809" s="143"/>
      <c r="M809" s="143"/>
      <c r="N809" s="144"/>
      <c r="O809" s="145"/>
      <c r="P809" s="143"/>
    </row>
    <row r="810" spans="2:16" x14ac:dyDescent="0.4">
      <c r="B810" s="143"/>
      <c r="C810" s="143"/>
      <c r="D810" s="143"/>
      <c r="E810" s="143"/>
      <c r="F810" s="144"/>
      <c r="G810" s="143"/>
      <c r="H810" s="143"/>
      <c r="I810" s="143"/>
      <c r="J810" s="143"/>
      <c r="K810" s="143"/>
      <c r="L810" s="143"/>
      <c r="M810" s="143"/>
      <c r="N810" s="144"/>
      <c r="O810" s="145"/>
      <c r="P810" s="143"/>
    </row>
    <row r="811" spans="2:16" x14ac:dyDescent="0.4">
      <c r="B811" s="143"/>
      <c r="C811" s="143"/>
      <c r="D811" s="143"/>
      <c r="E811" s="143"/>
      <c r="F811" s="144"/>
      <c r="G811" s="143"/>
      <c r="H811" s="143"/>
      <c r="I811" s="143"/>
      <c r="J811" s="143"/>
      <c r="K811" s="143"/>
      <c r="L811" s="143"/>
      <c r="M811" s="143"/>
      <c r="N811" s="144"/>
      <c r="O811" s="145"/>
      <c r="P811" s="143"/>
    </row>
    <row r="812" spans="2:16" x14ac:dyDescent="0.4">
      <c r="B812" s="143"/>
      <c r="C812" s="143"/>
      <c r="D812" s="143"/>
      <c r="E812" s="143"/>
      <c r="F812" s="144"/>
      <c r="G812" s="143"/>
      <c r="H812" s="143"/>
      <c r="I812" s="143"/>
      <c r="J812" s="143"/>
      <c r="K812" s="143"/>
      <c r="L812" s="143"/>
      <c r="M812" s="143"/>
      <c r="N812" s="144"/>
      <c r="O812" s="145"/>
      <c r="P812" s="143"/>
    </row>
    <row r="813" spans="2:16" x14ac:dyDescent="0.4">
      <c r="B813" s="143"/>
      <c r="C813" s="143"/>
      <c r="D813" s="143"/>
      <c r="E813" s="143"/>
      <c r="F813" s="144"/>
      <c r="G813" s="143"/>
      <c r="H813" s="143"/>
      <c r="I813" s="143"/>
      <c r="J813" s="143"/>
      <c r="K813" s="143"/>
      <c r="L813" s="143"/>
      <c r="M813" s="143"/>
      <c r="N813" s="144"/>
      <c r="O813" s="145"/>
      <c r="P813" s="143"/>
    </row>
    <row r="814" spans="2:16" x14ac:dyDescent="0.4">
      <c r="B814" s="143"/>
      <c r="C814" s="143"/>
      <c r="D814" s="143"/>
      <c r="E814" s="143"/>
      <c r="F814" s="144"/>
      <c r="G814" s="143"/>
      <c r="H814" s="143"/>
      <c r="I814" s="143"/>
      <c r="J814" s="143"/>
      <c r="K814" s="143"/>
      <c r="L814" s="143"/>
      <c r="M814" s="143"/>
      <c r="N814" s="144"/>
      <c r="O814" s="145"/>
      <c r="P814" s="143"/>
    </row>
    <row r="815" spans="2:16" x14ac:dyDescent="0.4">
      <c r="B815" s="143"/>
      <c r="C815" s="143"/>
      <c r="D815" s="143"/>
      <c r="E815" s="143"/>
      <c r="F815" s="144"/>
      <c r="G815" s="143"/>
      <c r="H815" s="143"/>
      <c r="I815" s="143"/>
      <c r="J815" s="143"/>
      <c r="K815" s="143"/>
      <c r="L815" s="143"/>
      <c r="M815" s="143"/>
      <c r="N815" s="144"/>
      <c r="O815" s="145"/>
      <c r="P815" s="143"/>
    </row>
    <row r="816" spans="2:16" x14ac:dyDescent="0.4">
      <c r="B816" s="143"/>
      <c r="C816" s="143"/>
      <c r="D816" s="143"/>
      <c r="E816" s="143"/>
      <c r="F816" s="144"/>
      <c r="G816" s="143"/>
      <c r="H816" s="143"/>
      <c r="I816" s="143"/>
      <c r="J816" s="143"/>
      <c r="K816" s="143"/>
      <c r="L816" s="143"/>
      <c r="M816" s="143"/>
      <c r="N816" s="144"/>
      <c r="O816" s="145"/>
      <c r="P816" s="143"/>
    </row>
    <row r="817" spans="2:16" x14ac:dyDescent="0.4">
      <c r="B817" s="143"/>
      <c r="C817" s="143"/>
      <c r="D817" s="143"/>
      <c r="E817" s="143"/>
      <c r="F817" s="144"/>
      <c r="G817" s="143"/>
      <c r="H817" s="143"/>
      <c r="I817" s="143"/>
      <c r="J817" s="143"/>
      <c r="K817" s="143"/>
      <c r="L817" s="143"/>
      <c r="M817" s="143"/>
      <c r="N817" s="144"/>
      <c r="O817" s="145"/>
      <c r="P817" s="143"/>
    </row>
    <row r="818" spans="2:16" x14ac:dyDescent="0.4">
      <c r="B818" s="143"/>
      <c r="C818" s="143"/>
      <c r="D818" s="143"/>
      <c r="E818" s="143"/>
      <c r="F818" s="144"/>
      <c r="G818" s="143"/>
      <c r="H818" s="143"/>
      <c r="I818" s="143"/>
      <c r="J818" s="143"/>
      <c r="K818" s="143"/>
      <c r="L818" s="143"/>
      <c r="M818" s="143"/>
      <c r="N818" s="144"/>
      <c r="O818" s="145"/>
      <c r="P818" s="143"/>
    </row>
    <row r="819" spans="2:16" x14ac:dyDescent="0.4">
      <c r="B819" s="143"/>
      <c r="C819" s="143"/>
      <c r="D819" s="143"/>
      <c r="E819" s="143"/>
      <c r="F819" s="144"/>
      <c r="G819" s="143"/>
      <c r="H819" s="143"/>
      <c r="I819" s="143"/>
      <c r="J819" s="143"/>
      <c r="K819" s="143"/>
      <c r="L819" s="143"/>
      <c r="M819" s="143"/>
      <c r="N819" s="144"/>
      <c r="O819" s="145"/>
      <c r="P819" s="143"/>
    </row>
    <row r="820" spans="2:16" x14ac:dyDescent="0.4">
      <c r="B820" s="143"/>
      <c r="C820" s="143"/>
      <c r="D820" s="143"/>
      <c r="E820" s="143"/>
      <c r="F820" s="144"/>
      <c r="G820" s="143"/>
      <c r="H820" s="143"/>
      <c r="I820" s="143"/>
      <c r="J820" s="143"/>
      <c r="K820" s="143"/>
      <c r="L820" s="143"/>
      <c r="M820" s="143"/>
      <c r="N820" s="144"/>
      <c r="O820" s="145"/>
      <c r="P820" s="143"/>
    </row>
    <row r="821" spans="2:16" x14ac:dyDescent="0.4">
      <c r="B821" s="143"/>
      <c r="C821" s="143"/>
      <c r="D821" s="143"/>
      <c r="E821" s="143"/>
      <c r="F821" s="144"/>
      <c r="G821" s="143"/>
      <c r="H821" s="143"/>
      <c r="I821" s="143"/>
      <c r="J821" s="143"/>
      <c r="K821" s="143"/>
      <c r="L821" s="143"/>
      <c r="M821" s="143"/>
      <c r="N821" s="144"/>
      <c r="O821" s="145"/>
      <c r="P821" s="143"/>
    </row>
    <row r="822" spans="2:16" x14ac:dyDescent="0.4">
      <c r="B822" s="143"/>
      <c r="C822" s="143"/>
      <c r="D822" s="143"/>
      <c r="E822" s="143"/>
      <c r="F822" s="144"/>
      <c r="G822" s="143"/>
      <c r="H822" s="143"/>
      <c r="I822" s="143"/>
      <c r="J822" s="143"/>
      <c r="K822" s="143"/>
      <c r="L822" s="143"/>
      <c r="M822" s="143"/>
      <c r="N822" s="144"/>
      <c r="O822" s="145"/>
      <c r="P822" s="143"/>
    </row>
    <row r="823" spans="2:16" x14ac:dyDescent="0.4">
      <c r="B823" s="143"/>
      <c r="C823" s="143"/>
      <c r="D823" s="143"/>
      <c r="E823" s="143"/>
      <c r="F823" s="144"/>
      <c r="G823" s="143"/>
      <c r="H823" s="143"/>
      <c r="I823" s="143"/>
      <c r="J823" s="143"/>
      <c r="K823" s="143"/>
      <c r="L823" s="143"/>
      <c r="M823" s="143"/>
      <c r="N823" s="144"/>
      <c r="O823" s="145"/>
      <c r="P823" s="143"/>
    </row>
    <row r="824" spans="2:16" x14ac:dyDescent="0.4">
      <c r="B824" s="143"/>
      <c r="C824" s="143"/>
      <c r="D824" s="143"/>
      <c r="E824" s="143"/>
      <c r="F824" s="144"/>
      <c r="G824" s="143"/>
      <c r="H824" s="143"/>
      <c r="I824" s="143"/>
      <c r="J824" s="143"/>
      <c r="K824" s="143"/>
      <c r="L824" s="143"/>
      <c r="M824" s="143"/>
      <c r="N824" s="144"/>
      <c r="O824" s="145"/>
      <c r="P824" s="143"/>
    </row>
    <row r="825" spans="2:16" x14ac:dyDescent="0.4">
      <c r="B825" s="143"/>
      <c r="C825" s="143"/>
      <c r="D825" s="143"/>
      <c r="E825" s="143"/>
      <c r="F825" s="144"/>
      <c r="G825" s="143"/>
      <c r="H825" s="143"/>
      <c r="I825" s="143"/>
      <c r="J825" s="143"/>
      <c r="K825" s="143"/>
      <c r="L825" s="143"/>
      <c r="M825" s="143"/>
      <c r="N825" s="144"/>
      <c r="O825" s="145"/>
      <c r="P825" s="143"/>
    </row>
    <row r="826" spans="2:16" x14ac:dyDescent="0.4">
      <c r="B826" s="143"/>
      <c r="C826" s="143"/>
      <c r="D826" s="143"/>
      <c r="E826" s="143"/>
      <c r="F826" s="144"/>
      <c r="G826" s="143"/>
      <c r="H826" s="143"/>
      <c r="I826" s="143"/>
      <c r="J826" s="143"/>
      <c r="K826" s="143"/>
      <c r="L826" s="143"/>
      <c r="M826" s="143"/>
      <c r="N826" s="144"/>
      <c r="O826" s="145"/>
      <c r="P826" s="143"/>
    </row>
    <row r="827" spans="2:16" x14ac:dyDescent="0.4">
      <c r="B827" s="143"/>
      <c r="C827" s="143"/>
      <c r="D827" s="143"/>
      <c r="E827" s="143"/>
      <c r="F827" s="144"/>
      <c r="G827" s="143"/>
      <c r="H827" s="143"/>
      <c r="I827" s="143"/>
      <c r="J827" s="143"/>
      <c r="K827" s="143"/>
      <c r="L827" s="143"/>
      <c r="M827" s="143"/>
      <c r="N827" s="144"/>
      <c r="O827" s="145"/>
      <c r="P827" s="143"/>
    </row>
    <row r="828" spans="2:16" x14ac:dyDescent="0.4">
      <c r="B828" s="143"/>
      <c r="C828" s="143"/>
      <c r="D828" s="143"/>
      <c r="E828" s="143"/>
      <c r="F828" s="144"/>
      <c r="G828" s="143"/>
      <c r="H828" s="143"/>
      <c r="I828" s="143"/>
      <c r="J828" s="143"/>
      <c r="K828" s="143"/>
      <c r="L828" s="143"/>
      <c r="M828" s="143"/>
      <c r="N828" s="144"/>
      <c r="O828" s="145"/>
      <c r="P828" s="143"/>
    </row>
    <row r="829" spans="2:16" x14ac:dyDescent="0.4">
      <c r="B829" s="143"/>
      <c r="C829" s="143"/>
      <c r="D829" s="143"/>
      <c r="E829" s="143"/>
      <c r="F829" s="144"/>
      <c r="G829" s="143"/>
      <c r="H829" s="143"/>
      <c r="I829" s="143"/>
      <c r="J829" s="143"/>
      <c r="K829" s="143"/>
      <c r="L829" s="143"/>
      <c r="M829" s="143"/>
      <c r="N829" s="144"/>
      <c r="O829" s="145"/>
      <c r="P829" s="143"/>
    </row>
    <row r="830" spans="2:16" x14ac:dyDescent="0.4">
      <c r="B830" s="143"/>
      <c r="C830" s="143"/>
      <c r="D830" s="143"/>
      <c r="E830" s="143"/>
      <c r="F830" s="144"/>
      <c r="G830" s="143"/>
      <c r="H830" s="143"/>
      <c r="I830" s="143"/>
      <c r="J830" s="143"/>
      <c r="K830" s="143"/>
      <c r="L830" s="143"/>
      <c r="M830" s="143"/>
      <c r="N830" s="144"/>
      <c r="O830" s="145"/>
      <c r="P830" s="143"/>
    </row>
    <row r="831" spans="2:16" x14ac:dyDescent="0.4">
      <c r="B831" s="143"/>
      <c r="C831" s="143"/>
      <c r="D831" s="143"/>
      <c r="E831" s="143"/>
      <c r="F831" s="144"/>
      <c r="G831" s="143"/>
      <c r="H831" s="143"/>
      <c r="I831" s="143"/>
      <c r="J831" s="143"/>
      <c r="K831" s="143"/>
      <c r="L831" s="143"/>
      <c r="M831" s="143"/>
      <c r="N831" s="144"/>
      <c r="O831" s="145"/>
      <c r="P831" s="143"/>
    </row>
    <row r="832" spans="2:16" x14ac:dyDescent="0.4">
      <c r="B832" s="143"/>
      <c r="C832" s="143"/>
      <c r="D832" s="143"/>
      <c r="E832" s="143"/>
      <c r="F832" s="144"/>
      <c r="G832" s="143"/>
      <c r="H832" s="143"/>
      <c r="I832" s="143"/>
      <c r="J832" s="143"/>
      <c r="K832" s="143"/>
      <c r="L832" s="143"/>
      <c r="M832" s="143"/>
      <c r="N832" s="144"/>
      <c r="O832" s="145"/>
      <c r="P832" s="143"/>
    </row>
    <row r="833" spans="2:16" x14ac:dyDescent="0.4">
      <c r="B833" s="143"/>
      <c r="C833" s="143"/>
      <c r="D833" s="143"/>
      <c r="E833" s="143"/>
      <c r="F833" s="144"/>
      <c r="G833" s="143"/>
      <c r="H833" s="143"/>
      <c r="I833" s="143"/>
      <c r="J833" s="143"/>
      <c r="K833" s="143"/>
      <c r="L833" s="143"/>
      <c r="M833" s="143"/>
      <c r="N833" s="144"/>
      <c r="O833" s="145"/>
      <c r="P833" s="143"/>
    </row>
    <row r="834" spans="2:16" x14ac:dyDescent="0.4">
      <c r="B834" s="143"/>
      <c r="C834" s="143"/>
      <c r="D834" s="143"/>
      <c r="E834" s="143"/>
      <c r="F834" s="144"/>
      <c r="G834" s="143"/>
      <c r="H834" s="143"/>
      <c r="I834" s="143"/>
      <c r="J834" s="143"/>
      <c r="K834" s="143"/>
      <c r="L834" s="143"/>
      <c r="M834" s="143"/>
      <c r="N834" s="144"/>
      <c r="O834" s="145"/>
      <c r="P834" s="143"/>
    </row>
    <row r="835" spans="2:16" x14ac:dyDescent="0.4">
      <c r="B835" s="143"/>
      <c r="C835" s="143"/>
      <c r="D835" s="143"/>
      <c r="E835" s="143"/>
      <c r="F835" s="144"/>
      <c r="G835" s="143"/>
      <c r="H835" s="143"/>
      <c r="I835" s="143"/>
      <c r="J835" s="143"/>
      <c r="K835" s="143"/>
      <c r="L835" s="143"/>
      <c r="M835" s="143"/>
      <c r="N835" s="144"/>
      <c r="O835" s="145"/>
      <c r="P835" s="143"/>
    </row>
    <row r="836" spans="2:16" x14ac:dyDescent="0.4">
      <c r="B836" s="143"/>
      <c r="C836" s="143"/>
      <c r="D836" s="143"/>
      <c r="E836" s="143"/>
      <c r="F836" s="144"/>
      <c r="G836" s="143"/>
      <c r="H836" s="143"/>
      <c r="I836" s="143"/>
      <c r="J836" s="143"/>
      <c r="K836" s="143"/>
      <c r="L836" s="143"/>
      <c r="M836" s="143"/>
      <c r="N836" s="144"/>
      <c r="O836" s="145"/>
      <c r="P836" s="143"/>
    </row>
    <row r="837" spans="2:16" x14ac:dyDescent="0.4">
      <c r="B837" s="143"/>
      <c r="C837" s="143"/>
      <c r="D837" s="143"/>
      <c r="E837" s="143"/>
      <c r="F837" s="144"/>
      <c r="G837" s="143"/>
      <c r="H837" s="143"/>
      <c r="I837" s="143"/>
      <c r="J837" s="143"/>
      <c r="K837" s="143"/>
      <c r="L837" s="143"/>
      <c r="M837" s="143"/>
      <c r="N837" s="144"/>
      <c r="O837" s="145"/>
      <c r="P837" s="143"/>
    </row>
    <row r="838" spans="2:16" x14ac:dyDescent="0.4">
      <c r="B838" s="143"/>
      <c r="C838" s="143"/>
      <c r="D838" s="143"/>
      <c r="E838" s="143"/>
      <c r="F838" s="144"/>
      <c r="G838" s="143"/>
      <c r="H838" s="143"/>
      <c r="I838" s="143"/>
      <c r="J838" s="143"/>
      <c r="K838" s="143"/>
      <c r="L838" s="143"/>
      <c r="M838" s="143"/>
      <c r="N838" s="144"/>
      <c r="O838" s="145"/>
      <c r="P838" s="143"/>
    </row>
    <row r="839" spans="2:16" x14ac:dyDescent="0.4">
      <c r="B839" s="143"/>
      <c r="C839" s="143"/>
      <c r="D839" s="143"/>
      <c r="E839" s="143"/>
      <c r="F839" s="144"/>
      <c r="G839" s="143"/>
      <c r="H839" s="143"/>
      <c r="I839" s="143"/>
      <c r="J839" s="143"/>
      <c r="K839" s="143"/>
      <c r="L839" s="143"/>
      <c r="M839" s="143"/>
      <c r="N839" s="144"/>
      <c r="O839" s="145"/>
      <c r="P839" s="143"/>
    </row>
    <row r="840" spans="2:16" x14ac:dyDescent="0.4">
      <c r="B840" s="143"/>
      <c r="C840" s="143"/>
      <c r="D840" s="143"/>
      <c r="E840" s="143"/>
      <c r="F840" s="144"/>
      <c r="G840" s="143"/>
      <c r="H840" s="143"/>
      <c r="I840" s="143"/>
      <c r="J840" s="143"/>
      <c r="K840" s="143"/>
      <c r="L840" s="143"/>
      <c r="M840" s="143"/>
      <c r="N840" s="144"/>
      <c r="O840" s="145"/>
      <c r="P840" s="143"/>
    </row>
    <row r="841" spans="2:16" x14ac:dyDescent="0.4">
      <c r="B841" s="143"/>
      <c r="C841" s="143"/>
      <c r="D841" s="143"/>
      <c r="E841" s="143"/>
      <c r="F841" s="144"/>
      <c r="G841" s="143"/>
      <c r="H841" s="143"/>
      <c r="I841" s="143"/>
      <c r="J841" s="143"/>
      <c r="K841" s="143"/>
      <c r="L841" s="143"/>
      <c r="M841" s="143"/>
      <c r="N841" s="144"/>
      <c r="O841" s="145"/>
      <c r="P841" s="143"/>
    </row>
    <row r="842" spans="2:16" x14ac:dyDescent="0.4">
      <c r="B842" s="143"/>
      <c r="C842" s="143"/>
      <c r="D842" s="143"/>
      <c r="E842" s="143"/>
      <c r="F842" s="144"/>
      <c r="G842" s="143"/>
      <c r="H842" s="143"/>
      <c r="I842" s="143"/>
      <c r="J842" s="143"/>
      <c r="K842" s="143"/>
      <c r="L842" s="143"/>
      <c r="M842" s="143"/>
      <c r="N842" s="144"/>
      <c r="O842" s="145"/>
      <c r="P842" s="143"/>
    </row>
    <row r="843" spans="2:16" x14ac:dyDescent="0.4">
      <c r="B843" s="143"/>
      <c r="C843" s="143"/>
      <c r="D843" s="143"/>
      <c r="E843" s="143"/>
      <c r="F843" s="144"/>
      <c r="G843" s="143"/>
      <c r="H843" s="143"/>
      <c r="I843" s="143"/>
      <c r="J843" s="143"/>
      <c r="K843" s="143"/>
      <c r="L843" s="143"/>
      <c r="M843" s="143"/>
      <c r="N843" s="144"/>
      <c r="O843" s="145"/>
      <c r="P843" s="143"/>
    </row>
    <row r="844" spans="2:16" x14ac:dyDescent="0.4">
      <c r="B844" s="143"/>
      <c r="C844" s="143"/>
      <c r="D844" s="143"/>
      <c r="E844" s="143"/>
      <c r="F844" s="144"/>
      <c r="G844" s="143"/>
      <c r="H844" s="143"/>
      <c r="I844" s="143"/>
      <c r="J844" s="143"/>
      <c r="K844" s="143"/>
      <c r="L844" s="143"/>
      <c r="M844" s="143"/>
      <c r="N844" s="144"/>
      <c r="O844" s="145"/>
      <c r="P844" s="143"/>
    </row>
    <row r="845" spans="2:16" x14ac:dyDescent="0.4">
      <c r="B845" s="143"/>
      <c r="C845" s="143"/>
      <c r="D845" s="143"/>
      <c r="E845" s="143"/>
      <c r="F845" s="144"/>
      <c r="G845" s="143"/>
      <c r="H845" s="143"/>
      <c r="I845" s="143"/>
      <c r="J845" s="143"/>
      <c r="K845" s="143"/>
      <c r="L845" s="143"/>
      <c r="M845" s="143"/>
      <c r="N845" s="144"/>
      <c r="O845" s="145"/>
      <c r="P845" s="143"/>
    </row>
    <row r="846" spans="2:16" x14ac:dyDescent="0.4">
      <c r="B846" s="143"/>
      <c r="C846" s="143"/>
      <c r="D846" s="143"/>
      <c r="E846" s="143"/>
      <c r="F846" s="144"/>
      <c r="G846" s="143"/>
      <c r="H846" s="143"/>
      <c r="I846" s="143"/>
      <c r="J846" s="143"/>
      <c r="K846" s="143"/>
      <c r="L846" s="143"/>
      <c r="M846" s="143"/>
      <c r="N846" s="144"/>
      <c r="O846" s="145"/>
      <c r="P846" s="143"/>
    </row>
    <row r="847" spans="2:16" x14ac:dyDescent="0.4">
      <c r="B847" s="143"/>
      <c r="C847" s="143"/>
      <c r="D847" s="143"/>
      <c r="E847" s="143"/>
      <c r="F847" s="144"/>
      <c r="G847" s="143"/>
      <c r="H847" s="143"/>
      <c r="I847" s="143"/>
      <c r="J847" s="143"/>
      <c r="K847" s="143"/>
      <c r="L847" s="143"/>
      <c r="M847" s="143"/>
      <c r="N847" s="144"/>
      <c r="O847" s="145"/>
      <c r="P847" s="143"/>
    </row>
    <row r="848" spans="2:16" x14ac:dyDescent="0.4">
      <c r="B848" s="143"/>
      <c r="C848" s="143"/>
      <c r="D848" s="143"/>
      <c r="E848" s="143"/>
      <c r="F848" s="144"/>
      <c r="G848" s="143"/>
      <c r="H848" s="143"/>
      <c r="I848" s="143"/>
      <c r="J848" s="143"/>
      <c r="K848" s="143"/>
      <c r="L848" s="143"/>
      <c r="M848" s="143"/>
      <c r="N848" s="144"/>
      <c r="O848" s="145"/>
      <c r="P848" s="143"/>
    </row>
    <row r="849" spans="2:16" x14ac:dyDescent="0.4">
      <c r="B849" s="143"/>
      <c r="C849" s="143"/>
      <c r="D849" s="143"/>
      <c r="E849" s="143"/>
      <c r="F849" s="144"/>
      <c r="G849" s="143"/>
      <c r="H849" s="143"/>
      <c r="I849" s="143"/>
      <c r="J849" s="143"/>
      <c r="K849" s="143"/>
      <c r="L849" s="143"/>
      <c r="M849" s="143"/>
      <c r="N849" s="144"/>
      <c r="O849" s="145"/>
      <c r="P849" s="143"/>
    </row>
    <row r="850" spans="2:16" x14ac:dyDescent="0.4">
      <c r="B850" s="143"/>
      <c r="C850" s="143"/>
      <c r="D850" s="143"/>
      <c r="E850" s="143"/>
      <c r="F850" s="144"/>
      <c r="G850" s="143"/>
      <c r="H850" s="143"/>
      <c r="I850" s="143"/>
      <c r="J850" s="143"/>
      <c r="K850" s="143"/>
      <c r="L850" s="143"/>
      <c r="M850" s="143"/>
      <c r="N850" s="144"/>
      <c r="O850" s="145"/>
      <c r="P850" s="143"/>
    </row>
    <row r="851" spans="2:16" x14ac:dyDescent="0.4">
      <c r="B851" s="143"/>
      <c r="C851" s="143"/>
      <c r="D851" s="143"/>
      <c r="E851" s="143"/>
      <c r="F851" s="144"/>
      <c r="G851" s="143"/>
      <c r="H851" s="143"/>
      <c r="I851" s="143"/>
      <c r="J851" s="143"/>
      <c r="K851" s="143"/>
      <c r="L851" s="143"/>
      <c r="M851" s="143"/>
      <c r="N851" s="144"/>
      <c r="O851" s="145"/>
      <c r="P851" s="143"/>
    </row>
    <row r="852" spans="2:16" x14ac:dyDescent="0.4">
      <c r="B852" s="143"/>
      <c r="C852" s="143"/>
      <c r="D852" s="143"/>
      <c r="E852" s="143"/>
      <c r="F852" s="144"/>
      <c r="G852" s="143"/>
      <c r="H852" s="143"/>
      <c r="I852" s="143"/>
      <c r="J852" s="143"/>
      <c r="K852" s="143"/>
      <c r="L852" s="143"/>
      <c r="M852" s="143"/>
      <c r="N852" s="144"/>
      <c r="O852" s="145"/>
      <c r="P852" s="143"/>
    </row>
    <row r="853" spans="2:16" x14ac:dyDescent="0.4">
      <c r="B853" s="143"/>
      <c r="C853" s="143"/>
      <c r="D853" s="143"/>
      <c r="E853" s="143"/>
      <c r="F853" s="144"/>
      <c r="G853" s="143"/>
      <c r="H853" s="143"/>
      <c r="I853" s="143"/>
      <c r="J853" s="143"/>
      <c r="K853" s="143"/>
      <c r="L853" s="143"/>
      <c r="M853" s="143"/>
      <c r="N853" s="144"/>
      <c r="O853" s="145"/>
      <c r="P853" s="143"/>
    </row>
    <row r="854" spans="2:16" x14ac:dyDescent="0.4">
      <c r="B854" s="143"/>
      <c r="C854" s="143"/>
      <c r="D854" s="143"/>
      <c r="E854" s="143"/>
      <c r="F854" s="144"/>
      <c r="G854" s="143"/>
      <c r="H854" s="143"/>
      <c r="I854" s="143"/>
      <c r="J854" s="143"/>
      <c r="K854" s="143"/>
      <c r="L854" s="143"/>
      <c r="M854" s="143"/>
      <c r="N854" s="144"/>
      <c r="O854" s="145"/>
      <c r="P854" s="143"/>
    </row>
    <row r="855" spans="2:16" x14ac:dyDescent="0.4">
      <c r="B855" s="143"/>
      <c r="C855" s="143"/>
      <c r="D855" s="143"/>
      <c r="E855" s="143"/>
      <c r="F855" s="144"/>
      <c r="G855" s="143"/>
      <c r="H855" s="143"/>
      <c r="I855" s="143"/>
      <c r="J855" s="143"/>
      <c r="K855" s="143"/>
      <c r="L855" s="143"/>
      <c r="M855" s="143"/>
      <c r="N855" s="144"/>
      <c r="O855" s="145"/>
      <c r="P855" s="143"/>
    </row>
    <row r="856" spans="2:16" x14ac:dyDescent="0.4">
      <c r="B856" s="143"/>
      <c r="C856" s="143"/>
      <c r="D856" s="143"/>
      <c r="E856" s="143"/>
      <c r="F856" s="144"/>
      <c r="G856" s="143"/>
      <c r="H856" s="143"/>
      <c r="I856" s="143"/>
      <c r="J856" s="143"/>
      <c r="K856" s="143"/>
      <c r="L856" s="143"/>
      <c r="M856" s="143"/>
      <c r="N856" s="144"/>
      <c r="O856" s="145"/>
      <c r="P856" s="143"/>
    </row>
    <row r="857" spans="2:16" x14ac:dyDescent="0.4">
      <c r="B857" s="143"/>
      <c r="C857" s="143"/>
      <c r="D857" s="143"/>
      <c r="E857" s="143"/>
      <c r="F857" s="144"/>
      <c r="G857" s="143"/>
      <c r="H857" s="143"/>
      <c r="I857" s="143"/>
      <c r="J857" s="143"/>
      <c r="K857" s="143"/>
      <c r="L857" s="143"/>
      <c r="M857" s="143"/>
      <c r="N857" s="144"/>
      <c r="O857" s="145"/>
      <c r="P857" s="143"/>
    </row>
    <row r="858" spans="2:16" x14ac:dyDescent="0.4">
      <c r="B858" s="143"/>
      <c r="C858" s="143"/>
      <c r="D858" s="143"/>
      <c r="E858" s="143"/>
      <c r="F858" s="144"/>
      <c r="G858" s="143"/>
      <c r="H858" s="143"/>
      <c r="I858" s="143"/>
      <c r="J858" s="143"/>
      <c r="K858" s="143"/>
      <c r="L858" s="143"/>
      <c r="M858" s="143"/>
      <c r="N858" s="144"/>
      <c r="O858" s="145"/>
      <c r="P858" s="143"/>
    </row>
    <row r="859" spans="2:16" x14ac:dyDescent="0.4">
      <c r="B859" s="143"/>
      <c r="C859" s="143"/>
      <c r="D859" s="143"/>
      <c r="E859" s="143"/>
      <c r="F859" s="144"/>
      <c r="G859" s="143"/>
      <c r="H859" s="143"/>
      <c r="I859" s="143"/>
      <c r="J859" s="143"/>
      <c r="K859" s="143"/>
      <c r="L859" s="143"/>
      <c r="M859" s="143"/>
      <c r="N859" s="144"/>
      <c r="O859" s="145"/>
      <c r="P859" s="143"/>
    </row>
    <row r="860" spans="2:16" x14ac:dyDescent="0.4">
      <c r="B860" s="143"/>
      <c r="C860" s="143"/>
      <c r="D860" s="143"/>
      <c r="E860" s="143"/>
      <c r="F860" s="144"/>
      <c r="G860" s="143"/>
      <c r="H860" s="143"/>
      <c r="I860" s="143"/>
      <c r="J860" s="143"/>
      <c r="K860" s="143"/>
      <c r="L860" s="143"/>
      <c r="M860" s="143"/>
      <c r="N860" s="144"/>
      <c r="O860" s="145"/>
      <c r="P860" s="143"/>
    </row>
    <row r="861" spans="2:16" x14ac:dyDescent="0.4">
      <c r="B861" s="143"/>
      <c r="C861" s="143"/>
      <c r="D861" s="143"/>
      <c r="E861" s="143"/>
      <c r="F861" s="144"/>
      <c r="G861" s="143"/>
      <c r="H861" s="143"/>
      <c r="I861" s="143"/>
      <c r="J861" s="143"/>
      <c r="K861" s="143"/>
      <c r="L861" s="143"/>
      <c r="M861" s="143"/>
      <c r="N861" s="144"/>
      <c r="O861" s="145"/>
      <c r="P861" s="143"/>
    </row>
    <row r="862" spans="2:16" x14ac:dyDescent="0.4">
      <c r="B862" s="143"/>
      <c r="C862" s="143"/>
      <c r="D862" s="143"/>
      <c r="E862" s="143"/>
      <c r="F862" s="144"/>
      <c r="G862" s="143"/>
      <c r="H862" s="143"/>
      <c r="I862" s="143"/>
      <c r="J862" s="143"/>
      <c r="K862" s="143"/>
      <c r="L862" s="143"/>
      <c r="M862" s="143"/>
      <c r="N862" s="144"/>
      <c r="O862" s="145"/>
      <c r="P862" s="143"/>
    </row>
    <row r="863" spans="2:16" x14ac:dyDescent="0.4">
      <c r="B863" s="143"/>
      <c r="C863" s="143"/>
      <c r="D863" s="143"/>
      <c r="E863" s="143"/>
      <c r="F863" s="144"/>
      <c r="G863" s="143"/>
      <c r="H863" s="143"/>
      <c r="I863" s="143"/>
      <c r="J863" s="143"/>
      <c r="K863" s="143"/>
      <c r="L863" s="143"/>
      <c r="M863" s="143"/>
      <c r="N863" s="144"/>
      <c r="O863" s="145"/>
      <c r="P863" s="143"/>
    </row>
    <row r="864" spans="2:16" x14ac:dyDescent="0.4">
      <c r="B864" s="143"/>
      <c r="C864" s="143"/>
      <c r="D864" s="143"/>
      <c r="E864" s="143"/>
      <c r="F864" s="144"/>
      <c r="G864" s="143"/>
      <c r="H864" s="143"/>
      <c r="I864" s="143"/>
      <c r="J864" s="143"/>
      <c r="K864" s="143"/>
      <c r="L864" s="143"/>
      <c r="M864" s="143"/>
      <c r="N864" s="144"/>
      <c r="O864" s="145"/>
      <c r="P864" s="143"/>
    </row>
    <row r="865" spans="2:16" x14ac:dyDescent="0.4">
      <c r="B865" s="143"/>
      <c r="C865" s="143"/>
      <c r="D865" s="143"/>
      <c r="E865" s="143"/>
      <c r="F865" s="144"/>
      <c r="G865" s="143"/>
      <c r="H865" s="143"/>
      <c r="I865" s="143"/>
      <c r="J865" s="143"/>
      <c r="K865" s="143"/>
      <c r="L865" s="143"/>
      <c r="M865" s="143"/>
      <c r="N865" s="144"/>
      <c r="O865" s="145"/>
      <c r="P865" s="143"/>
    </row>
    <row r="866" spans="2:16" x14ac:dyDescent="0.4">
      <c r="B866" s="143"/>
      <c r="C866" s="143"/>
      <c r="D866" s="143"/>
      <c r="E866" s="143"/>
      <c r="F866" s="144"/>
      <c r="G866" s="143"/>
      <c r="H866" s="143"/>
      <c r="I866" s="143"/>
      <c r="J866" s="143"/>
      <c r="K866" s="143"/>
      <c r="L866" s="143"/>
      <c r="M866" s="143"/>
      <c r="N866" s="144"/>
      <c r="O866" s="145"/>
      <c r="P866" s="143"/>
    </row>
    <row r="867" spans="2:16" x14ac:dyDescent="0.4">
      <c r="B867" s="143"/>
      <c r="C867" s="143"/>
      <c r="D867" s="143"/>
      <c r="E867" s="143"/>
      <c r="F867" s="144"/>
      <c r="G867" s="143"/>
      <c r="H867" s="143"/>
      <c r="I867" s="143"/>
      <c r="J867" s="143"/>
      <c r="K867" s="143"/>
      <c r="L867" s="143"/>
      <c r="M867" s="143"/>
      <c r="N867" s="144"/>
      <c r="O867" s="145"/>
      <c r="P867" s="143"/>
    </row>
    <row r="868" spans="2:16" x14ac:dyDescent="0.4">
      <c r="B868" s="143"/>
      <c r="C868" s="143"/>
      <c r="D868" s="143"/>
      <c r="E868" s="143"/>
      <c r="F868" s="144"/>
      <c r="G868" s="143"/>
      <c r="H868" s="143"/>
      <c r="I868" s="143"/>
      <c r="J868" s="143"/>
      <c r="K868" s="143"/>
      <c r="L868" s="143"/>
      <c r="M868" s="143"/>
      <c r="N868" s="144"/>
      <c r="O868" s="145"/>
      <c r="P868" s="143"/>
    </row>
    <row r="869" spans="2:16" x14ac:dyDescent="0.4">
      <c r="B869" s="143"/>
      <c r="C869" s="143"/>
      <c r="D869" s="143"/>
      <c r="E869" s="143"/>
      <c r="F869" s="144"/>
      <c r="G869" s="143"/>
      <c r="H869" s="143"/>
      <c r="I869" s="143"/>
      <c r="J869" s="143"/>
      <c r="K869" s="143"/>
      <c r="L869" s="143"/>
      <c r="M869" s="143"/>
      <c r="N869" s="144"/>
      <c r="O869" s="145"/>
      <c r="P869" s="143"/>
    </row>
    <row r="870" spans="2:16" x14ac:dyDescent="0.4">
      <c r="B870" s="143"/>
      <c r="C870" s="143"/>
      <c r="D870" s="143"/>
      <c r="E870" s="143"/>
      <c r="F870" s="144"/>
      <c r="G870" s="143"/>
      <c r="H870" s="143"/>
      <c r="I870" s="143"/>
      <c r="J870" s="143"/>
      <c r="K870" s="143"/>
      <c r="L870" s="143"/>
      <c r="M870" s="143"/>
      <c r="N870" s="144"/>
      <c r="O870" s="145"/>
      <c r="P870" s="143"/>
    </row>
    <row r="871" spans="2:16" x14ac:dyDescent="0.4">
      <c r="B871" s="143"/>
      <c r="C871" s="143"/>
      <c r="D871" s="143"/>
      <c r="E871" s="143"/>
      <c r="F871" s="144"/>
      <c r="G871" s="143"/>
      <c r="H871" s="143"/>
      <c r="I871" s="143"/>
      <c r="J871" s="143"/>
      <c r="K871" s="143"/>
      <c r="L871" s="143"/>
      <c r="M871" s="143"/>
      <c r="N871" s="144"/>
      <c r="O871" s="145"/>
      <c r="P871" s="143"/>
    </row>
    <row r="872" spans="2:16" x14ac:dyDescent="0.4">
      <c r="B872" s="143"/>
      <c r="C872" s="143"/>
      <c r="D872" s="143"/>
      <c r="E872" s="143"/>
      <c r="F872" s="144"/>
      <c r="G872" s="143"/>
      <c r="H872" s="143"/>
      <c r="I872" s="143"/>
      <c r="J872" s="143"/>
      <c r="K872" s="143"/>
      <c r="L872" s="143"/>
      <c r="M872" s="143"/>
      <c r="N872" s="144"/>
      <c r="O872" s="145"/>
      <c r="P872" s="143"/>
    </row>
    <row r="873" spans="2:16" x14ac:dyDescent="0.4">
      <c r="B873" s="143"/>
      <c r="C873" s="143"/>
      <c r="D873" s="143"/>
      <c r="E873" s="143"/>
      <c r="F873" s="144"/>
      <c r="G873" s="143"/>
      <c r="H873" s="143"/>
      <c r="I873" s="143"/>
      <c r="J873" s="143"/>
      <c r="K873" s="143"/>
      <c r="L873" s="143"/>
      <c r="M873" s="143"/>
      <c r="N873" s="144"/>
      <c r="O873" s="145"/>
      <c r="P873" s="143"/>
    </row>
    <row r="874" spans="2:16" x14ac:dyDescent="0.4">
      <c r="B874" s="143"/>
      <c r="C874" s="143"/>
      <c r="D874" s="143"/>
      <c r="E874" s="143"/>
      <c r="F874" s="144"/>
      <c r="G874" s="143"/>
      <c r="H874" s="143"/>
      <c r="I874" s="143"/>
      <c r="J874" s="143"/>
      <c r="K874" s="143"/>
      <c r="L874" s="143"/>
      <c r="M874" s="143"/>
      <c r="N874" s="144"/>
      <c r="O874" s="145"/>
      <c r="P874" s="143"/>
    </row>
    <row r="875" spans="2:16" x14ac:dyDescent="0.4">
      <c r="B875" s="143"/>
      <c r="C875" s="143"/>
      <c r="D875" s="143"/>
      <c r="E875" s="143"/>
      <c r="F875" s="144"/>
      <c r="G875" s="143"/>
      <c r="H875" s="143"/>
      <c r="I875" s="143"/>
      <c r="J875" s="143"/>
      <c r="K875" s="143"/>
      <c r="L875" s="143"/>
      <c r="M875" s="143"/>
      <c r="N875" s="144"/>
      <c r="O875" s="145"/>
      <c r="P875" s="143"/>
    </row>
    <row r="876" spans="2:16" x14ac:dyDescent="0.4">
      <c r="B876" s="143"/>
      <c r="C876" s="143"/>
      <c r="D876" s="143"/>
      <c r="E876" s="143"/>
      <c r="F876" s="144"/>
      <c r="G876" s="143"/>
      <c r="H876" s="143"/>
      <c r="I876" s="143"/>
      <c r="J876" s="143"/>
      <c r="K876" s="143"/>
      <c r="L876" s="143"/>
      <c r="M876" s="143"/>
      <c r="N876" s="144"/>
      <c r="O876" s="145"/>
      <c r="P876" s="143"/>
    </row>
    <row r="877" spans="2:16" x14ac:dyDescent="0.4">
      <c r="B877" s="143"/>
      <c r="C877" s="143"/>
      <c r="D877" s="143"/>
      <c r="E877" s="143"/>
      <c r="F877" s="144"/>
      <c r="G877" s="143"/>
      <c r="H877" s="143"/>
      <c r="I877" s="143"/>
      <c r="J877" s="143"/>
      <c r="K877" s="143"/>
      <c r="L877" s="143"/>
      <c r="M877" s="143"/>
      <c r="N877" s="144"/>
      <c r="O877" s="145"/>
      <c r="P877" s="143"/>
    </row>
    <row r="878" spans="2:16" x14ac:dyDescent="0.4">
      <c r="B878" s="143"/>
      <c r="C878" s="143"/>
      <c r="D878" s="143"/>
      <c r="E878" s="143"/>
      <c r="F878" s="144"/>
      <c r="G878" s="143"/>
      <c r="H878" s="143"/>
      <c r="I878" s="143"/>
      <c r="J878" s="143"/>
      <c r="K878" s="143"/>
      <c r="L878" s="143"/>
      <c r="M878" s="143"/>
      <c r="N878" s="144"/>
      <c r="O878" s="145"/>
      <c r="P878" s="143"/>
    </row>
    <row r="879" spans="2:16" x14ac:dyDescent="0.4">
      <c r="B879" s="143"/>
      <c r="C879" s="143"/>
      <c r="D879" s="143"/>
      <c r="E879" s="143"/>
      <c r="F879" s="144"/>
      <c r="G879" s="143"/>
      <c r="H879" s="143"/>
      <c r="I879" s="143"/>
      <c r="J879" s="143"/>
      <c r="K879" s="143"/>
      <c r="L879" s="143"/>
      <c r="M879" s="143"/>
      <c r="N879" s="144"/>
      <c r="O879" s="145"/>
      <c r="P879" s="143"/>
    </row>
    <row r="880" spans="2:16" x14ac:dyDescent="0.4">
      <c r="B880" s="143"/>
      <c r="C880" s="143"/>
      <c r="D880" s="143"/>
      <c r="E880" s="143"/>
      <c r="F880" s="144"/>
      <c r="G880" s="143"/>
      <c r="H880" s="143"/>
      <c r="I880" s="143"/>
      <c r="J880" s="143"/>
      <c r="K880" s="143"/>
      <c r="L880" s="143"/>
      <c r="M880" s="143"/>
      <c r="N880" s="144"/>
      <c r="O880" s="145"/>
      <c r="P880" s="143"/>
    </row>
    <row r="881" spans="2:16" x14ac:dyDescent="0.4">
      <c r="B881" s="143"/>
      <c r="C881" s="143"/>
      <c r="D881" s="143"/>
      <c r="E881" s="143"/>
      <c r="F881" s="144"/>
      <c r="G881" s="143"/>
      <c r="H881" s="143"/>
      <c r="I881" s="143"/>
      <c r="J881" s="143"/>
      <c r="K881" s="143"/>
      <c r="L881" s="143"/>
      <c r="M881" s="143"/>
      <c r="N881" s="144"/>
      <c r="O881" s="145"/>
      <c r="P881" s="143"/>
    </row>
    <row r="882" spans="2:16" x14ac:dyDescent="0.4">
      <c r="B882" s="143"/>
      <c r="C882" s="143"/>
      <c r="D882" s="143"/>
      <c r="E882" s="143"/>
      <c r="F882" s="144"/>
      <c r="G882" s="143"/>
      <c r="H882" s="143"/>
      <c r="I882" s="143"/>
      <c r="J882" s="143"/>
      <c r="K882" s="143"/>
      <c r="L882" s="143"/>
      <c r="M882" s="143"/>
      <c r="N882" s="144"/>
      <c r="O882" s="145"/>
      <c r="P882" s="143"/>
    </row>
    <row r="883" spans="2:16" x14ac:dyDescent="0.4">
      <c r="B883" s="143"/>
      <c r="C883" s="143"/>
      <c r="D883" s="143"/>
      <c r="E883" s="143"/>
      <c r="F883" s="144"/>
      <c r="G883" s="143"/>
      <c r="H883" s="143"/>
      <c r="I883" s="143"/>
      <c r="J883" s="143"/>
      <c r="K883" s="143"/>
      <c r="L883" s="143"/>
      <c r="M883" s="143"/>
      <c r="N883" s="144"/>
      <c r="O883" s="145"/>
      <c r="P883" s="143"/>
    </row>
    <row r="884" spans="2:16" x14ac:dyDescent="0.4">
      <c r="B884" s="143"/>
      <c r="C884" s="143"/>
      <c r="D884" s="143"/>
      <c r="E884" s="143"/>
      <c r="F884" s="144"/>
      <c r="G884" s="143"/>
      <c r="H884" s="143"/>
      <c r="I884" s="143"/>
      <c r="J884" s="143"/>
      <c r="K884" s="143"/>
      <c r="L884" s="143"/>
      <c r="M884" s="143"/>
      <c r="N884" s="144"/>
      <c r="O884" s="145"/>
      <c r="P884" s="143"/>
    </row>
    <row r="885" spans="2:16" x14ac:dyDescent="0.4">
      <c r="B885" s="143"/>
      <c r="C885" s="143"/>
      <c r="D885" s="143"/>
      <c r="E885" s="143"/>
      <c r="F885" s="144"/>
      <c r="G885" s="143"/>
      <c r="H885" s="143"/>
      <c r="I885" s="143"/>
      <c r="J885" s="143"/>
      <c r="K885" s="143"/>
      <c r="L885" s="143"/>
      <c r="M885" s="143"/>
      <c r="N885" s="144"/>
      <c r="O885" s="145"/>
      <c r="P885" s="143"/>
    </row>
    <row r="886" spans="2:16" x14ac:dyDescent="0.4">
      <c r="B886" s="143"/>
      <c r="C886" s="143"/>
      <c r="D886" s="143"/>
      <c r="E886" s="143"/>
      <c r="F886" s="144"/>
      <c r="G886" s="143"/>
      <c r="H886" s="143"/>
      <c r="I886" s="143"/>
      <c r="J886" s="143"/>
      <c r="K886" s="143"/>
      <c r="L886" s="143"/>
      <c r="M886" s="143"/>
      <c r="N886" s="144"/>
      <c r="O886" s="145"/>
      <c r="P886" s="143"/>
    </row>
    <row r="887" spans="2:16" x14ac:dyDescent="0.4">
      <c r="B887" s="143"/>
      <c r="C887" s="143"/>
      <c r="D887" s="143"/>
      <c r="E887" s="143"/>
      <c r="F887" s="144"/>
      <c r="G887" s="143"/>
      <c r="H887" s="143"/>
      <c r="I887" s="143"/>
      <c r="J887" s="143"/>
      <c r="K887" s="143"/>
      <c r="L887" s="143"/>
      <c r="M887" s="143"/>
      <c r="N887" s="144"/>
      <c r="O887" s="145"/>
      <c r="P887" s="143"/>
    </row>
    <row r="888" spans="2:16" x14ac:dyDescent="0.4">
      <c r="B888" s="143"/>
      <c r="C888" s="143"/>
      <c r="D888" s="143"/>
      <c r="E888" s="143"/>
      <c r="F888" s="144"/>
      <c r="G888" s="143"/>
      <c r="H888" s="143"/>
      <c r="I888" s="143"/>
      <c r="J888" s="143"/>
      <c r="K888" s="143"/>
      <c r="L888" s="143"/>
      <c r="M888" s="143"/>
      <c r="N888" s="144"/>
      <c r="O888" s="145"/>
      <c r="P888" s="143"/>
    </row>
    <row r="889" spans="2:16" x14ac:dyDescent="0.4">
      <c r="B889" s="143"/>
      <c r="C889" s="143"/>
      <c r="D889" s="143"/>
      <c r="E889" s="143"/>
      <c r="F889" s="144"/>
      <c r="G889" s="143"/>
      <c r="H889" s="143"/>
      <c r="I889" s="143"/>
      <c r="J889" s="143"/>
      <c r="K889" s="143"/>
      <c r="L889" s="143"/>
      <c r="M889" s="143"/>
      <c r="N889" s="144"/>
      <c r="O889" s="145"/>
      <c r="P889" s="143"/>
    </row>
    <row r="890" spans="2:16" x14ac:dyDescent="0.4">
      <c r="B890" s="143"/>
      <c r="C890" s="143"/>
      <c r="D890" s="143"/>
      <c r="E890" s="143"/>
      <c r="F890" s="144"/>
      <c r="G890" s="143"/>
      <c r="H890" s="143"/>
      <c r="I890" s="143"/>
      <c r="J890" s="143"/>
      <c r="K890" s="143"/>
      <c r="L890" s="143"/>
      <c r="M890" s="143"/>
      <c r="N890" s="144"/>
      <c r="O890" s="145"/>
      <c r="P890" s="143"/>
    </row>
    <row r="891" spans="2:16" x14ac:dyDescent="0.4">
      <c r="B891" s="143"/>
      <c r="C891" s="143"/>
      <c r="D891" s="143"/>
      <c r="E891" s="143"/>
      <c r="F891" s="144"/>
      <c r="G891" s="143"/>
      <c r="H891" s="143"/>
      <c r="I891" s="143"/>
      <c r="J891" s="143"/>
      <c r="K891" s="143"/>
      <c r="L891" s="143"/>
      <c r="M891" s="143"/>
      <c r="N891" s="144"/>
      <c r="O891" s="145"/>
      <c r="P891" s="143"/>
    </row>
    <row r="892" spans="2:16" x14ac:dyDescent="0.4">
      <c r="B892" s="143"/>
      <c r="C892" s="143"/>
      <c r="D892" s="143"/>
      <c r="E892" s="143"/>
      <c r="F892" s="144"/>
      <c r="G892" s="143"/>
      <c r="H892" s="143"/>
      <c r="I892" s="143"/>
      <c r="J892" s="143"/>
      <c r="K892" s="143"/>
      <c r="L892" s="143"/>
      <c r="M892" s="143"/>
      <c r="N892" s="144"/>
      <c r="O892" s="145"/>
      <c r="P892" s="143"/>
    </row>
    <row r="893" spans="2:16" x14ac:dyDescent="0.4">
      <c r="B893" s="143"/>
      <c r="C893" s="143"/>
      <c r="D893" s="143"/>
      <c r="E893" s="143"/>
      <c r="F893" s="144"/>
      <c r="G893" s="143"/>
      <c r="H893" s="143"/>
      <c r="I893" s="143"/>
      <c r="J893" s="143"/>
      <c r="K893" s="143"/>
      <c r="L893" s="143"/>
      <c r="M893" s="143"/>
      <c r="N893" s="144"/>
      <c r="O893" s="145"/>
      <c r="P893" s="143"/>
    </row>
    <row r="894" spans="2:16" x14ac:dyDescent="0.4">
      <c r="B894" s="143"/>
      <c r="C894" s="143"/>
      <c r="D894" s="143"/>
      <c r="E894" s="143"/>
      <c r="F894" s="144"/>
      <c r="G894" s="143"/>
      <c r="H894" s="143"/>
      <c r="I894" s="143"/>
      <c r="J894" s="143"/>
      <c r="K894" s="143"/>
      <c r="L894" s="143"/>
      <c r="M894" s="143"/>
      <c r="N894" s="144"/>
      <c r="O894" s="145"/>
      <c r="P894" s="143"/>
    </row>
    <row r="895" spans="2:16" x14ac:dyDescent="0.4">
      <c r="B895" s="143"/>
      <c r="C895" s="143"/>
      <c r="D895" s="143"/>
      <c r="E895" s="143"/>
      <c r="F895" s="144"/>
      <c r="G895" s="143"/>
      <c r="H895" s="143"/>
      <c r="I895" s="143"/>
      <c r="J895" s="143"/>
      <c r="K895" s="143"/>
      <c r="L895" s="143"/>
      <c r="M895" s="143"/>
      <c r="N895" s="144"/>
      <c r="O895" s="145"/>
      <c r="P895" s="143"/>
    </row>
    <row r="896" spans="2:16" x14ac:dyDescent="0.4">
      <c r="B896" s="143"/>
      <c r="C896" s="143"/>
      <c r="D896" s="143"/>
      <c r="E896" s="143"/>
      <c r="F896" s="144"/>
      <c r="G896" s="143"/>
      <c r="H896" s="143"/>
      <c r="I896" s="143"/>
      <c r="J896" s="143"/>
      <c r="K896" s="143"/>
      <c r="L896" s="143"/>
      <c r="M896" s="143"/>
      <c r="N896" s="144"/>
      <c r="O896" s="145"/>
      <c r="P896" s="143"/>
    </row>
    <row r="897" spans="2:16" x14ac:dyDescent="0.4">
      <c r="B897" s="143"/>
      <c r="C897" s="143"/>
      <c r="D897" s="143"/>
      <c r="E897" s="143"/>
      <c r="F897" s="144"/>
      <c r="G897" s="143"/>
      <c r="H897" s="143"/>
      <c r="I897" s="143"/>
      <c r="J897" s="143"/>
      <c r="K897" s="143"/>
      <c r="L897" s="143"/>
      <c r="M897" s="143"/>
      <c r="N897" s="144"/>
      <c r="O897" s="145"/>
      <c r="P897" s="143"/>
    </row>
    <row r="898" spans="2:16" x14ac:dyDescent="0.4">
      <c r="B898" s="143"/>
      <c r="C898" s="143"/>
      <c r="D898" s="143"/>
      <c r="E898" s="143"/>
      <c r="F898" s="144"/>
      <c r="G898" s="143"/>
      <c r="H898" s="143"/>
      <c r="I898" s="143"/>
      <c r="J898" s="143"/>
      <c r="K898" s="143"/>
      <c r="L898" s="143"/>
      <c r="M898" s="143"/>
      <c r="N898" s="144"/>
      <c r="O898" s="145"/>
      <c r="P898" s="143"/>
    </row>
    <row r="899" spans="2:16" x14ac:dyDescent="0.4">
      <c r="B899" s="143"/>
      <c r="C899" s="143"/>
      <c r="D899" s="143"/>
      <c r="E899" s="143"/>
      <c r="F899" s="144"/>
      <c r="G899" s="143"/>
      <c r="H899" s="143"/>
      <c r="I899" s="143"/>
      <c r="J899" s="143"/>
      <c r="K899" s="143"/>
      <c r="L899" s="143"/>
      <c r="M899" s="143"/>
      <c r="N899" s="144"/>
      <c r="O899" s="145"/>
      <c r="P899" s="143"/>
    </row>
    <row r="900" spans="2:16" x14ac:dyDescent="0.4">
      <c r="B900" s="143"/>
      <c r="C900" s="143"/>
      <c r="D900" s="143"/>
      <c r="E900" s="143"/>
      <c r="F900" s="144"/>
      <c r="G900" s="143"/>
      <c r="H900" s="143"/>
      <c r="I900" s="143"/>
      <c r="J900" s="143"/>
      <c r="K900" s="143"/>
      <c r="L900" s="143"/>
      <c r="M900" s="143"/>
      <c r="N900" s="144"/>
      <c r="O900" s="145"/>
      <c r="P900" s="143"/>
    </row>
    <row r="901" spans="2:16" x14ac:dyDescent="0.4">
      <c r="B901" s="143"/>
      <c r="C901" s="143"/>
      <c r="D901" s="143"/>
      <c r="E901" s="143"/>
      <c r="F901" s="144"/>
      <c r="G901" s="143"/>
      <c r="H901" s="143"/>
      <c r="I901" s="143"/>
      <c r="J901" s="143"/>
      <c r="K901" s="143"/>
      <c r="L901" s="143"/>
      <c r="M901" s="143"/>
      <c r="N901" s="144"/>
      <c r="O901" s="145"/>
      <c r="P901" s="143"/>
    </row>
    <row r="902" spans="2:16" x14ac:dyDescent="0.4">
      <c r="B902" s="143"/>
      <c r="C902" s="143"/>
      <c r="D902" s="143"/>
      <c r="E902" s="143"/>
      <c r="F902" s="144"/>
      <c r="G902" s="143"/>
      <c r="H902" s="143"/>
      <c r="I902" s="143"/>
      <c r="J902" s="143"/>
      <c r="K902" s="143"/>
      <c r="L902" s="143"/>
      <c r="M902" s="143"/>
      <c r="N902" s="144"/>
      <c r="O902" s="145"/>
      <c r="P902" s="143"/>
    </row>
    <row r="903" spans="2:16" x14ac:dyDescent="0.4">
      <c r="B903" s="143"/>
      <c r="C903" s="143"/>
      <c r="D903" s="143"/>
      <c r="E903" s="143"/>
      <c r="F903" s="144"/>
      <c r="G903" s="143"/>
      <c r="H903" s="143"/>
      <c r="I903" s="143"/>
      <c r="J903" s="143"/>
      <c r="K903" s="143"/>
      <c r="L903" s="143"/>
      <c r="M903" s="143"/>
      <c r="N903" s="144"/>
      <c r="O903" s="145"/>
      <c r="P903" s="143"/>
    </row>
    <row r="904" spans="2:16" x14ac:dyDescent="0.4">
      <c r="B904" s="143"/>
      <c r="C904" s="143"/>
      <c r="D904" s="143"/>
      <c r="E904" s="143"/>
      <c r="F904" s="144"/>
      <c r="G904" s="143"/>
      <c r="H904" s="143"/>
      <c r="I904" s="143"/>
      <c r="J904" s="143"/>
      <c r="K904" s="143"/>
      <c r="L904" s="143"/>
      <c r="M904" s="143"/>
      <c r="N904" s="144"/>
      <c r="O904" s="145"/>
      <c r="P904" s="143"/>
    </row>
    <row r="905" spans="2:16" x14ac:dyDescent="0.4">
      <c r="B905" s="143"/>
      <c r="C905" s="143"/>
      <c r="D905" s="143"/>
      <c r="E905" s="143"/>
      <c r="F905" s="144"/>
      <c r="G905" s="143"/>
      <c r="H905" s="143"/>
      <c r="I905" s="143"/>
      <c r="J905" s="143"/>
      <c r="K905" s="143"/>
      <c r="L905" s="143"/>
      <c r="M905" s="143"/>
      <c r="N905" s="144"/>
      <c r="O905" s="145"/>
      <c r="P905" s="143"/>
    </row>
    <row r="906" spans="2:16" x14ac:dyDescent="0.4">
      <c r="B906" s="143"/>
      <c r="C906" s="143"/>
      <c r="D906" s="143"/>
      <c r="E906" s="143"/>
      <c r="F906" s="144"/>
      <c r="G906" s="143"/>
      <c r="H906" s="143"/>
      <c r="I906" s="143"/>
      <c r="J906" s="143"/>
      <c r="K906" s="143"/>
      <c r="L906" s="143"/>
      <c r="M906" s="143"/>
      <c r="N906" s="144"/>
      <c r="O906" s="145"/>
      <c r="P906" s="143"/>
    </row>
    <row r="907" spans="2:16" x14ac:dyDescent="0.4">
      <c r="B907" s="143"/>
      <c r="C907" s="143"/>
      <c r="D907" s="143"/>
      <c r="E907" s="143"/>
      <c r="F907" s="144"/>
      <c r="G907" s="143"/>
      <c r="H907" s="143"/>
      <c r="I907" s="143"/>
      <c r="J907" s="143"/>
      <c r="K907" s="143"/>
      <c r="L907" s="143"/>
      <c r="M907" s="143"/>
      <c r="N907" s="144"/>
      <c r="O907" s="145"/>
      <c r="P907" s="143"/>
    </row>
    <row r="908" spans="2:16" x14ac:dyDescent="0.4">
      <c r="B908" s="143"/>
      <c r="C908" s="143"/>
      <c r="D908" s="143"/>
      <c r="E908" s="143"/>
      <c r="F908" s="144"/>
      <c r="G908" s="143"/>
      <c r="H908" s="143"/>
      <c r="I908" s="143"/>
      <c r="J908" s="143"/>
      <c r="K908" s="143"/>
      <c r="L908" s="143"/>
      <c r="M908" s="143"/>
      <c r="N908" s="144"/>
      <c r="O908" s="145"/>
      <c r="P908" s="143"/>
    </row>
    <row r="909" spans="2:16" x14ac:dyDescent="0.4">
      <c r="B909" s="143"/>
      <c r="C909" s="143"/>
      <c r="D909" s="143"/>
      <c r="E909" s="143"/>
      <c r="F909" s="144"/>
      <c r="G909" s="143"/>
      <c r="H909" s="143"/>
      <c r="I909" s="143"/>
      <c r="J909" s="143"/>
      <c r="K909" s="143"/>
      <c r="L909" s="143"/>
      <c r="M909" s="143"/>
      <c r="N909" s="144"/>
      <c r="O909" s="145"/>
      <c r="P909" s="143"/>
    </row>
    <row r="910" spans="2:16" x14ac:dyDescent="0.4">
      <c r="B910" s="143"/>
      <c r="C910" s="143"/>
      <c r="D910" s="143"/>
      <c r="E910" s="143"/>
      <c r="F910" s="144"/>
      <c r="G910" s="143"/>
      <c r="H910" s="143"/>
      <c r="I910" s="143"/>
      <c r="J910" s="143"/>
      <c r="K910" s="143"/>
      <c r="L910" s="143"/>
      <c r="M910" s="143"/>
      <c r="N910" s="144"/>
      <c r="O910" s="145"/>
      <c r="P910" s="143"/>
    </row>
    <row r="911" spans="2:16" x14ac:dyDescent="0.4">
      <c r="B911" s="143"/>
      <c r="C911" s="143"/>
      <c r="D911" s="143"/>
      <c r="E911" s="143"/>
      <c r="F911" s="144"/>
      <c r="G911" s="143"/>
      <c r="H911" s="143"/>
      <c r="I911" s="143"/>
      <c r="J911" s="143"/>
      <c r="K911" s="143"/>
      <c r="L911" s="143"/>
      <c r="M911" s="143"/>
      <c r="N911" s="144"/>
      <c r="O911" s="145"/>
      <c r="P911" s="143"/>
    </row>
    <row r="912" spans="2:16" x14ac:dyDescent="0.4">
      <c r="B912" s="143"/>
      <c r="C912" s="143"/>
      <c r="D912" s="143"/>
      <c r="E912" s="143"/>
      <c r="F912" s="144"/>
      <c r="G912" s="143"/>
      <c r="H912" s="143"/>
      <c r="I912" s="143"/>
      <c r="J912" s="143"/>
      <c r="K912" s="143"/>
      <c r="L912" s="143"/>
      <c r="M912" s="143"/>
      <c r="N912" s="144"/>
      <c r="O912" s="145"/>
      <c r="P912" s="143"/>
    </row>
    <row r="913" spans="2:16" x14ac:dyDescent="0.4">
      <c r="B913" s="143"/>
      <c r="C913" s="143"/>
      <c r="D913" s="143"/>
      <c r="E913" s="143"/>
      <c r="F913" s="144"/>
      <c r="G913" s="143"/>
      <c r="H913" s="143"/>
      <c r="I913" s="143"/>
      <c r="J913" s="143"/>
      <c r="K913" s="143"/>
      <c r="L913" s="143"/>
      <c r="M913" s="143"/>
      <c r="N913" s="144"/>
      <c r="O913" s="145"/>
      <c r="P913" s="143"/>
    </row>
    <row r="914" spans="2:16" x14ac:dyDescent="0.4">
      <c r="B914" s="143"/>
      <c r="C914" s="143"/>
      <c r="D914" s="143"/>
      <c r="E914" s="143"/>
      <c r="F914" s="144"/>
      <c r="G914" s="143"/>
      <c r="H914" s="143"/>
      <c r="I914" s="143"/>
      <c r="J914" s="143"/>
      <c r="K914" s="143"/>
      <c r="L914" s="143"/>
      <c r="M914" s="143"/>
      <c r="N914" s="144"/>
      <c r="O914" s="145"/>
      <c r="P914" s="143"/>
    </row>
    <row r="915" spans="2:16" x14ac:dyDescent="0.4">
      <c r="B915" s="143"/>
      <c r="C915" s="143"/>
      <c r="D915" s="143"/>
      <c r="E915" s="143"/>
      <c r="F915" s="144"/>
      <c r="G915" s="143"/>
      <c r="H915" s="143"/>
      <c r="I915" s="143"/>
      <c r="J915" s="143"/>
      <c r="K915" s="143"/>
      <c r="L915" s="143"/>
      <c r="M915" s="143"/>
      <c r="N915" s="144"/>
      <c r="O915" s="145"/>
      <c r="P915" s="143"/>
    </row>
    <row r="916" spans="2:16" x14ac:dyDescent="0.4">
      <c r="B916" s="143"/>
      <c r="C916" s="143"/>
      <c r="D916" s="143"/>
      <c r="E916" s="143"/>
      <c r="F916" s="144"/>
      <c r="G916" s="143"/>
      <c r="H916" s="143"/>
      <c r="I916" s="143"/>
      <c r="J916" s="143"/>
      <c r="K916" s="143"/>
      <c r="L916" s="143"/>
      <c r="M916" s="143"/>
      <c r="N916" s="144"/>
      <c r="O916" s="145"/>
      <c r="P916" s="143"/>
    </row>
    <row r="917" spans="2:16" x14ac:dyDescent="0.4">
      <c r="B917" s="143"/>
      <c r="C917" s="143"/>
      <c r="D917" s="143"/>
      <c r="E917" s="143"/>
      <c r="F917" s="144"/>
      <c r="G917" s="143"/>
      <c r="H917" s="143"/>
      <c r="I917" s="143"/>
      <c r="J917" s="143"/>
      <c r="K917" s="143"/>
      <c r="L917" s="143"/>
      <c r="M917" s="143"/>
      <c r="N917" s="144"/>
      <c r="O917" s="145"/>
      <c r="P917" s="143"/>
    </row>
    <row r="918" spans="2:16" x14ac:dyDescent="0.4">
      <c r="B918" s="143"/>
      <c r="C918" s="143"/>
      <c r="D918" s="143"/>
      <c r="E918" s="143"/>
      <c r="F918" s="144"/>
      <c r="G918" s="143"/>
      <c r="H918" s="143"/>
      <c r="I918" s="143"/>
      <c r="J918" s="143"/>
      <c r="K918" s="143"/>
      <c r="L918" s="143"/>
      <c r="M918" s="143"/>
      <c r="N918" s="144"/>
      <c r="O918" s="145"/>
      <c r="P918" s="143"/>
    </row>
    <row r="919" spans="2:16" x14ac:dyDescent="0.4">
      <c r="B919" s="143"/>
      <c r="C919" s="143"/>
      <c r="D919" s="143"/>
      <c r="E919" s="143"/>
      <c r="F919" s="144"/>
      <c r="G919" s="143"/>
      <c r="H919" s="143"/>
      <c r="I919" s="143"/>
      <c r="J919" s="143"/>
      <c r="K919" s="143"/>
      <c r="L919" s="143"/>
      <c r="M919" s="143"/>
      <c r="N919" s="144"/>
      <c r="O919" s="145"/>
      <c r="P919" s="143"/>
    </row>
    <row r="920" spans="2:16" x14ac:dyDescent="0.4">
      <c r="B920" s="143"/>
      <c r="C920" s="143"/>
      <c r="D920" s="143"/>
      <c r="E920" s="143"/>
      <c r="F920" s="144"/>
      <c r="G920" s="143"/>
      <c r="H920" s="143"/>
      <c r="I920" s="143"/>
      <c r="J920" s="143"/>
      <c r="K920" s="143"/>
      <c r="L920" s="143"/>
      <c r="M920" s="143"/>
      <c r="N920" s="144"/>
      <c r="O920" s="145"/>
      <c r="P920" s="143"/>
    </row>
    <row r="921" spans="2:16" x14ac:dyDescent="0.4">
      <c r="B921" s="143"/>
      <c r="C921" s="143"/>
      <c r="D921" s="143"/>
      <c r="E921" s="143"/>
      <c r="F921" s="144"/>
      <c r="G921" s="143"/>
      <c r="H921" s="143"/>
      <c r="I921" s="143"/>
      <c r="J921" s="143"/>
      <c r="K921" s="143"/>
      <c r="L921" s="143"/>
      <c r="M921" s="143"/>
      <c r="N921" s="144"/>
      <c r="O921" s="145"/>
      <c r="P921" s="143"/>
    </row>
    <row r="922" spans="2:16" x14ac:dyDescent="0.4">
      <c r="B922" s="143"/>
      <c r="C922" s="143"/>
      <c r="D922" s="143"/>
      <c r="E922" s="143"/>
      <c r="F922" s="144"/>
      <c r="G922" s="143"/>
      <c r="H922" s="143"/>
      <c r="I922" s="143"/>
      <c r="J922" s="143"/>
      <c r="K922" s="143"/>
      <c r="L922" s="143"/>
      <c r="M922" s="143"/>
      <c r="N922" s="144"/>
      <c r="O922" s="145"/>
      <c r="P922" s="143"/>
    </row>
    <row r="923" spans="2:16" x14ac:dyDescent="0.4">
      <c r="B923" s="143"/>
      <c r="C923" s="143"/>
      <c r="D923" s="143"/>
      <c r="E923" s="143"/>
      <c r="F923" s="144"/>
      <c r="G923" s="143"/>
      <c r="H923" s="143"/>
      <c r="I923" s="143"/>
      <c r="J923" s="143"/>
      <c r="K923" s="143"/>
      <c r="L923" s="143"/>
      <c r="M923" s="143"/>
      <c r="N923" s="144"/>
      <c r="O923" s="145"/>
      <c r="P923" s="143"/>
    </row>
    <row r="924" spans="2:16" x14ac:dyDescent="0.4">
      <c r="B924" s="143"/>
      <c r="C924" s="143"/>
      <c r="D924" s="143"/>
      <c r="E924" s="143"/>
      <c r="F924" s="144"/>
      <c r="G924" s="143"/>
      <c r="H924" s="143"/>
      <c r="I924" s="143"/>
      <c r="J924" s="143"/>
      <c r="K924" s="143"/>
      <c r="L924" s="143"/>
      <c r="M924" s="143"/>
      <c r="N924" s="144"/>
      <c r="O924" s="145"/>
      <c r="P924" s="143"/>
    </row>
    <row r="925" spans="2:16" x14ac:dyDescent="0.4">
      <c r="B925" s="143"/>
      <c r="C925" s="143"/>
      <c r="D925" s="143"/>
      <c r="E925" s="143"/>
      <c r="F925" s="144"/>
      <c r="G925" s="143"/>
      <c r="H925" s="143"/>
      <c r="I925" s="143"/>
      <c r="J925" s="143"/>
      <c r="K925" s="143"/>
      <c r="L925" s="143"/>
      <c r="M925" s="143"/>
      <c r="N925" s="144"/>
      <c r="O925" s="145"/>
      <c r="P925" s="143"/>
    </row>
    <row r="926" spans="2:16" x14ac:dyDescent="0.4">
      <c r="B926" s="143"/>
      <c r="C926" s="143"/>
      <c r="D926" s="143"/>
      <c r="E926" s="143"/>
      <c r="F926" s="144"/>
      <c r="G926" s="143"/>
      <c r="H926" s="143"/>
      <c r="I926" s="143"/>
      <c r="J926" s="143"/>
      <c r="K926" s="143"/>
      <c r="L926" s="143"/>
      <c r="M926" s="143"/>
      <c r="N926" s="144"/>
      <c r="O926" s="145"/>
      <c r="P926" s="143"/>
    </row>
    <row r="927" spans="2:16" x14ac:dyDescent="0.4">
      <c r="B927" s="143"/>
      <c r="C927" s="143"/>
      <c r="D927" s="143"/>
      <c r="E927" s="143"/>
      <c r="F927" s="144"/>
      <c r="G927" s="143"/>
      <c r="H927" s="143"/>
      <c r="I927" s="143"/>
      <c r="J927" s="143"/>
      <c r="K927" s="143"/>
      <c r="L927" s="143"/>
      <c r="M927" s="143"/>
      <c r="N927" s="144"/>
      <c r="O927" s="145"/>
      <c r="P927" s="143"/>
    </row>
    <row r="928" spans="2:16" x14ac:dyDescent="0.4">
      <c r="B928" s="143"/>
      <c r="C928" s="143"/>
      <c r="D928" s="143"/>
      <c r="E928" s="143"/>
      <c r="F928" s="144"/>
      <c r="G928" s="143"/>
      <c r="H928" s="143"/>
      <c r="I928" s="143"/>
      <c r="J928" s="143"/>
      <c r="K928" s="143"/>
      <c r="L928" s="143"/>
      <c r="M928" s="143"/>
      <c r="N928" s="144"/>
      <c r="O928" s="145"/>
      <c r="P928" s="143"/>
    </row>
    <row r="929" spans="2:16" x14ac:dyDescent="0.4">
      <c r="B929" s="143"/>
      <c r="C929" s="143"/>
      <c r="D929" s="143"/>
      <c r="E929" s="143"/>
      <c r="F929" s="144"/>
      <c r="G929" s="143"/>
      <c r="H929" s="143"/>
      <c r="I929" s="143"/>
      <c r="J929" s="143"/>
      <c r="K929" s="143"/>
      <c r="L929" s="143"/>
      <c r="M929" s="143"/>
      <c r="N929" s="144"/>
      <c r="O929" s="145"/>
      <c r="P929" s="143"/>
    </row>
    <row r="930" spans="2:16" x14ac:dyDescent="0.4">
      <c r="B930" s="143"/>
      <c r="C930" s="143"/>
      <c r="D930" s="143"/>
      <c r="E930" s="143"/>
      <c r="F930" s="144"/>
      <c r="G930" s="143"/>
      <c r="H930" s="143"/>
      <c r="I930" s="143"/>
      <c r="J930" s="143"/>
      <c r="K930" s="143"/>
      <c r="L930" s="143"/>
      <c r="M930" s="143"/>
      <c r="N930" s="144"/>
      <c r="O930" s="145"/>
      <c r="P930" s="143"/>
    </row>
    <row r="931" spans="2:16" x14ac:dyDescent="0.4">
      <c r="B931" s="143"/>
      <c r="C931" s="143"/>
      <c r="D931" s="143"/>
      <c r="E931" s="143"/>
      <c r="F931" s="144"/>
      <c r="G931" s="143"/>
      <c r="H931" s="143"/>
      <c r="I931" s="143"/>
      <c r="J931" s="143"/>
      <c r="K931" s="143"/>
      <c r="L931" s="143"/>
      <c r="M931" s="143"/>
      <c r="N931" s="144"/>
      <c r="O931" s="145"/>
      <c r="P931" s="143"/>
    </row>
    <row r="932" spans="2:16" x14ac:dyDescent="0.4">
      <c r="B932" s="143"/>
      <c r="C932" s="143"/>
      <c r="D932" s="143"/>
      <c r="E932" s="143"/>
      <c r="F932" s="144"/>
      <c r="G932" s="143"/>
      <c r="H932" s="143"/>
      <c r="I932" s="143"/>
      <c r="J932" s="143"/>
      <c r="K932" s="143"/>
      <c r="L932" s="143"/>
      <c r="M932" s="143"/>
      <c r="N932" s="144"/>
      <c r="O932" s="145"/>
      <c r="P932" s="143"/>
    </row>
    <row r="933" spans="2:16" x14ac:dyDescent="0.4">
      <c r="B933" s="143"/>
      <c r="C933" s="143"/>
      <c r="D933" s="143"/>
      <c r="E933" s="143"/>
      <c r="F933" s="144"/>
      <c r="G933" s="143"/>
      <c r="H933" s="143"/>
      <c r="I933" s="143"/>
      <c r="J933" s="143"/>
      <c r="K933" s="143"/>
      <c r="L933" s="143"/>
      <c r="M933" s="143"/>
      <c r="N933" s="144"/>
      <c r="O933" s="145"/>
      <c r="P933" s="143"/>
    </row>
    <row r="934" spans="2:16" x14ac:dyDescent="0.4">
      <c r="B934" s="143"/>
      <c r="C934" s="143"/>
      <c r="D934" s="143"/>
      <c r="E934" s="143"/>
      <c r="F934" s="144"/>
      <c r="G934" s="143"/>
      <c r="H934" s="143"/>
      <c r="I934" s="143"/>
      <c r="J934" s="143"/>
      <c r="K934" s="143"/>
      <c r="L934" s="143"/>
      <c r="M934" s="143"/>
      <c r="N934" s="144"/>
      <c r="O934" s="145"/>
      <c r="P934" s="143"/>
    </row>
    <row r="935" spans="2:16" x14ac:dyDescent="0.4">
      <c r="B935" s="143"/>
      <c r="C935" s="143"/>
      <c r="D935" s="143"/>
      <c r="E935" s="143"/>
      <c r="F935" s="144"/>
      <c r="G935" s="143"/>
      <c r="H935" s="143"/>
      <c r="I935" s="143"/>
      <c r="J935" s="143"/>
      <c r="K935" s="143"/>
      <c r="L935" s="143"/>
      <c r="M935" s="143"/>
      <c r="N935" s="144"/>
      <c r="O935" s="145"/>
      <c r="P935" s="143"/>
    </row>
    <row r="936" spans="2:16" x14ac:dyDescent="0.4">
      <c r="B936" s="143"/>
      <c r="C936" s="143"/>
      <c r="D936" s="143"/>
      <c r="E936" s="143"/>
      <c r="F936" s="144"/>
      <c r="G936" s="143"/>
      <c r="H936" s="143"/>
      <c r="I936" s="143"/>
      <c r="J936" s="143"/>
      <c r="K936" s="143"/>
      <c r="L936" s="143"/>
      <c r="M936" s="143"/>
      <c r="N936" s="144"/>
      <c r="O936" s="145"/>
      <c r="P936" s="143"/>
    </row>
    <row r="937" spans="2:16" x14ac:dyDescent="0.4">
      <c r="B937" s="143"/>
      <c r="C937" s="143"/>
      <c r="D937" s="143"/>
      <c r="E937" s="143"/>
      <c r="F937" s="144"/>
      <c r="G937" s="143"/>
      <c r="H937" s="143"/>
      <c r="I937" s="143"/>
      <c r="J937" s="143"/>
      <c r="K937" s="143"/>
      <c r="L937" s="143"/>
      <c r="M937" s="143"/>
      <c r="N937" s="144"/>
      <c r="O937" s="145"/>
      <c r="P937" s="143"/>
    </row>
    <row r="938" spans="2:16" x14ac:dyDescent="0.4">
      <c r="B938" s="143"/>
      <c r="C938" s="143"/>
      <c r="D938" s="143"/>
      <c r="E938" s="143"/>
      <c r="F938" s="144"/>
      <c r="G938" s="143"/>
      <c r="H938" s="143"/>
      <c r="I938" s="143"/>
      <c r="J938" s="143"/>
      <c r="K938" s="143"/>
      <c r="L938" s="143"/>
      <c r="M938" s="143"/>
      <c r="N938" s="144"/>
      <c r="O938" s="145"/>
      <c r="P938" s="143"/>
    </row>
    <row r="939" spans="2:16" x14ac:dyDescent="0.4">
      <c r="B939" s="143"/>
      <c r="C939" s="143"/>
      <c r="D939" s="143"/>
      <c r="E939" s="143"/>
      <c r="F939" s="144"/>
      <c r="G939" s="143"/>
      <c r="H939" s="143"/>
      <c r="I939" s="143"/>
      <c r="J939" s="143"/>
      <c r="K939" s="143"/>
      <c r="L939" s="143"/>
      <c r="M939" s="143"/>
      <c r="N939" s="144"/>
      <c r="O939" s="145"/>
      <c r="P939" s="143"/>
    </row>
    <row r="940" spans="2:16" x14ac:dyDescent="0.4">
      <c r="B940" s="143"/>
      <c r="C940" s="143"/>
      <c r="D940" s="143"/>
      <c r="E940" s="143"/>
      <c r="F940" s="144"/>
      <c r="G940" s="143"/>
      <c r="H940" s="143"/>
      <c r="I940" s="143"/>
      <c r="J940" s="143"/>
      <c r="K940" s="143"/>
      <c r="L940" s="143"/>
      <c r="M940" s="143"/>
      <c r="N940" s="144"/>
      <c r="O940" s="145"/>
      <c r="P940" s="143"/>
    </row>
    <row r="941" spans="2:16" x14ac:dyDescent="0.4">
      <c r="B941" s="143"/>
      <c r="C941" s="143"/>
      <c r="D941" s="143"/>
      <c r="E941" s="143"/>
      <c r="F941" s="144"/>
      <c r="G941" s="143"/>
      <c r="H941" s="143"/>
      <c r="I941" s="143"/>
      <c r="J941" s="143"/>
      <c r="K941" s="143"/>
      <c r="L941" s="143"/>
      <c r="M941" s="143"/>
      <c r="N941" s="144"/>
      <c r="O941" s="145"/>
      <c r="P941" s="143"/>
    </row>
    <row r="942" spans="2:16" x14ac:dyDescent="0.4">
      <c r="B942" s="143"/>
      <c r="C942" s="143"/>
      <c r="D942" s="143"/>
      <c r="E942" s="143"/>
      <c r="F942" s="144"/>
      <c r="G942" s="143"/>
      <c r="H942" s="143"/>
      <c r="I942" s="143"/>
      <c r="J942" s="143"/>
      <c r="K942" s="143"/>
      <c r="L942" s="143"/>
      <c r="M942" s="143"/>
      <c r="N942" s="144"/>
      <c r="O942" s="145"/>
      <c r="P942" s="143"/>
    </row>
    <row r="943" spans="2:16" x14ac:dyDescent="0.4">
      <c r="B943" s="143"/>
      <c r="C943" s="143"/>
      <c r="D943" s="143"/>
      <c r="E943" s="143"/>
      <c r="F943" s="144"/>
      <c r="G943" s="143"/>
      <c r="H943" s="143"/>
      <c r="I943" s="143"/>
      <c r="J943" s="143"/>
      <c r="K943" s="143"/>
      <c r="L943" s="143"/>
      <c r="M943" s="143"/>
      <c r="N943" s="144"/>
      <c r="O943" s="145"/>
      <c r="P943" s="143"/>
    </row>
    <row r="944" spans="2:16" x14ac:dyDescent="0.4">
      <c r="B944" s="143"/>
      <c r="C944" s="143"/>
      <c r="D944" s="143"/>
      <c r="E944" s="143"/>
      <c r="F944" s="144"/>
      <c r="G944" s="143"/>
      <c r="H944" s="143"/>
      <c r="I944" s="143"/>
      <c r="J944" s="143"/>
      <c r="K944" s="143"/>
      <c r="L944" s="143"/>
      <c r="M944" s="143"/>
      <c r="N944" s="144"/>
      <c r="O944" s="145"/>
      <c r="P944" s="143"/>
    </row>
    <row r="945" spans="2:16" x14ac:dyDescent="0.4">
      <c r="B945" s="143"/>
      <c r="C945" s="143"/>
      <c r="D945" s="143"/>
      <c r="E945" s="143"/>
      <c r="F945" s="144"/>
      <c r="G945" s="143"/>
      <c r="H945" s="143"/>
      <c r="I945" s="143"/>
      <c r="J945" s="143"/>
      <c r="K945" s="143"/>
      <c r="L945" s="143"/>
      <c r="M945" s="143"/>
      <c r="N945" s="144"/>
      <c r="O945" s="145"/>
      <c r="P945" s="143"/>
    </row>
    <row r="946" spans="2:16" x14ac:dyDescent="0.4">
      <c r="B946" s="143"/>
      <c r="C946" s="143"/>
      <c r="D946" s="143"/>
      <c r="E946" s="143"/>
      <c r="F946" s="144"/>
      <c r="G946" s="143"/>
      <c r="H946" s="143"/>
      <c r="I946" s="143"/>
      <c r="J946" s="143"/>
      <c r="K946" s="143"/>
      <c r="L946" s="143"/>
      <c r="M946" s="143"/>
      <c r="N946" s="144"/>
      <c r="O946" s="145"/>
      <c r="P946" s="143"/>
    </row>
    <row r="947" spans="2:16" x14ac:dyDescent="0.4">
      <c r="B947" s="143"/>
      <c r="C947" s="143"/>
      <c r="D947" s="143"/>
      <c r="E947" s="143"/>
      <c r="F947" s="144"/>
      <c r="G947" s="143"/>
      <c r="H947" s="143"/>
      <c r="I947" s="143"/>
      <c r="J947" s="143"/>
      <c r="K947" s="143"/>
      <c r="L947" s="143"/>
      <c r="M947" s="143"/>
      <c r="N947" s="144"/>
      <c r="O947" s="145"/>
      <c r="P947" s="143"/>
    </row>
    <row r="948" spans="2:16" x14ac:dyDescent="0.4">
      <c r="B948" s="143"/>
      <c r="C948" s="143"/>
      <c r="D948" s="143"/>
      <c r="E948" s="143"/>
      <c r="F948" s="144"/>
      <c r="G948" s="143"/>
      <c r="H948" s="143"/>
      <c r="I948" s="143"/>
      <c r="J948" s="143"/>
      <c r="K948" s="143"/>
      <c r="L948" s="143"/>
      <c r="M948" s="143"/>
      <c r="N948" s="144"/>
      <c r="O948" s="145"/>
      <c r="P948" s="143"/>
    </row>
    <row r="949" spans="2:16" x14ac:dyDescent="0.4">
      <c r="B949" s="143"/>
      <c r="C949" s="143"/>
      <c r="D949" s="143"/>
      <c r="E949" s="143"/>
      <c r="F949" s="144"/>
      <c r="G949" s="143"/>
      <c r="H949" s="143"/>
      <c r="I949" s="143"/>
      <c r="J949" s="143"/>
      <c r="K949" s="143"/>
      <c r="L949" s="143"/>
      <c r="M949" s="143"/>
      <c r="N949" s="144"/>
      <c r="O949" s="145"/>
      <c r="P949" s="143"/>
    </row>
    <row r="950" spans="2:16" x14ac:dyDescent="0.4">
      <c r="B950" s="143"/>
      <c r="C950" s="143"/>
      <c r="D950" s="143"/>
      <c r="E950" s="143"/>
      <c r="F950" s="144"/>
      <c r="G950" s="143"/>
      <c r="H950" s="143"/>
      <c r="I950" s="143"/>
      <c r="J950" s="143"/>
      <c r="K950" s="143"/>
      <c r="L950" s="143"/>
      <c r="M950" s="143"/>
      <c r="N950" s="144"/>
      <c r="O950" s="145"/>
      <c r="P950" s="143"/>
    </row>
    <row r="951" spans="2:16" x14ac:dyDescent="0.4">
      <c r="B951" s="143"/>
      <c r="C951" s="143"/>
      <c r="D951" s="143"/>
      <c r="E951" s="143"/>
      <c r="F951" s="144"/>
      <c r="G951" s="143"/>
      <c r="H951" s="143"/>
      <c r="I951" s="143"/>
      <c r="J951" s="143"/>
      <c r="K951" s="143"/>
      <c r="L951" s="143"/>
      <c r="M951" s="143"/>
      <c r="N951" s="144"/>
      <c r="O951" s="145"/>
      <c r="P951" s="143"/>
    </row>
    <row r="952" spans="2:16" x14ac:dyDescent="0.4">
      <c r="B952" s="143"/>
      <c r="C952" s="143"/>
      <c r="D952" s="143"/>
      <c r="E952" s="143"/>
      <c r="F952" s="144"/>
      <c r="G952" s="143"/>
      <c r="H952" s="143"/>
      <c r="I952" s="143"/>
      <c r="J952" s="143"/>
      <c r="K952" s="143"/>
      <c r="L952" s="143"/>
      <c r="M952" s="143"/>
      <c r="N952" s="144"/>
      <c r="O952" s="145"/>
      <c r="P952" s="143"/>
    </row>
    <row r="953" spans="2:16" x14ac:dyDescent="0.4">
      <c r="B953" s="143"/>
      <c r="C953" s="143"/>
      <c r="D953" s="143"/>
      <c r="E953" s="143"/>
      <c r="F953" s="144"/>
      <c r="G953" s="143"/>
      <c r="H953" s="143"/>
      <c r="I953" s="143"/>
      <c r="J953" s="143"/>
      <c r="K953" s="143"/>
      <c r="L953" s="143"/>
      <c r="M953" s="143"/>
      <c r="N953" s="144"/>
      <c r="O953" s="145"/>
      <c r="P953" s="143"/>
    </row>
    <row r="954" spans="2:16" x14ac:dyDescent="0.4">
      <c r="B954" s="143"/>
      <c r="C954" s="143"/>
      <c r="D954" s="143"/>
      <c r="E954" s="143"/>
      <c r="F954" s="144"/>
      <c r="G954" s="143"/>
      <c r="H954" s="143"/>
      <c r="I954" s="143"/>
      <c r="J954" s="143"/>
      <c r="K954" s="143"/>
      <c r="L954" s="143"/>
      <c r="M954" s="143"/>
      <c r="N954" s="144"/>
      <c r="O954" s="145"/>
      <c r="P954" s="143"/>
    </row>
    <row r="955" spans="2:16" x14ac:dyDescent="0.4">
      <c r="B955" s="143"/>
      <c r="C955" s="143"/>
      <c r="D955" s="143"/>
      <c r="E955" s="143"/>
      <c r="F955" s="144"/>
      <c r="G955" s="143"/>
      <c r="H955" s="143"/>
      <c r="I955" s="143"/>
      <c r="J955" s="143"/>
      <c r="K955" s="143"/>
      <c r="L955" s="143"/>
      <c r="M955" s="143"/>
      <c r="N955" s="144"/>
      <c r="O955" s="145"/>
      <c r="P955" s="143"/>
    </row>
    <row r="956" spans="2:16" x14ac:dyDescent="0.4">
      <c r="B956" s="143"/>
      <c r="C956" s="143"/>
      <c r="D956" s="143"/>
      <c r="E956" s="143"/>
      <c r="F956" s="144"/>
      <c r="G956" s="143"/>
      <c r="H956" s="143"/>
      <c r="I956" s="143"/>
      <c r="J956" s="143"/>
      <c r="K956" s="143"/>
      <c r="L956" s="143"/>
      <c r="M956" s="143"/>
      <c r="N956" s="144"/>
      <c r="O956" s="145"/>
      <c r="P956" s="143"/>
    </row>
    <row r="957" spans="2:16" x14ac:dyDescent="0.4">
      <c r="B957" s="143"/>
      <c r="C957" s="143"/>
      <c r="D957" s="143"/>
      <c r="E957" s="143"/>
      <c r="F957" s="144"/>
      <c r="G957" s="143"/>
      <c r="H957" s="143"/>
      <c r="I957" s="143"/>
      <c r="J957" s="143"/>
      <c r="K957" s="143"/>
      <c r="L957" s="143"/>
      <c r="M957" s="143"/>
      <c r="N957" s="144"/>
      <c r="O957" s="145"/>
      <c r="P957" s="143"/>
    </row>
    <row r="958" spans="2:16" x14ac:dyDescent="0.4">
      <c r="B958" s="143"/>
      <c r="C958" s="143"/>
      <c r="D958" s="143"/>
      <c r="E958" s="143"/>
      <c r="F958" s="144"/>
      <c r="G958" s="143"/>
      <c r="H958" s="143"/>
      <c r="I958" s="143"/>
      <c r="J958" s="143"/>
      <c r="K958" s="143"/>
      <c r="L958" s="143"/>
      <c r="M958" s="143"/>
      <c r="N958" s="144"/>
      <c r="O958" s="145"/>
      <c r="P958" s="143"/>
    </row>
    <row r="959" spans="2:16" x14ac:dyDescent="0.4">
      <c r="B959" s="143"/>
      <c r="C959" s="143"/>
      <c r="D959" s="143"/>
      <c r="E959" s="143"/>
      <c r="F959" s="144"/>
      <c r="G959" s="143"/>
      <c r="H959" s="143"/>
      <c r="I959" s="143"/>
      <c r="J959" s="143"/>
      <c r="K959" s="143"/>
      <c r="L959" s="143"/>
      <c r="M959" s="143"/>
      <c r="N959" s="144"/>
      <c r="O959" s="145"/>
      <c r="P959" s="143"/>
    </row>
    <row r="960" spans="2:16" x14ac:dyDescent="0.4">
      <c r="B960" s="143"/>
      <c r="C960" s="143"/>
      <c r="D960" s="143"/>
      <c r="E960" s="143"/>
      <c r="F960" s="144"/>
      <c r="G960" s="143"/>
      <c r="H960" s="143"/>
      <c r="I960" s="143"/>
      <c r="J960" s="143"/>
      <c r="K960" s="143"/>
      <c r="L960" s="143"/>
      <c r="M960" s="143"/>
      <c r="N960" s="144"/>
      <c r="O960" s="145"/>
      <c r="P960" s="143"/>
    </row>
    <row r="961" spans="2:16" x14ac:dyDescent="0.4">
      <c r="B961" s="143"/>
      <c r="C961" s="143"/>
      <c r="D961" s="143"/>
      <c r="E961" s="143"/>
      <c r="F961" s="144"/>
      <c r="G961" s="143"/>
      <c r="H961" s="143"/>
      <c r="I961" s="143"/>
      <c r="J961" s="143"/>
      <c r="K961" s="143"/>
      <c r="L961" s="143"/>
      <c r="M961" s="143"/>
      <c r="N961" s="144"/>
      <c r="O961" s="145"/>
      <c r="P961" s="143"/>
    </row>
    <row r="962" spans="2:16" x14ac:dyDescent="0.4">
      <c r="B962" s="143"/>
      <c r="C962" s="143"/>
      <c r="D962" s="143"/>
      <c r="E962" s="143"/>
      <c r="F962" s="144"/>
      <c r="G962" s="143"/>
      <c r="H962" s="143"/>
      <c r="I962" s="143"/>
      <c r="J962" s="143"/>
      <c r="K962" s="143"/>
      <c r="L962" s="143"/>
      <c r="M962" s="143"/>
      <c r="N962" s="144"/>
      <c r="O962" s="145"/>
      <c r="P962" s="143"/>
    </row>
    <row r="963" spans="2:16" x14ac:dyDescent="0.4">
      <c r="B963" s="143"/>
      <c r="C963" s="143"/>
      <c r="D963" s="143"/>
      <c r="E963" s="143"/>
      <c r="F963" s="144"/>
      <c r="G963" s="143"/>
      <c r="H963" s="143"/>
      <c r="I963" s="143"/>
      <c r="J963" s="143"/>
      <c r="K963" s="143"/>
      <c r="L963" s="143"/>
      <c r="M963" s="143"/>
      <c r="N963" s="144"/>
      <c r="O963" s="145"/>
      <c r="P963" s="143"/>
    </row>
    <row r="964" spans="2:16" x14ac:dyDescent="0.4">
      <c r="B964" s="143"/>
      <c r="C964" s="143"/>
      <c r="D964" s="143"/>
      <c r="E964" s="143"/>
      <c r="F964" s="144"/>
      <c r="G964" s="143"/>
      <c r="H964" s="143"/>
      <c r="I964" s="143"/>
      <c r="J964" s="143"/>
      <c r="K964" s="143"/>
      <c r="L964" s="143"/>
      <c r="M964" s="143"/>
      <c r="N964" s="144"/>
      <c r="O964" s="145"/>
      <c r="P964" s="143"/>
    </row>
    <row r="965" spans="2:16" x14ac:dyDescent="0.4">
      <c r="B965" s="143"/>
      <c r="C965" s="143"/>
      <c r="D965" s="143"/>
      <c r="E965" s="143"/>
      <c r="F965" s="144"/>
      <c r="G965" s="143"/>
      <c r="H965" s="143"/>
      <c r="I965" s="143"/>
      <c r="J965" s="143"/>
      <c r="K965" s="143"/>
      <c r="L965" s="143"/>
      <c r="M965" s="143"/>
      <c r="N965" s="144"/>
      <c r="O965" s="145"/>
      <c r="P965" s="143"/>
    </row>
    <row r="966" spans="2:16" x14ac:dyDescent="0.4">
      <c r="B966" s="143"/>
      <c r="C966" s="143"/>
      <c r="D966" s="143"/>
      <c r="E966" s="143"/>
      <c r="F966" s="144"/>
      <c r="G966" s="143"/>
      <c r="H966" s="143"/>
      <c r="I966" s="143"/>
      <c r="J966" s="143"/>
      <c r="K966" s="143"/>
      <c r="L966" s="143"/>
      <c r="M966" s="143"/>
      <c r="N966" s="144"/>
      <c r="O966" s="145"/>
      <c r="P966" s="143"/>
    </row>
    <row r="967" spans="2:16" x14ac:dyDescent="0.4">
      <c r="B967" s="143"/>
      <c r="C967" s="143"/>
      <c r="D967" s="143"/>
      <c r="E967" s="143"/>
      <c r="F967" s="144"/>
      <c r="G967" s="143"/>
      <c r="H967" s="143"/>
      <c r="I967" s="143"/>
      <c r="J967" s="143"/>
      <c r="K967" s="143"/>
      <c r="L967" s="143"/>
      <c r="M967" s="143"/>
      <c r="N967" s="144"/>
      <c r="O967" s="145"/>
      <c r="P967" s="143"/>
    </row>
    <row r="968" spans="2:16" x14ac:dyDescent="0.4">
      <c r="B968" s="143"/>
      <c r="C968" s="143"/>
      <c r="D968" s="143"/>
      <c r="E968" s="143"/>
      <c r="F968" s="144"/>
      <c r="G968" s="143"/>
      <c r="H968" s="143"/>
      <c r="I968" s="143"/>
      <c r="J968" s="143"/>
      <c r="K968" s="143"/>
      <c r="L968" s="143"/>
      <c r="M968" s="143"/>
      <c r="N968" s="144"/>
      <c r="O968" s="145"/>
      <c r="P968" s="143"/>
    </row>
    <row r="969" spans="2:16" x14ac:dyDescent="0.4">
      <c r="B969" s="143"/>
      <c r="C969" s="143"/>
      <c r="D969" s="143"/>
      <c r="E969" s="143"/>
      <c r="F969" s="144"/>
      <c r="G969" s="143"/>
      <c r="H969" s="143"/>
      <c r="I969" s="143"/>
      <c r="J969" s="143"/>
      <c r="K969" s="143"/>
      <c r="L969" s="143"/>
      <c r="M969" s="143"/>
      <c r="N969" s="144"/>
      <c r="O969" s="145"/>
      <c r="P969" s="143"/>
    </row>
    <row r="970" spans="2:16" x14ac:dyDescent="0.4">
      <c r="B970" s="143"/>
      <c r="C970" s="143"/>
      <c r="D970" s="143"/>
      <c r="E970" s="143"/>
      <c r="F970" s="144"/>
      <c r="G970" s="143"/>
      <c r="H970" s="143"/>
      <c r="I970" s="143"/>
      <c r="J970" s="143"/>
      <c r="K970" s="143"/>
      <c r="L970" s="143"/>
      <c r="M970" s="143"/>
      <c r="N970" s="144"/>
      <c r="O970" s="145"/>
      <c r="P970" s="143"/>
    </row>
    <row r="971" spans="2:16" x14ac:dyDescent="0.4">
      <c r="B971" s="143"/>
      <c r="C971" s="143"/>
      <c r="D971" s="143"/>
      <c r="E971" s="143"/>
      <c r="F971" s="144"/>
      <c r="G971" s="143"/>
      <c r="H971" s="143"/>
      <c r="I971" s="143"/>
      <c r="J971" s="143"/>
      <c r="K971" s="143"/>
      <c r="L971" s="143"/>
      <c r="M971" s="143"/>
      <c r="N971" s="144"/>
      <c r="O971" s="145"/>
      <c r="P971" s="143"/>
    </row>
    <row r="972" spans="2:16" x14ac:dyDescent="0.4">
      <c r="B972" s="143"/>
      <c r="C972" s="143"/>
      <c r="D972" s="143"/>
      <c r="E972" s="143"/>
      <c r="F972" s="144"/>
      <c r="G972" s="143"/>
      <c r="H972" s="143"/>
      <c r="I972" s="143"/>
      <c r="J972" s="143"/>
      <c r="K972" s="143"/>
      <c r="L972" s="143"/>
      <c r="M972" s="143"/>
      <c r="N972" s="144"/>
      <c r="O972" s="145"/>
      <c r="P972" s="143"/>
    </row>
    <row r="973" spans="2:16" x14ac:dyDescent="0.4">
      <c r="B973" s="143"/>
      <c r="C973" s="143"/>
      <c r="D973" s="143"/>
      <c r="E973" s="143"/>
      <c r="F973" s="144"/>
      <c r="G973" s="143"/>
      <c r="H973" s="143"/>
      <c r="I973" s="143"/>
      <c r="J973" s="143"/>
      <c r="K973" s="143"/>
      <c r="L973" s="143"/>
      <c r="M973" s="143"/>
      <c r="N973" s="144"/>
      <c r="O973" s="145"/>
      <c r="P973" s="143"/>
    </row>
    <row r="974" spans="2:16" x14ac:dyDescent="0.4">
      <c r="B974" s="143"/>
      <c r="C974" s="143"/>
      <c r="D974" s="143"/>
      <c r="E974" s="143"/>
      <c r="F974" s="144"/>
      <c r="G974" s="143"/>
      <c r="H974" s="143"/>
      <c r="I974" s="143"/>
      <c r="J974" s="143"/>
      <c r="K974" s="143"/>
      <c r="L974" s="143"/>
      <c r="M974" s="143"/>
      <c r="N974" s="144"/>
      <c r="O974" s="145"/>
      <c r="P974" s="143"/>
    </row>
    <row r="975" spans="2:16" x14ac:dyDescent="0.4">
      <c r="B975" s="143"/>
      <c r="C975" s="143"/>
      <c r="D975" s="143"/>
      <c r="E975" s="143"/>
      <c r="F975" s="144"/>
      <c r="G975" s="143"/>
      <c r="H975" s="143"/>
      <c r="I975" s="143"/>
      <c r="J975" s="143"/>
      <c r="K975" s="143"/>
      <c r="L975" s="143"/>
      <c r="M975" s="143"/>
      <c r="N975" s="144"/>
      <c r="O975" s="145"/>
      <c r="P975" s="143"/>
    </row>
    <row r="976" spans="2:16" x14ac:dyDescent="0.4">
      <c r="B976" s="143"/>
      <c r="C976" s="143"/>
      <c r="D976" s="143"/>
      <c r="E976" s="143"/>
      <c r="F976" s="144"/>
      <c r="G976" s="143"/>
      <c r="H976" s="143"/>
      <c r="I976" s="143"/>
      <c r="J976" s="143"/>
      <c r="K976" s="143"/>
      <c r="L976" s="143"/>
      <c r="M976" s="143"/>
      <c r="N976" s="144"/>
      <c r="O976" s="145"/>
      <c r="P976" s="143"/>
    </row>
    <row r="977" spans="2:16" x14ac:dyDescent="0.4">
      <c r="B977" s="143"/>
      <c r="C977" s="143"/>
      <c r="D977" s="143"/>
      <c r="E977" s="143"/>
      <c r="F977" s="144"/>
      <c r="G977" s="143"/>
      <c r="H977" s="143"/>
      <c r="I977" s="143"/>
      <c r="J977" s="143"/>
      <c r="K977" s="143"/>
      <c r="L977" s="143"/>
      <c r="M977" s="143"/>
      <c r="N977" s="144"/>
      <c r="O977" s="145"/>
      <c r="P977" s="143"/>
    </row>
    <row r="978" spans="2:16" x14ac:dyDescent="0.4">
      <c r="B978" s="143"/>
      <c r="C978" s="143"/>
      <c r="D978" s="143"/>
      <c r="E978" s="143"/>
      <c r="F978" s="144"/>
      <c r="G978" s="143"/>
      <c r="H978" s="143"/>
      <c r="I978" s="143"/>
      <c r="J978" s="143"/>
      <c r="K978" s="143"/>
      <c r="L978" s="143"/>
      <c r="M978" s="143"/>
      <c r="N978" s="144"/>
      <c r="O978" s="145"/>
      <c r="P978" s="143"/>
    </row>
    <row r="979" spans="2:16" x14ac:dyDescent="0.4">
      <c r="B979" s="143"/>
      <c r="C979" s="143"/>
      <c r="D979" s="143"/>
      <c r="E979" s="143"/>
      <c r="F979" s="144"/>
      <c r="G979" s="143"/>
      <c r="H979" s="143"/>
      <c r="I979" s="143"/>
      <c r="J979" s="143"/>
      <c r="K979" s="143"/>
      <c r="L979" s="143"/>
      <c r="M979" s="143"/>
      <c r="N979" s="144"/>
      <c r="O979" s="145"/>
      <c r="P979" s="143"/>
    </row>
    <row r="980" spans="2:16" x14ac:dyDescent="0.4">
      <c r="B980" s="143"/>
      <c r="C980" s="143"/>
      <c r="D980" s="143"/>
      <c r="E980" s="143"/>
      <c r="F980" s="144"/>
      <c r="G980" s="143"/>
      <c r="H980" s="143"/>
      <c r="I980" s="143"/>
      <c r="J980" s="143"/>
      <c r="K980" s="143"/>
      <c r="L980" s="143"/>
      <c r="M980" s="143"/>
      <c r="N980" s="144"/>
      <c r="O980" s="145"/>
      <c r="P980" s="143"/>
    </row>
    <row r="981" spans="2:16" x14ac:dyDescent="0.4">
      <c r="B981" s="143"/>
      <c r="C981" s="143"/>
      <c r="D981" s="143"/>
      <c r="E981" s="143"/>
      <c r="F981" s="144"/>
      <c r="G981" s="143"/>
      <c r="H981" s="143"/>
      <c r="I981" s="143"/>
      <c r="J981" s="143"/>
      <c r="K981" s="143"/>
      <c r="L981" s="143"/>
      <c r="M981" s="143"/>
      <c r="N981" s="144"/>
      <c r="O981" s="145"/>
      <c r="P981" s="143"/>
    </row>
    <row r="982" spans="2:16" x14ac:dyDescent="0.4">
      <c r="B982" s="143"/>
      <c r="C982" s="143"/>
      <c r="D982" s="143"/>
      <c r="E982" s="143"/>
      <c r="F982" s="144"/>
      <c r="G982" s="143"/>
      <c r="H982" s="143"/>
      <c r="I982" s="143"/>
      <c r="J982" s="143"/>
      <c r="K982" s="143"/>
      <c r="L982" s="143"/>
      <c r="M982" s="143"/>
      <c r="N982" s="144"/>
      <c r="O982" s="145"/>
      <c r="P982" s="143"/>
    </row>
    <row r="983" spans="2:16" x14ac:dyDescent="0.4">
      <c r="B983" s="143"/>
      <c r="C983" s="143"/>
      <c r="D983" s="143"/>
      <c r="E983" s="143"/>
      <c r="F983" s="144"/>
      <c r="G983" s="143"/>
      <c r="H983" s="143"/>
      <c r="I983" s="143"/>
      <c r="J983" s="143"/>
      <c r="K983" s="143"/>
      <c r="L983" s="143"/>
      <c r="M983" s="143"/>
      <c r="N983" s="144"/>
      <c r="O983" s="145"/>
      <c r="P983" s="143"/>
    </row>
    <row r="984" spans="2:16" x14ac:dyDescent="0.4">
      <c r="B984" s="143"/>
      <c r="C984" s="143"/>
      <c r="D984" s="143"/>
      <c r="E984" s="143"/>
      <c r="F984" s="144"/>
      <c r="G984" s="143"/>
      <c r="H984" s="143"/>
      <c r="I984" s="143"/>
      <c r="J984" s="143"/>
      <c r="K984" s="143"/>
      <c r="L984" s="143"/>
      <c r="M984" s="143"/>
      <c r="N984" s="144"/>
      <c r="O984" s="145"/>
      <c r="P984" s="143"/>
    </row>
    <row r="985" spans="2:16" x14ac:dyDescent="0.4">
      <c r="B985" s="143"/>
      <c r="C985" s="143"/>
      <c r="D985" s="143"/>
      <c r="E985" s="143"/>
      <c r="F985" s="144"/>
      <c r="G985" s="143"/>
      <c r="H985" s="143"/>
      <c r="I985" s="143"/>
      <c r="J985" s="143"/>
      <c r="K985" s="143"/>
      <c r="L985" s="143"/>
      <c r="M985" s="143"/>
      <c r="N985" s="144"/>
      <c r="O985" s="145"/>
      <c r="P985" s="143"/>
    </row>
    <row r="986" spans="2:16" x14ac:dyDescent="0.4">
      <c r="B986" s="143"/>
      <c r="C986" s="143"/>
      <c r="D986" s="143"/>
      <c r="E986" s="143"/>
      <c r="F986" s="144"/>
      <c r="G986" s="143"/>
      <c r="H986" s="143"/>
      <c r="I986" s="143"/>
      <c r="J986" s="143"/>
      <c r="K986" s="143"/>
      <c r="L986" s="143"/>
      <c r="M986" s="143"/>
      <c r="N986" s="144"/>
      <c r="O986" s="145"/>
      <c r="P986" s="143"/>
    </row>
    <row r="987" spans="2:16" x14ac:dyDescent="0.4">
      <c r="B987" s="143"/>
      <c r="C987" s="143"/>
      <c r="D987" s="143"/>
      <c r="E987" s="143"/>
      <c r="F987" s="144"/>
      <c r="G987" s="143"/>
      <c r="H987" s="143"/>
      <c r="I987" s="143"/>
      <c r="J987" s="143"/>
      <c r="K987" s="143"/>
      <c r="L987" s="143"/>
      <c r="M987" s="143"/>
      <c r="N987" s="144"/>
      <c r="O987" s="145"/>
      <c r="P987" s="143"/>
    </row>
    <row r="988" spans="2:16" x14ac:dyDescent="0.4">
      <c r="B988" s="143"/>
      <c r="C988" s="143"/>
      <c r="D988" s="143"/>
      <c r="E988" s="143"/>
      <c r="F988" s="144"/>
      <c r="G988" s="143"/>
      <c r="H988" s="143"/>
      <c r="I988" s="143"/>
      <c r="J988" s="143"/>
      <c r="K988" s="143"/>
      <c r="L988" s="143"/>
      <c r="M988" s="143"/>
      <c r="N988" s="144"/>
      <c r="O988" s="145"/>
      <c r="P988" s="143"/>
    </row>
    <row r="989" spans="2:16" x14ac:dyDescent="0.4">
      <c r="B989" s="143"/>
      <c r="C989" s="143"/>
      <c r="D989" s="143"/>
      <c r="E989" s="143"/>
      <c r="F989" s="144"/>
      <c r="G989" s="143"/>
      <c r="H989" s="143"/>
      <c r="I989" s="143"/>
      <c r="J989" s="143"/>
      <c r="K989" s="143"/>
      <c r="L989" s="143"/>
      <c r="M989" s="143"/>
      <c r="N989" s="144"/>
      <c r="O989" s="145"/>
      <c r="P989" s="143"/>
    </row>
    <row r="990" spans="2:16" x14ac:dyDescent="0.4">
      <c r="B990" s="143"/>
      <c r="C990" s="143"/>
      <c r="D990" s="143"/>
      <c r="E990" s="143"/>
      <c r="F990" s="144"/>
      <c r="G990" s="143"/>
      <c r="H990" s="143"/>
      <c r="I990" s="143"/>
      <c r="J990" s="143"/>
      <c r="K990" s="143"/>
      <c r="L990" s="143"/>
      <c r="M990" s="143"/>
      <c r="N990" s="144"/>
      <c r="O990" s="145"/>
      <c r="P990" s="143"/>
    </row>
    <row r="991" spans="2:16" x14ac:dyDescent="0.4">
      <c r="B991" s="143"/>
      <c r="C991" s="143"/>
      <c r="D991" s="143"/>
      <c r="E991" s="143"/>
      <c r="F991" s="144"/>
      <c r="G991" s="143"/>
      <c r="H991" s="143"/>
      <c r="I991" s="143"/>
      <c r="J991" s="143"/>
      <c r="K991" s="143"/>
      <c r="L991" s="143"/>
      <c r="M991" s="143"/>
      <c r="N991" s="144"/>
      <c r="O991" s="145"/>
      <c r="P991" s="143"/>
    </row>
    <row r="992" spans="2:16" x14ac:dyDescent="0.4">
      <c r="B992" s="143"/>
      <c r="C992" s="143"/>
      <c r="D992" s="143"/>
      <c r="E992" s="143"/>
      <c r="F992" s="144"/>
      <c r="G992" s="143"/>
      <c r="H992" s="143"/>
      <c r="I992" s="143"/>
      <c r="J992" s="143"/>
      <c r="K992" s="143"/>
      <c r="L992" s="143"/>
      <c r="M992" s="143"/>
      <c r="N992" s="144"/>
      <c r="O992" s="145"/>
      <c r="P992" s="143"/>
    </row>
    <row r="993" spans="2:16" x14ac:dyDescent="0.4">
      <c r="B993" s="143"/>
      <c r="C993" s="143"/>
      <c r="D993" s="143"/>
      <c r="E993" s="143"/>
      <c r="F993" s="144"/>
      <c r="G993" s="143"/>
      <c r="H993" s="143"/>
      <c r="I993" s="143"/>
      <c r="J993" s="143"/>
      <c r="K993" s="143"/>
      <c r="L993" s="143"/>
      <c r="M993" s="143"/>
      <c r="N993" s="144"/>
      <c r="O993" s="145"/>
      <c r="P993" s="143"/>
    </row>
    <row r="994" spans="2:16" x14ac:dyDescent="0.4">
      <c r="B994" s="143"/>
      <c r="C994" s="143"/>
      <c r="D994" s="143"/>
      <c r="E994" s="143"/>
      <c r="F994" s="144"/>
      <c r="G994" s="143"/>
      <c r="H994" s="143"/>
      <c r="I994" s="143"/>
      <c r="J994" s="143"/>
      <c r="K994" s="143"/>
      <c r="L994" s="143"/>
      <c r="M994" s="143"/>
      <c r="N994" s="144"/>
      <c r="O994" s="145"/>
      <c r="P994" s="143"/>
    </row>
    <row r="995" spans="2:16" x14ac:dyDescent="0.4">
      <c r="B995" s="143"/>
      <c r="C995" s="143"/>
      <c r="D995" s="143"/>
      <c r="E995" s="143"/>
      <c r="F995" s="144"/>
      <c r="G995" s="143"/>
      <c r="H995" s="143"/>
      <c r="I995" s="143"/>
      <c r="J995" s="143"/>
      <c r="K995" s="143"/>
      <c r="L995" s="143"/>
      <c r="M995" s="143"/>
      <c r="N995" s="144"/>
      <c r="O995" s="145"/>
      <c r="P995" s="143"/>
    </row>
    <row r="996" spans="2:16" x14ac:dyDescent="0.4">
      <c r="B996" s="143"/>
      <c r="C996" s="143"/>
      <c r="D996" s="143"/>
      <c r="E996" s="143"/>
      <c r="F996" s="144"/>
      <c r="G996" s="143"/>
      <c r="H996" s="143"/>
      <c r="I996" s="143"/>
      <c r="J996" s="143"/>
      <c r="K996" s="143"/>
      <c r="L996" s="143"/>
      <c r="M996" s="143"/>
      <c r="N996" s="144"/>
      <c r="O996" s="145"/>
      <c r="P996" s="143"/>
    </row>
    <row r="997" spans="2:16" x14ac:dyDescent="0.4">
      <c r="B997" s="143"/>
      <c r="C997" s="143"/>
      <c r="D997" s="143"/>
      <c r="E997" s="143"/>
      <c r="F997" s="144"/>
      <c r="G997" s="143"/>
      <c r="H997" s="143"/>
      <c r="I997" s="143"/>
      <c r="J997" s="143"/>
      <c r="K997" s="143"/>
      <c r="L997" s="143"/>
      <c r="M997" s="143"/>
      <c r="N997" s="144"/>
      <c r="O997" s="145"/>
      <c r="P997" s="143"/>
    </row>
    <row r="998" spans="2:16" x14ac:dyDescent="0.4">
      <c r="B998" s="143"/>
      <c r="C998" s="143"/>
      <c r="D998" s="143"/>
      <c r="E998" s="143"/>
      <c r="F998" s="144"/>
      <c r="G998" s="143"/>
      <c r="H998" s="143"/>
      <c r="I998" s="143"/>
      <c r="J998" s="143"/>
      <c r="K998" s="143"/>
      <c r="L998" s="143"/>
      <c r="M998" s="143"/>
      <c r="N998" s="144"/>
      <c r="O998" s="145"/>
      <c r="P998" s="143"/>
    </row>
    <row r="999" spans="2:16" x14ac:dyDescent="0.4">
      <c r="B999" s="143"/>
      <c r="C999" s="143"/>
      <c r="D999" s="143"/>
      <c r="E999" s="143"/>
      <c r="F999" s="144"/>
      <c r="G999" s="143"/>
      <c r="H999" s="143"/>
      <c r="I999" s="143"/>
      <c r="J999" s="143"/>
      <c r="K999" s="143"/>
      <c r="L999" s="143"/>
      <c r="M999" s="143"/>
      <c r="N999" s="144"/>
      <c r="O999" s="145"/>
      <c r="P999" s="143"/>
    </row>
    <row r="1000" spans="2:16" x14ac:dyDescent="0.4">
      <c r="B1000" s="143"/>
      <c r="C1000" s="143"/>
      <c r="D1000" s="143"/>
      <c r="E1000" s="143"/>
      <c r="F1000" s="144"/>
      <c r="G1000" s="143"/>
      <c r="H1000" s="143"/>
      <c r="I1000" s="143"/>
      <c r="J1000" s="143"/>
      <c r="K1000" s="143"/>
      <c r="L1000" s="143"/>
      <c r="M1000" s="143"/>
      <c r="N1000" s="144"/>
      <c r="O1000" s="145"/>
      <c r="P1000" s="143"/>
    </row>
    <row r="1001" spans="2:16" x14ac:dyDescent="0.4">
      <c r="B1001" s="143"/>
      <c r="C1001" s="143"/>
      <c r="D1001" s="143"/>
      <c r="E1001" s="143"/>
      <c r="F1001" s="144"/>
      <c r="G1001" s="143"/>
      <c r="H1001" s="143"/>
      <c r="I1001" s="143"/>
      <c r="J1001" s="143"/>
      <c r="K1001" s="143"/>
      <c r="L1001" s="143"/>
      <c r="M1001" s="143"/>
      <c r="N1001" s="144"/>
      <c r="O1001" s="145"/>
      <c r="P1001" s="143"/>
    </row>
    <row r="1002" spans="2:16" x14ac:dyDescent="0.4">
      <c r="B1002" s="143"/>
      <c r="C1002" s="143"/>
      <c r="D1002" s="143"/>
      <c r="E1002" s="143"/>
      <c r="F1002" s="144"/>
      <c r="G1002" s="143"/>
      <c r="H1002" s="143"/>
      <c r="I1002" s="143"/>
      <c r="J1002" s="143"/>
      <c r="K1002" s="143"/>
      <c r="L1002" s="143"/>
      <c r="M1002" s="143"/>
      <c r="N1002" s="144"/>
      <c r="O1002" s="145"/>
      <c r="P1002" s="143"/>
    </row>
    <row r="1003" spans="2:16" x14ac:dyDescent="0.4">
      <c r="B1003" s="143"/>
      <c r="C1003" s="143"/>
      <c r="D1003" s="143"/>
      <c r="E1003" s="143"/>
      <c r="F1003" s="144"/>
      <c r="G1003" s="143"/>
      <c r="H1003" s="143"/>
      <c r="I1003" s="143"/>
      <c r="J1003" s="143"/>
      <c r="K1003" s="143"/>
      <c r="L1003" s="143"/>
      <c r="M1003" s="143"/>
      <c r="N1003" s="144"/>
      <c r="O1003" s="145"/>
      <c r="P1003" s="143"/>
    </row>
    <row r="1004" spans="2:16" x14ac:dyDescent="0.4">
      <c r="B1004" s="143"/>
      <c r="C1004" s="143"/>
      <c r="D1004" s="143"/>
      <c r="E1004" s="143"/>
      <c r="F1004" s="144"/>
      <c r="G1004" s="143"/>
      <c r="H1004" s="143"/>
      <c r="I1004" s="143"/>
      <c r="J1004" s="143"/>
      <c r="K1004" s="143"/>
      <c r="L1004" s="143"/>
      <c r="M1004" s="143"/>
      <c r="N1004" s="144"/>
      <c r="O1004" s="145"/>
      <c r="P1004" s="143"/>
    </row>
    <row r="1005" spans="2:16" x14ac:dyDescent="0.4">
      <c r="B1005" s="143"/>
      <c r="C1005" s="143"/>
      <c r="D1005" s="143"/>
      <c r="E1005" s="143"/>
      <c r="F1005" s="144"/>
      <c r="G1005" s="143"/>
      <c r="H1005" s="143"/>
      <c r="I1005" s="143"/>
      <c r="J1005" s="143"/>
      <c r="K1005" s="143"/>
      <c r="L1005" s="143"/>
      <c r="M1005" s="143"/>
      <c r="N1005" s="144"/>
      <c r="O1005" s="145"/>
      <c r="P1005" s="143"/>
    </row>
    <row r="1006" spans="2:16" x14ac:dyDescent="0.4">
      <c r="B1006" s="143"/>
      <c r="C1006" s="143"/>
      <c r="D1006" s="143"/>
      <c r="E1006" s="143"/>
      <c r="F1006" s="144"/>
      <c r="G1006" s="143"/>
      <c r="H1006" s="143"/>
      <c r="I1006" s="143"/>
      <c r="J1006" s="143"/>
      <c r="K1006" s="143"/>
      <c r="L1006" s="143"/>
      <c r="M1006" s="143"/>
      <c r="N1006" s="144"/>
      <c r="O1006" s="145"/>
      <c r="P1006" s="143"/>
    </row>
    <row r="1007" spans="2:16" x14ac:dyDescent="0.4">
      <c r="B1007" s="143"/>
      <c r="C1007" s="143"/>
      <c r="D1007" s="143"/>
      <c r="E1007" s="143"/>
      <c r="F1007" s="144"/>
      <c r="G1007" s="143"/>
      <c r="H1007" s="143"/>
      <c r="I1007" s="143"/>
      <c r="J1007" s="143"/>
      <c r="K1007" s="143"/>
      <c r="L1007" s="143"/>
      <c r="M1007" s="143"/>
      <c r="N1007" s="144"/>
      <c r="O1007" s="145"/>
      <c r="P1007" s="143"/>
    </row>
    <row r="1008" spans="2:16" x14ac:dyDescent="0.4">
      <c r="B1008" s="143"/>
      <c r="C1008" s="143"/>
      <c r="D1008" s="143"/>
      <c r="E1008" s="143"/>
      <c r="F1008" s="144"/>
      <c r="G1008" s="143"/>
      <c r="H1008" s="143"/>
      <c r="I1008" s="143"/>
      <c r="J1008" s="143"/>
      <c r="K1008" s="143"/>
      <c r="L1008" s="143"/>
      <c r="M1008" s="143"/>
      <c r="N1008" s="144"/>
      <c r="O1008" s="145"/>
      <c r="P1008" s="143"/>
    </row>
    <row r="1009" spans="2:16" x14ac:dyDescent="0.4">
      <c r="B1009" s="143"/>
      <c r="C1009" s="143"/>
      <c r="D1009" s="143"/>
      <c r="E1009" s="143"/>
      <c r="F1009" s="144"/>
      <c r="G1009" s="143"/>
      <c r="H1009" s="143"/>
      <c r="I1009" s="143"/>
      <c r="J1009" s="143"/>
      <c r="K1009" s="143"/>
      <c r="L1009" s="143"/>
      <c r="M1009" s="143"/>
      <c r="N1009" s="144"/>
      <c r="O1009" s="145"/>
      <c r="P1009" s="143"/>
    </row>
    <row r="1010" spans="2:16" x14ac:dyDescent="0.4">
      <c r="B1010" s="143"/>
      <c r="C1010" s="143"/>
      <c r="D1010" s="143"/>
      <c r="E1010" s="143"/>
      <c r="F1010" s="144"/>
      <c r="G1010" s="143"/>
      <c r="H1010" s="143"/>
      <c r="I1010" s="143"/>
      <c r="J1010" s="143"/>
      <c r="K1010" s="143"/>
      <c r="L1010" s="143"/>
      <c r="M1010" s="143"/>
      <c r="N1010" s="144"/>
      <c r="O1010" s="145"/>
      <c r="P1010" s="143"/>
    </row>
    <row r="1011" spans="2:16" x14ac:dyDescent="0.4">
      <c r="B1011" s="143"/>
      <c r="C1011" s="143"/>
      <c r="D1011" s="143"/>
      <c r="E1011" s="143"/>
      <c r="F1011" s="144"/>
      <c r="G1011" s="143"/>
      <c r="H1011" s="143"/>
      <c r="I1011" s="143"/>
      <c r="J1011" s="143"/>
      <c r="K1011" s="143"/>
      <c r="L1011" s="143"/>
      <c r="M1011" s="143"/>
      <c r="N1011" s="144"/>
      <c r="O1011" s="145"/>
      <c r="P1011" s="143"/>
    </row>
    <row r="1012" spans="2:16" x14ac:dyDescent="0.4">
      <c r="B1012" s="143"/>
      <c r="C1012" s="143"/>
      <c r="D1012" s="143"/>
      <c r="E1012" s="143"/>
      <c r="F1012" s="144"/>
      <c r="G1012" s="143"/>
      <c r="H1012" s="143"/>
      <c r="I1012" s="143"/>
      <c r="J1012" s="143"/>
      <c r="K1012" s="143"/>
      <c r="L1012" s="143"/>
      <c r="M1012" s="143"/>
      <c r="N1012" s="144"/>
      <c r="O1012" s="145"/>
      <c r="P1012" s="143"/>
    </row>
    <row r="1013" spans="2:16" x14ac:dyDescent="0.4">
      <c r="B1013" s="143"/>
      <c r="C1013" s="143"/>
      <c r="D1013" s="143"/>
      <c r="E1013" s="143"/>
      <c r="F1013" s="144"/>
      <c r="G1013" s="143"/>
      <c r="H1013" s="143"/>
      <c r="I1013" s="143"/>
      <c r="J1013" s="143"/>
      <c r="K1013" s="143"/>
      <c r="L1013" s="143"/>
      <c r="M1013" s="143"/>
      <c r="N1013" s="144"/>
      <c r="O1013" s="145"/>
      <c r="P1013" s="143"/>
    </row>
    <row r="1014" spans="2:16" x14ac:dyDescent="0.4">
      <c r="B1014" s="143"/>
      <c r="C1014" s="143"/>
      <c r="D1014" s="143"/>
      <c r="E1014" s="143"/>
      <c r="F1014" s="144"/>
      <c r="G1014" s="143"/>
      <c r="H1014" s="143"/>
      <c r="I1014" s="143"/>
      <c r="J1014" s="143"/>
      <c r="K1014" s="143"/>
      <c r="L1014" s="143"/>
      <c r="M1014" s="143"/>
      <c r="N1014" s="144"/>
      <c r="O1014" s="145"/>
      <c r="P1014" s="143"/>
    </row>
    <row r="1015" spans="2:16" x14ac:dyDescent="0.4">
      <c r="B1015" s="143"/>
      <c r="C1015" s="143"/>
      <c r="D1015" s="143"/>
      <c r="E1015" s="143"/>
      <c r="F1015" s="144"/>
      <c r="G1015" s="143"/>
      <c r="H1015" s="143"/>
      <c r="I1015" s="143"/>
      <c r="J1015" s="143"/>
      <c r="K1015" s="143"/>
      <c r="L1015" s="143"/>
      <c r="M1015" s="143"/>
      <c r="N1015" s="144"/>
      <c r="O1015" s="145"/>
      <c r="P1015" s="143"/>
    </row>
    <row r="1016" spans="2:16" x14ac:dyDescent="0.4">
      <c r="B1016" s="143"/>
      <c r="C1016" s="143"/>
      <c r="D1016" s="143"/>
      <c r="E1016" s="143"/>
      <c r="F1016" s="144"/>
      <c r="G1016" s="143"/>
      <c r="H1016" s="143"/>
      <c r="I1016" s="143"/>
      <c r="J1016" s="143"/>
      <c r="K1016" s="143"/>
      <c r="L1016" s="143"/>
      <c r="M1016" s="143"/>
      <c r="N1016" s="144"/>
      <c r="O1016" s="145"/>
      <c r="P1016" s="143"/>
    </row>
    <row r="1017" spans="2:16" x14ac:dyDescent="0.4">
      <c r="B1017" s="143"/>
      <c r="C1017" s="143"/>
      <c r="D1017" s="143"/>
      <c r="E1017" s="143"/>
      <c r="F1017" s="144"/>
      <c r="G1017" s="143"/>
      <c r="H1017" s="143"/>
      <c r="I1017" s="143"/>
      <c r="J1017" s="143"/>
      <c r="K1017" s="143"/>
      <c r="L1017" s="143"/>
      <c r="M1017" s="143"/>
      <c r="N1017" s="144"/>
      <c r="O1017" s="145"/>
      <c r="P1017" s="143"/>
    </row>
    <row r="1018" spans="2:16" x14ac:dyDescent="0.4">
      <c r="B1018" s="143"/>
      <c r="C1018" s="143"/>
      <c r="D1018" s="143"/>
      <c r="E1018" s="143"/>
      <c r="F1018" s="144"/>
      <c r="G1018" s="143"/>
      <c r="H1018" s="143"/>
      <c r="I1018" s="143"/>
      <c r="J1018" s="143"/>
      <c r="K1018" s="143"/>
      <c r="L1018" s="143"/>
      <c r="M1018" s="143"/>
      <c r="N1018" s="144"/>
      <c r="O1018" s="145"/>
      <c r="P1018" s="143"/>
    </row>
    <row r="1019" spans="2:16" x14ac:dyDescent="0.4">
      <c r="B1019" s="143"/>
      <c r="C1019" s="143"/>
      <c r="D1019" s="143"/>
      <c r="E1019" s="143"/>
      <c r="F1019" s="144"/>
      <c r="G1019" s="143"/>
      <c r="H1019" s="143"/>
      <c r="I1019" s="143"/>
      <c r="J1019" s="143"/>
      <c r="K1019" s="143"/>
      <c r="L1019" s="143"/>
      <c r="M1019" s="143"/>
      <c r="N1019" s="144"/>
      <c r="O1019" s="145"/>
      <c r="P1019" s="143"/>
    </row>
    <row r="1020" spans="2:16" x14ac:dyDescent="0.4">
      <c r="B1020" s="143"/>
      <c r="C1020" s="143"/>
      <c r="D1020" s="143"/>
      <c r="E1020" s="143"/>
      <c r="F1020" s="144"/>
      <c r="G1020" s="143"/>
      <c r="H1020" s="143"/>
      <c r="I1020" s="143"/>
      <c r="J1020" s="143"/>
      <c r="K1020" s="143"/>
      <c r="L1020" s="143"/>
      <c r="M1020" s="143"/>
      <c r="N1020" s="144"/>
      <c r="O1020" s="145"/>
      <c r="P1020" s="143"/>
    </row>
    <row r="1021" spans="2:16" x14ac:dyDescent="0.4">
      <c r="B1021" s="143"/>
      <c r="C1021" s="143"/>
      <c r="D1021" s="143"/>
      <c r="E1021" s="143"/>
      <c r="F1021" s="144"/>
      <c r="G1021" s="143"/>
      <c r="H1021" s="143"/>
      <c r="I1021" s="143"/>
      <c r="J1021" s="143"/>
      <c r="K1021" s="143"/>
      <c r="L1021" s="143"/>
      <c r="M1021" s="143"/>
      <c r="N1021" s="144"/>
      <c r="O1021" s="145"/>
      <c r="P1021" s="143"/>
    </row>
    <row r="1022" spans="2:16" x14ac:dyDescent="0.4">
      <c r="B1022" s="143"/>
      <c r="C1022" s="143"/>
      <c r="D1022" s="143"/>
      <c r="E1022" s="143"/>
      <c r="F1022" s="144"/>
      <c r="G1022" s="143"/>
      <c r="H1022" s="143"/>
      <c r="I1022" s="143"/>
      <c r="J1022" s="143"/>
      <c r="K1022" s="143"/>
      <c r="L1022" s="143"/>
      <c r="M1022" s="143"/>
      <c r="N1022" s="144"/>
      <c r="O1022" s="145"/>
      <c r="P1022" s="143"/>
    </row>
    <row r="1023" spans="2:16" x14ac:dyDescent="0.4">
      <c r="B1023" s="143"/>
      <c r="C1023" s="143"/>
      <c r="D1023" s="143"/>
      <c r="E1023" s="143"/>
      <c r="F1023" s="144"/>
      <c r="G1023" s="143"/>
      <c r="H1023" s="143"/>
      <c r="I1023" s="143"/>
      <c r="J1023" s="143"/>
      <c r="K1023" s="143"/>
      <c r="L1023" s="143"/>
      <c r="M1023" s="143"/>
      <c r="N1023" s="144"/>
      <c r="O1023" s="145"/>
      <c r="P1023" s="143"/>
    </row>
    <row r="1024" spans="2:16" x14ac:dyDescent="0.4">
      <c r="B1024" s="143"/>
      <c r="C1024" s="143"/>
      <c r="D1024" s="143"/>
      <c r="E1024" s="143"/>
      <c r="F1024" s="144"/>
      <c r="G1024" s="143"/>
      <c r="H1024" s="143"/>
      <c r="I1024" s="143"/>
      <c r="J1024" s="143"/>
      <c r="K1024" s="143"/>
      <c r="L1024" s="143"/>
      <c r="M1024" s="143"/>
      <c r="N1024" s="144"/>
      <c r="O1024" s="145"/>
      <c r="P1024" s="143"/>
    </row>
    <row r="1025" spans="2:16" x14ac:dyDescent="0.4">
      <c r="B1025" s="143"/>
      <c r="C1025" s="143"/>
      <c r="D1025" s="143"/>
      <c r="E1025" s="143"/>
      <c r="F1025" s="144"/>
      <c r="G1025" s="143"/>
      <c r="H1025" s="143"/>
      <c r="I1025" s="143"/>
      <c r="J1025" s="143"/>
      <c r="K1025" s="143"/>
      <c r="L1025" s="143"/>
      <c r="M1025" s="143"/>
      <c r="N1025" s="144"/>
      <c r="O1025" s="145"/>
      <c r="P1025" s="143"/>
    </row>
    <row r="1026" spans="2:16" x14ac:dyDescent="0.4">
      <c r="B1026" s="143"/>
      <c r="C1026" s="143"/>
      <c r="D1026" s="143"/>
      <c r="E1026" s="143"/>
      <c r="F1026" s="144"/>
      <c r="G1026" s="143"/>
      <c r="H1026" s="143"/>
      <c r="I1026" s="143"/>
      <c r="J1026" s="143"/>
      <c r="K1026" s="143"/>
      <c r="L1026" s="143"/>
      <c r="M1026" s="143"/>
      <c r="N1026" s="144"/>
      <c r="O1026" s="145"/>
      <c r="P1026" s="143"/>
    </row>
    <row r="1027" spans="2:16" x14ac:dyDescent="0.4">
      <c r="B1027" s="143"/>
      <c r="C1027" s="143"/>
      <c r="D1027" s="143"/>
      <c r="E1027" s="143"/>
      <c r="F1027" s="144"/>
      <c r="G1027" s="143"/>
      <c r="H1027" s="143"/>
      <c r="I1027" s="143"/>
      <c r="J1027" s="143"/>
      <c r="K1027" s="143"/>
      <c r="L1027" s="143"/>
      <c r="M1027" s="143"/>
      <c r="N1027" s="144"/>
      <c r="O1027" s="145"/>
      <c r="P1027" s="143"/>
    </row>
    <row r="1028" spans="2:16" x14ac:dyDescent="0.4">
      <c r="B1028" s="143"/>
      <c r="C1028" s="143"/>
      <c r="D1028" s="143"/>
      <c r="E1028" s="143"/>
      <c r="F1028" s="144"/>
      <c r="G1028" s="143"/>
      <c r="H1028" s="143"/>
      <c r="I1028" s="143"/>
      <c r="J1028" s="143"/>
      <c r="K1028" s="143"/>
      <c r="L1028" s="143"/>
      <c r="M1028" s="143"/>
      <c r="N1028" s="144"/>
      <c r="O1028" s="145"/>
      <c r="P1028" s="143"/>
    </row>
    <row r="1029" spans="2:16" x14ac:dyDescent="0.4">
      <c r="B1029" s="143"/>
      <c r="C1029" s="143"/>
      <c r="D1029" s="143"/>
      <c r="E1029" s="143"/>
      <c r="F1029" s="144"/>
      <c r="G1029" s="143"/>
      <c r="H1029" s="143"/>
      <c r="I1029" s="143"/>
      <c r="J1029" s="143"/>
      <c r="K1029" s="143"/>
      <c r="L1029" s="143"/>
      <c r="M1029" s="143"/>
      <c r="N1029" s="144"/>
      <c r="O1029" s="145"/>
      <c r="P1029" s="143"/>
    </row>
    <row r="1030" spans="2:16" x14ac:dyDescent="0.4">
      <c r="B1030" s="143"/>
      <c r="C1030" s="143"/>
      <c r="D1030" s="143"/>
      <c r="E1030" s="143"/>
      <c r="F1030" s="144"/>
      <c r="G1030" s="143"/>
      <c r="H1030" s="143"/>
      <c r="I1030" s="143"/>
      <c r="J1030" s="143"/>
      <c r="K1030" s="143"/>
      <c r="L1030" s="143"/>
      <c r="M1030" s="143"/>
      <c r="N1030" s="144"/>
      <c r="O1030" s="145"/>
      <c r="P1030" s="143"/>
    </row>
    <row r="1031" spans="2:16" x14ac:dyDescent="0.4">
      <c r="B1031" s="143"/>
      <c r="C1031" s="143"/>
      <c r="D1031" s="143"/>
      <c r="E1031" s="143"/>
      <c r="F1031" s="144"/>
      <c r="G1031" s="143"/>
      <c r="H1031" s="143"/>
      <c r="I1031" s="143"/>
      <c r="J1031" s="143"/>
      <c r="K1031" s="143"/>
      <c r="L1031" s="143"/>
      <c r="M1031" s="143"/>
      <c r="N1031" s="144"/>
      <c r="O1031" s="145"/>
      <c r="P1031" s="143"/>
    </row>
    <row r="1032" spans="2:16" x14ac:dyDescent="0.4">
      <c r="B1032" s="143"/>
      <c r="C1032" s="143"/>
      <c r="D1032" s="143"/>
      <c r="E1032" s="143"/>
      <c r="F1032" s="144"/>
      <c r="G1032" s="143"/>
      <c r="H1032" s="143"/>
      <c r="I1032" s="143"/>
      <c r="J1032" s="143"/>
      <c r="K1032" s="143"/>
      <c r="L1032" s="143"/>
      <c r="M1032" s="143"/>
      <c r="N1032" s="144"/>
      <c r="O1032" s="145"/>
      <c r="P1032" s="143"/>
    </row>
    <row r="1033" spans="2:16" x14ac:dyDescent="0.4">
      <c r="B1033" s="143"/>
      <c r="C1033" s="143"/>
      <c r="D1033" s="143"/>
      <c r="E1033" s="143"/>
      <c r="F1033" s="144"/>
      <c r="G1033" s="143"/>
      <c r="H1033" s="143"/>
      <c r="I1033" s="143"/>
      <c r="J1033" s="143"/>
      <c r="K1033" s="143"/>
      <c r="L1033" s="143"/>
      <c r="M1033" s="143"/>
      <c r="N1033" s="144"/>
      <c r="O1033" s="145"/>
      <c r="P1033" s="143"/>
    </row>
    <row r="1034" spans="2:16" x14ac:dyDescent="0.4">
      <c r="B1034" s="143"/>
      <c r="C1034" s="143"/>
      <c r="D1034" s="143"/>
      <c r="E1034" s="143"/>
      <c r="F1034" s="144"/>
      <c r="G1034" s="143"/>
      <c r="H1034" s="143"/>
      <c r="I1034" s="143"/>
      <c r="J1034" s="143"/>
      <c r="K1034" s="143"/>
      <c r="L1034" s="143"/>
      <c r="M1034" s="143"/>
      <c r="N1034" s="144"/>
      <c r="O1034" s="145"/>
      <c r="P1034" s="143"/>
    </row>
    <row r="1035" spans="2:16" x14ac:dyDescent="0.4">
      <c r="B1035" s="143"/>
      <c r="C1035" s="143"/>
      <c r="D1035" s="143"/>
      <c r="E1035" s="143"/>
      <c r="F1035" s="144"/>
      <c r="G1035" s="143"/>
      <c r="H1035" s="143"/>
      <c r="I1035" s="143"/>
      <c r="J1035" s="143"/>
      <c r="K1035" s="143"/>
      <c r="L1035" s="143"/>
      <c r="M1035" s="143"/>
      <c r="N1035" s="144"/>
      <c r="O1035" s="145"/>
      <c r="P1035" s="143"/>
    </row>
    <row r="1036" spans="2:16" x14ac:dyDescent="0.4">
      <c r="B1036" s="143"/>
      <c r="C1036" s="143"/>
      <c r="D1036" s="143"/>
      <c r="E1036" s="143"/>
      <c r="F1036" s="144"/>
      <c r="G1036" s="143"/>
      <c r="H1036" s="143"/>
      <c r="I1036" s="143"/>
      <c r="J1036" s="143"/>
      <c r="K1036" s="143"/>
      <c r="L1036" s="143"/>
      <c r="M1036" s="143"/>
      <c r="N1036" s="144"/>
      <c r="O1036" s="145"/>
      <c r="P1036" s="143"/>
    </row>
    <row r="1037" spans="2:16" x14ac:dyDescent="0.4">
      <c r="B1037" s="143"/>
      <c r="C1037" s="143"/>
      <c r="D1037" s="143"/>
      <c r="E1037" s="143"/>
      <c r="F1037" s="144"/>
      <c r="G1037" s="143"/>
      <c r="H1037" s="143"/>
      <c r="I1037" s="143"/>
      <c r="J1037" s="143"/>
      <c r="K1037" s="143"/>
      <c r="L1037" s="143"/>
      <c r="M1037" s="143"/>
      <c r="N1037" s="144"/>
      <c r="O1037" s="145"/>
      <c r="P1037" s="143"/>
    </row>
    <row r="1038" spans="2:16" x14ac:dyDescent="0.4">
      <c r="B1038" s="143"/>
      <c r="C1038" s="143"/>
      <c r="D1038" s="143"/>
      <c r="E1038" s="143"/>
      <c r="F1038" s="144"/>
      <c r="G1038" s="143"/>
      <c r="H1038" s="143"/>
      <c r="I1038" s="143"/>
      <c r="J1038" s="143"/>
      <c r="K1038" s="143"/>
      <c r="L1038" s="143"/>
      <c r="M1038" s="143"/>
      <c r="N1038" s="144"/>
      <c r="O1038" s="145"/>
      <c r="P1038" s="143"/>
    </row>
    <row r="1039" spans="2:16" x14ac:dyDescent="0.4">
      <c r="B1039" s="143"/>
      <c r="C1039" s="143"/>
      <c r="D1039" s="143"/>
      <c r="E1039" s="143"/>
      <c r="F1039" s="144"/>
      <c r="G1039" s="143"/>
      <c r="H1039" s="143"/>
      <c r="I1039" s="143"/>
      <c r="J1039" s="143"/>
      <c r="K1039" s="143"/>
      <c r="L1039" s="143"/>
      <c r="M1039" s="143"/>
      <c r="N1039" s="144"/>
      <c r="O1039" s="145"/>
      <c r="P1039" s="143"/>
    </row>
    <row r="1040" spans="2:16" x14ac:dyDescent="0.4">
      <c r="B1040" s="143"/>
      <c r="C1040" s="143"/>
      <c r="D1040" s="143"/>
      <c r="E1040" s="143"/>
      <c r="F1040" s="144"/>
      <c r="G1040" s="143"/>
      <c r="H1040" s="143"/>
      <c r="I1040" s="143"/>
      <c r="J1040" s="143"/>
      <c r="K1040" s="143"/>
      <c r="L1040" s="143"/>
      <c r="M1040" s="143"/>
      <c r="N1040" s="144"/>
      <c r="O1040" s="145"/>
      <c r="P1040" s="143"/>
    </row>
    <row r="1041" spans="2:16" x14ac:dyDescent="0.4">
      <c r="B1041" s="143"/>
      <c r="C1041" s="143"/>
      <c r="D1041" s="143"/>
      <c r="E1041" s="143"/>
      <c r="F1041" s="144"/>
      <c r="G1041" s="143"/>
      <c r="H1041" s="143"/>
      <c r="I1041" s="143"/>
      <c r="J1041" s="143"/>
      <c r="K1041" s="143"/>
      <c r="L1041" s="143"/>
      <c r="M1041" s="143"/>
      <c r="N1041" s="144"/>
      <c r="O1041" s="145"/>
      <c r="P1041" s="143"/>
    </row>
    <row r="1042" spans="2:16" x14ac:dyDescent="0.4">
      <c r="B1042" s="143"/>
      <c r="C1042" s="143"/>
      <c r="D1042" s="143"/>
      <c r="E1042" s="143"/>
      <c r="F1042" s="144"/>
      <c r="G1042" s="143"/>
      <c r="H1042" s="143"/>
      <c r="I1042" s="143"/>
      <c r="J1042" s="143"/>
      <c r="K1042" s="143"/>
      <c r="L1042" s="143"/>
      <c r="M1042" s="143"/>
      <c r="N1042" s="144"/>
      <c r="O1042" s="145"/>
      <c r="P1042" s="143"/>
    </row>
    <row r="1043" spans="2:16" x14ac:dyDescent="0.4">
      <c r="B1043" s="143"/>
      <c r="C1043" s="143"/>
      <c r="D1043" s="143"/>
      <c r="E1043" s="143"/>
      <c r="F1043" s="144"/>
      <c r="G1043" s="143"/>
      <c r="H1043" s="143"/>
      <c r="I1043" s="143"/>
      <c r="J1043" s="143"/>
      <c r="K1043" s="143"/>
      <c r="L1043" s="143"/>
      <c r="M1043" s="143"/>
      <c r="N1043" s="144"/>
      <c r="O1043" s="145"/>
      <c r="P1043" s="143"/>
    </row>
    <row r="1044" spans="2:16" x14ac:dyDescent="0.4">
      <c r="B1044" s="143"/>
      <c r="C1044" s="143"/>
      <c r="D1044" s="143"/>
      <c r="E1044" s="143"/>
      <c r="F1044" s="144"/>
      <c r="G1044" s="143"/>
      <c r="H1044" s="143"/>
      <c r="I1044" s="143"/>
      <c r="J1044" s="143"/>
      <c r="K1044" s="143"/>
      <c r="L1044" s="143"/>
      <c r="M1044" s="143"/>
      <c r="N1044" s="144"/>
      <c r="O1044" s="145"/>
      <c r="P1044" s="143"/>
    </row>
    <row r="1045" spans="2:16" x14ac:dyDescent="0.4">
      <c r="B1045" s="143"/>
      <c r="C1045" s="143"/>
      <c r="D1045" s="143"/>
      <c r="E1045" s="143"/>
      <c r="F1045" s="144"/>
      <c r="G1045" s="143"/>
      <c r="H1045" s="143"/>
      <c r="I1045" s="143"/>
      <c r="J1045" s="143"/>
      <c r="K1045" s="143"/>
      <c r="L1045" s="143"/>
      <c r="M1045" s="143"/>
      <c r="N1045" s="144"/>
      <c r="O1045" s="145"/>
      <c r="P1045" s="143"/>
    </row>
    <row r="1046" spans="2:16" x14ac:dyDescent="0.4">
      <c r="B1046" s="143"/>
      <c r="C1046" s="143"/>
      <c r="D1046" s="143"/>
      <c r="E1046" s="143"/>
      <c r="F1046" s="144"/>
      <c r="G1046" s="143"/>
      <c r="H1046" s="143"/>
      <c r="I1046" s="143"/>
      <c r="J1046" s="143"/>
      <c r="K1046" s="143"/>
      <c r="L1046" s="143"/>
      <c r="M1046" s="143"/>
      <c r="N1046" s="144"/>
      <c r="O1046" s="145"/>
      <c r="P1046" s="143"/>
    </row>
    <row r="1047" spans="2:16" x14ac:dyDescent="0.4">
      <c r="B1047" s="143"/>
      <c r="C1047" s="143"/>
      <c r="D1047" s="143"/>
      <c r="E1047" s="143"/>
      <c r="F1047" s="144"/>
      <c r="G1047" s="143"/>
      <c r="H1047" s="143"/>
      <c r="I1047" s="143"/>
      <c r="J1047" s="143"/>
      <c r="K1047" s="143"/>
      <c r="L1047" s="143"/>
      <c r="M1047" s="143"/>
      <c r="N1047" s="144"/>
      <c r="O1047" s="145"/>
      <c r="P1047" s="143"/>
    </row>
    <row r="1048" spans="2:16" x14ac:dyDescent="0.4">
      <c r="B1048" s="143"/>
      <c r="C1048" s="143"/>
      <c r="D1048" s="143"/>
      <c r="E1048" s="143"/>
      <c r="F1048" s="144"/>
      <c r="G1048" s="143"/>
      <c r="H1048" s="143"/>
      <c r="I1048" s="143"/>
      <c r="J1048" s="143"/>
      <c r="K1048" s="143"/>
      <c r="L1048" s="143"/>
      <c r="M1048" s="143"/>
      <c r="N1048" s="144"/>
      <c r="O1048" s="145"/>
      <c r="P1048" s="143"/>
    </row>
    <row r="1049" spans="2:16" x14ac:dyDescent="0.4">
      <c r="B1049" s="143"/>
      <c r="C1049" s="143"/>
      <c r="D1049" s="143"/>
      <c r="E1049" s="143"/>
      <c r="F1049" s="144"/>
      <c r="G1049" s="143"/>
      <c r="H1049" s="143"/>
      <c r="I1049" s="143"/>
      <c r="J1049" s="143"/>
      <c r="K1049" s="143"/>
      <c r="L1049" s="143"/>
      <c r="M1049" s="143"/>
      <c r="N1049" s="144"/>
      <c r="O1049" s="145"/>
      <c r="P1049" s="143"/>
    </row>
    <row r="1050" spans="2:16" x14ac:dyDescent="0.4">
      <c r="B1050" s="143"/>
      <c r="C1050" s="143"/>
      <c r="D1050" s="143"/>
      <c r="E1050" s="143"/>
      <c r="F1050" s="144"/>
      <c r="G1050" s="143"/>
      <c r="H1050" s="143"/>
      <c r="I1050" s="143"/>
      <c r="J1050" s="143"/>
      <c r="K1050" s="143"/>
      <c r="L1050" s="143"/>
      <c r="M1050" s="143"/>
      <c r="N1050" s="144"/>
      <c r="O1050" s="145"/>
      <c r="P1050" s="143"/>
    </row>
    <row r="1051" spans="2:16" x14ac:dyDescent="0.4">
      <c r="B1051" s="143"/>
      <c r="C1051" s="143"/>
      <c r="D1051" s="143"/>
      <c r="E1051" s="143"/>
      <c r="F1051" s="144"/>
      <c r="G1051" s="143"/>
      <c r="H1051" s="143"/>
      <c r="I1051" s="143"/>
      <c r="J1051" s="143"/>
      <c r="K1051" s="143"/>
      <c r="L1051" s="143"/>
      <c r="M1051" s="143"/>
      <c r="N1051" s="144"/>
      <c r="O1051" s="145"/>
      <c r="P1051" s="143"/>
    </row>
    <row r="1052" spans="2:16" x14ac:dyDescent="0.4">
      <c r="B1052" s="143"/>
      <c r="C1052" s="143"/>
      <c r="D1052" s="143"/>
      <c r="E1052" s="143"/>
      <c r="F1052" s="144"/>
      <c r="G1052" s="143"/>
      <c r="H1052" s="143"/>
      <c r="I1052" s="143"/>
      <c r="J1052" s="143"/>
      <c r="K1052" s="143"/>
      <c r="L1052" s="143"/>
      <c r="M1052" s="143"/>
      <c r="N1052" s="144"/>
      <c r="O1052" s="145"/>
      <c r="P1052" s="143"/>
    </row>
    <row r="1053" spans="2:16" x14ac:dyDescent="0.4">
      <c r="B1053" s="143"/>
      <c r="C1053" s="143"/>
      <c r="D1053" s="143"/>
      <c r="E1053" s="143"/>
      <c r="F1053" s="144"/>
      <c r="G1053" s="143"/>
      <c r="H1053" s="143"/>
      <c r="I1053" s="143"/>
      <c r="J1053" s="143"/>
      <c r="K1053" s="143"/>
      <c r="L1053" s="143"/>
      <c r="M1053" s="143"/>
      <c r="N1053" s="144"/>
      <c r="O1053" s="145"/>
      <c r="P1053" s="143"/>
    </row>
    <row r="1054" spans="2:16" x14ac:dyDescent="0.4">
      <c r="B1054" s="143"/>
      <c r="C1054" s="143"/>
      <c r="D1054" s="143"/>
      <c r="E1054" s="143"/>
      <c r="F1054" s="144"/>
      <c r="G1054" s="143"/>
      <c r="H1054" s="143"/>
      <c r="I1054" s="143"/>
      <c r="J1054" s="143"/>
      <c r="K1054" s="143"/>
      <c r="L1054" s="143"/>
      <c r="M1054" s="143"/>
      <c r="N1054" s="144"/>
      <c r="O1054" s="145"/>
      <c r="P1054" s="143"/>
    </row>
    <row r="1055" spans="2:16" x14ac:dyDescent="0.4">
      <c r="B1055" s="143"/>
      <c r="C1055" s="143"/>
      <c r="D1055" s="143"/>
      <c r="E1055" s="143"/>
      <c r="F1055" s="144"/>
      <c r="G1055" s="143"/>
      <c r="H1055" s="143"/>
      <c r="I1055" s="143"/>
      <c r="J1055" s="143"/>
      <c r="K1055" s="143"/>
      <c r="L1055" s="143"/>
      <c r="M1055" s="143"/>
      <c r="N1055" s="144"/>
      <c r="O1055" s="145"/>
      <c r="P1055" s="143"/>
    </row>
    <row r="1056" spans="2:16" x14ac:dyDescent="0.4">
      <c r="B1056" s="143"/>
      <c r="C1056" s="143"/>
      <c r="D1056" s="143"/>
      <c r="E1056" s="143"/>
      <c r="F1056" s="144"/>
      <c r="G1056" s="143"/>
      <c r="H1056" s="143"/>
      <c r="I1056" s="143"/>
      <c r="J1056" s="143"/>
      <c r="K1056" s="143"/>
      <c r="L1056" s="143"/>
      <c r="M1056" s="143"/>
      <c r="N1056" s="144"/>
      <c r="O1056" s="145"/>
      <c r="P1056" s="143"/>
    </row>
    <row r="1057" spans="2:16" x14ac:dyDescent="0.4">
      <c r="B1057" s="143"/>
      <c r="C1057" s="143"/>
      <c r="D1057" s="143"/>
      <c r="E1057" s="143"/>
      <c r="F1057" s="144"/>
      <c r="G1057" s="143"/>
      <c r="H1057" s="143"/>
      <c r="I1057" s="143"/>
      <c r="J1057" s="143"/>
      <c r="K1057" s="143"/>
      <c r="L1057" s="143"/>
      <c r="M1057" s="143"/>
      <c r="N1057" s="144"/>
      <c r="O1057" s="145"/>
      <c r="P1057" s="143"/>
    </row>
    <row r="1058" spans="2:16" x14ac:dyDescent="0.4">
      <c r="B1058" s="143"/>
      <c r="C1058" s="143"/>
      <c r="D1058" s="143"/>
      <c r="E1058" s="143"/>
      <c r="F1058" s="144"/>
      <c r="G1058" s="143"/>
      <c r="H1058" s="143"/>
      <c r="I1058" s="143"/>
      <c r="J1058" s="143"/>
      <c r="K1058" s="143"/>
      <c r="L1058" s="143"/>
      <c r="M1058" s="143"/>
      <c r="N1058" s="144"/>
      <c r="O1058" s="145"/>
      <c r="P1058" s="143"/>
    </row>
    <row r="1059" spans="2:16" x14ac:dyDescent="0.4">
      <c r="B1059" s="143"/>
      <c r="C1059" s="143"/>
      <c r="D1059" s="143"/>
      <c r="E1059" s="143"/>
      <c r="F1059" s="144"/>
      <c r="G1059" s="143"/>
      <c r="H1059" s="143"/>
      <c r="I1059" s="143"/>
      <c r="J1059" s="143"/>
      <c r="K1059" s="143"/>
      <c r="L1059" s="143"/>
      <c r="M1059" s="143"/>
      <c r="N1059" s="144"/>
      <c r="O1059" s="145"/>
      <c r="P1059" s="143"/>
    </row>
    <row r="1060" spans="2:16" x14ac:dyDescent="0.4">
      <c r="B1060" s="143"/>
      <c r="C1060" s="143"/>
      <c r="D1060" s="143"/>
      <c r="E1060" s="143"/>
      <c r="F1060" s="144"/>
      <c r="G1060" s="143"/>
      <c r="H1060" s="143"/>
      <c r="I1060" s="143"/>
      <c r="J1060" s="143"/>
      <c r="K1060" s="143"/>
      <c r="L1060" s="143"/>
      <c r="M1060" s="143"/>
      <c r="N1060" s="144"/>
      <c r="O1060" s="145"/>
      <c r="P1060" s="143"/>
    </row>
    <row r="1061" spans="2:16" x14ac:dyDescent="0.4">
      <c r="B1061" s="143"/>
      <c r="C1061" s="143"/>
      <c r="D1061" s="143"/>
      <c r="E1061" s="143"/>
      <c r="F1061" s="144"/>
      <c r="G1061" s="143"/>
      <c r="H1061" s="143"/>
      <c r="I1061" s="143"/>
      <c r="J1061" s="143"/>
      <c r="K1061" s="143"/>
      <c r="L1061" s="143"/>
      <c r="M1061" s="143"/>
      <c r="N1061" s="144"/>
      <c r="O1061" s="145"/>
      <c r="P1061" s="143"/>
    </row>
    <row r="1062" spans="2:16" x14ac:dyDescent="0.4">
      <c r="B1062" s="143"/>
      <c r="C1062" s="143"/>
      <c r="D1062" s="143"/>
      <c r="E1062" s="143"/>
      <c r="F1062" s="144"/>
      <c r="G1062" s="143"/>
      <c r="H1062" s="143"/>
      <c r="I1062" s="143"/>
      <c r="J1062" s="143"/>
      <c r="K1062" s="143"/>
      <c r="L1062" s="143"/>
      <c r="M1062" s="143"/>
      <c r="N1062" s="144"/>
      <c r="O1062" s="145"/>
      <c r="P1062" s="143"/>
    </row>
    <row r="1063" spans="2:16" x14ac:dyDescent="0.4">
      <c r="B1063" s="143"/>
      <c r="C1063" s="143"/>
      <c r="D1063" s="143"/>
      <c r="E1063" s="143"/>
      <c r="F1063" s="144"/>
      <c r="G1063" s="143"/>
      <c r="H1063" s="143"/>
      <c r="I1063" s="143"/>
      <c r="J1063" s="143"/>
      <c r="K1063" s="143"/>
      <c r="L1063" s="143"/>
      <c r="M1063" s="143"/>
      <c r="N1063" s="144"/>
      <c r="O1063" s="145"/>
      <c r="P1063" s="143"/>
    </row>
    <row r="1064" spans="2:16" x14ac:dyDescent="0.4">
      <c r="B1064" s="143"/>
      <c r="C1064" s="143"/>
      <c r="D1064" s="143"/>
      <c r="E1064" s="143"/>
      <c r="F1064" s="144"/>
      <c r="G1064" s="143"/>
      <c r="H1064" s="143"/>
      <c r="I1064" s="143"/>
      <c r="J1064" s="143"/>
      <c r="K1064" s="143"/>
      <c r="L1064" s="143"/>
      <c r="M1064" s="143"/>
      <c r="N1064" s="144"/>
      <c r="O1064" s="145"/>
      <c r="P1064" s="143"/>
    </row>
    <row r="1065" spans="2:16" x14ac:dyDescent="0.4">
      <c r="B1065" s="143"/>
      <c r="C1065" s="143"/>
      <c r="D1065" s="143"/>
      <c r="E1065" s="143"/>
      <c r="F1065" s="144"/>
      <c r="G1065" s="143"/>
      <c r="H1065" s="143"/>
      <c r="I1065" s="143"/>
      <c r="J1065" s="143"/>
      <c r="K1065" s="143"/>
      <c r="L1065" s="143"/>
      <c r="M1065" s="143"/>
      <c r="N1065" s="144"/>
      <c r="O1065" s="145"/>
      <c r="P1065" s="143"/>
    </row>
    <row r="1066" spans="2:16" x14ac:dyDescent="0.4">
      <c r="B1066" s="143"/>
      <c r="C1066" s="143"/>
      <c r="D1066" s="143"/>
      <c r="E1066" s="143"/>
      <c r="F1066" s="144"/>
      <c r="G1066" s="143"/>
      <c r="H1066" s="143"/>
      <c r="I1066" s="143"/>
      <c r="J1066" s="143"/>
      <c r="K1066" s="143"/>
      <c r="L1066" s="143"/>
      <c r="M1066" s="143"/>
      <c r="N1066" s="144"/>
      <c r="O1066" s="145"/>
      <c r="P1066" s="143"/>
    </row>
    <row r="1067" spans="2:16" x14ac:dyDescent="0.4">
      <c r="B1067" s="143"/>
      <c r="C1067" s="143"/>
      <c r="D1067" s="143"/>
      <c r="E1067" s="143"/>
      <c r="F1067" s="144"/>
      <c r="G1067" s="143"/>
      <c r="H1067" s="143"/>
      <c r="I1067" s="143"/>
      <c r="J1067" s="143"/>
      <c r="K1067" s="143"/>
      <c r="L1067" s="143"/>
      <c r="M1067" s="143"/>
      <c r="N1067" s="144"/>
      <c r="O1067" s="145"/>
      <c r="P1067" s="143"/>
    </row>
    <row r="1068" spans="2:16" x14ac:dyDescent="0.4">
      <c r="B1068" s="143"/>
      <c r="C1068" s="143"/>
      <c r="D1068" s="143"/>
      <c r="E1068" s="143"/>
      <c r="F1068" s="144"/>
      <c r="G1068" s="143"/>
      <c r="H1068" s="143"/>
      <c r="I1068" s="143"/>
      <c r="J1068" s="143"/>
      <c r="K1068" s="143"/>
      <c r="L1068" s="143"/>
      <c r="M1068" s="143"/>
      <c r="N1068" s="144"/>
      <c r="O1068" s="145"/>
      <c r="P1068" s="143"/>
    </row>
    <row r="1069" spans="2:16" x14ac:dyDescent="0.4">
      <c r="B1069" s="143"/>
      <c r="C1069" s="143"/>
      <c r="D1069" s="143"/>
      <c r="E1069" s="143"/>
      <c r="F1069" s="144"/>
      <c r="G1069" s="143"/>
      <c r="H1069" s="143"/>
      <c r="I1069" s="143"/>
      <c r="J1069" s="143"/>
      <c r="K1069" s="143"/>
      <c r="L1069" s="143"/>
      <c r="M1069" s="143"/>
      <c r="N1069" s="144"/>
      <c r="O1069" s="145"/>
      <c r="P1069" s="143"/>
    </row>
    <row r="1070" spans="2:16" x14ac:dyDescent="0.4">
      <c r="B1070" s="143"/>
      <c r="C1070" s="143"/>
      <c r="D1070" s="143"/>
      <c r="E1070" s="143"/>
      <c r="F1070" s="144"/>
      <c r="G1070" s="143"/>
      <c r="H1070" s="143"/>
      <c r="I1070" s="143"/>
      <c r="J1070" s="143"/>
      <c r="K1070" s="143"/>
      <c r="L1070" s="143"/>
      <c r="M1070" s="143"/>
      <c r="N1070" s="144"/>
      <c r="O1070" s="145"/>
      <c r="P1070" s="143"/>
    </row>
    <row r="1071" spans="2:16" x14ac:dyDescent="0.4">
      <c r="B1071" s="143"/>
      <c r="C1071" s="143"/>
      <c r="D1071" s="143"/>
      <c r="E1071" s="143"/>
      <c r="F1071" s="144"/>
      <c r="G1071" s="143"/>
      <c r="H1071" s="143"/>
      <c r="I1071" s="143"/>
      <c r="J1071" s="143"/>
      <c r="K1071" s="143"/>
      <c r="L1071" s="143"/>
      <c r="M1071" s="143"/>
      <c r="N1071" s="144"/>
      <c r="O1071" s="145"/>
      <c r="P1071" s="143"/>
    </row>
    <row r="1072" spans="2:16" x14ac:dyDescent="0.4">
      <c r="B1072" s="143"/>
      <c r="C1072" s="143"/>
      <c r="D1072" s="143"/>
      <c r="E1072" s="143"/>
      <c r="F1072" s="144"/>
      <c r="G1072" s="143"/>
      <c r="H1072" s="143"/>
      <c r="I1072" s="143"/>
      <c r="J1072" s="143"/>
      <c r="K1072" s="143"/>
      <c r="L1072" s="143"/>
      <c r="M1072" s="143"/>
      <c r="N1072" s="144"/>
      <c r="O1072" s="145"/>
      <c r="P1072" s="143"/>
    </row>
    <row r="1073" spans="2:16" x14ac:dyDescent="0.4">
      <c r="B1073" s="143"/>
      <c r="C1073" s="143"/>
      <c r="D1073" s="143"/>
      <c r="E1073" s="143"/>
      <c r="F1073" s="144"/>
      <c r="G1073" s="143"/>
      <c r="H1073" s="143"/>
      <c r="I1073" s="143"/>
      <c r="J1073" s="143"/>
      <c r="K1073" s="143"/>
      <c r="L1073" s="143"/>
      <c r="M1073" s="143"/>
      <c r="N1073" s="144"/>
      <c r="O1073" s="145"/>
      <c r="P1073" s="143"/>
    </row>
    <row r="1074" spans="2:16" x14ac:dyDescent="0.4">
      <c r="B1074" s="143"/>
      <c r="C1074" s="143"/>
      <c r="D1074" s="143"/>
      <c r="E1074" s="143"/>
      <c r="F1074" s="144"/>
      <c r="G1074" s="143"/>
      <c r="H1074" s="143"/>
      <c r="I1074" s="143"/>
      <c r="J1074" s="143"/>
      <c r="K1074" s="143"/>
      <c r="L1074" s="143"/>
      <c r="M1074" s="143"/>
      <c r="N1074" s="144"/>
      <c r="O1074" s="145"/>
      <c r="P1074" s="143"/>
    </row>
    <row r="1075" spans="2:16" x14ac:dyDescent="0.4">
      <c r="B1075" s="143"/>
      <c r="C1075" s="143"/>
      <c r="D1075" s="143"/>
      <c r="E1075" s="143"/>
      <c r="F1075" s="144"/>
      <c r="G1075" s="143"/>
      <c r="H1075" s="143"/>
      <c r="I1075" s="143"/>
      <c r="J1075" s="143"/>
      <c r="K1075" s="143"/>
      <c r="L1075" s="143"/>
      <c r="M1075" s="143"/>
      <c r="N1075" s="144"/>
      <c r="O1075" s="145"/>
      <c r="P1075" s="143"/>
    </row>
    <row r="1076" spans="2:16" x14ac:dyDescent="0.4">
      <c r="B1076" s="143"/>
      <c r="C1076" s="143"/>
      <c r="D1076" s="143"/>
      <c r="E1076" s="143"/>
      <c r="F1076" s="144"/>
      <c r="G1076" s="143"/>
      <c r="H1076" s="143"/>
      <c r="I1076" s="143"/>
      <c r="J1076" s="143"/>
      <c r="K1076" s="143"/>
      <c r="L1076" s="143"/>
      <c r="M1076" s="143"/>
      <c r="N1076" s="144"/>
      <c r="O1076" s="145"/>
      <c r="P1076" s="143"/>
    </row>
    <row r="1077" spans="2:16" x14ac:dyDescent="0.4">
      <c r="B1077" s="143"/>
      <c r="C1077" s="143"/>
      <c r="D1077" s="143"/>
      <c r="E1077" s="143"/>
      <c r="F1077" s="144"/>
      <c r="G1077" s="143"/>
      <c r="H1077" s="143"/>
      <c r="I1077" s="143"/>
      <c r="J1077" s="143"/>
      <c r="K1077" s="143"/>
      <c r="L1077" s="143"/>
      <c r="M1077" s="143"/>
      <c r="N1077" s="144"/>
      <c r="O1077" s="145"/>
      <c r="P1077" s="143"/>
    </row>
    <row r="1078" spans="2:16" x14ac:dyDescent="0.4">
      <c r="B1078" s="143"/>
      <c r="C1078" s="143"/>
      <c r="D1078" s="143"/>
      <c r="E1078" s="143"/>
      <c r="F1078" s="144"/>
      <c r="G1078" s="143"/>
      <c r="H1078" s="143"/>
      <c r="I1078" s="143"/>
      <c r="J1078" s="143"/>
      <c r="K1078" s="143"/>
      <c r="L1078" s="143"/>
      <c r="M1078" s="143"/>
      <c r="N1078" s="144"/>
      <c r="O1078" s="145"/>
      <c r="P1078" s="143"/>
    </row>
    <row r="1079" spans="2:16" x14ac:dyDescent="0.4">
      <c r="B1079" s="143"/>
      <c r="C1079" s="143"/>
      <c r="D1079" s="143"/>
      <c r="E1079" s="143"/>
      <c r="F1079" s="144"/>
      <c r="G1079" s="143"/>
      <c r="H1079" s="143"/>
      <c r="I1079" s="143"/>
      <c r="J1079" s="143"/>
      <c r="K1079" s="143"/>
      <c r="L1079" s="143"/>
      <c r="M1079" s="143"/>
      <c r="N1079" s="144"/>
      <c r="O1079" s="145"/>
      <c r="P1079" s="143"/>
    </row>
    <row r="1080" spans="2:16" x14ac:dyDescent="0.4">
      <c r="B1080" s="143"/>
      <c r="C1080" s="143"/>
      <c r="D1080" s="143"/>
      <c r="E1080" s="143"/>
      <c r="F1080" s="144"/>
      <c r="G1080" s="143"/>
      <c r="H1080" s="143"/>
      <c r="I1080" s="143"/>
      <c r="J1080" s="143"/>
      <c r="K1080" s="143"/>
      <c r="L1080" s="143"/>
      <c r="M1080" s="143"/>
      <c r="N1080" s="144"/>
      <c r="O1080" s="145"/>
      <c r="P1080" s="143"/>
    </row>
    <row r="1081" spans="2:16" x14ac:dyDescent="0.4">
      <c r="B1081" s="143"/>
      <c r="C1081" s="143"/>
      <c r="D1081" s="143"/>
      <c r="E1081" s="143"/>
      <c r="F1081" s="144"/>
      <c r="G1081" s="143"/>
      <c r="H1081" s="143"/>
      <c r="I1081" s="143"/>
      <c r="J1081" s="143"/>
      <c r="K1081" s="143"/>
      <c r="L1081" s="143"/>
      <c r="M1081" s="143"/>
      <c r="N1081" s="144"/>
      <c r="O1081" s="145"/>
      <c r="P1081" s="143"/>
    </row>
    <row r="1082" spans="2:16" x14ac:dyDescent="0.4">
      <c r="B1082" s="143"/>
      <c r="C1082" s="143"/>
      <c r="D1082" s="143"/>
      <c r="E1082" s="143"/>
      <c r="F1082" s="144"/>
      <c r="G1082" s="143"/>
      <c r="H1082" s="143"/>
      <c r="I1082" s="143"/>
      <c r="J1082" s="143"/>
      <c r="K1082" s="143"/>
      <c r="L1082" s="143"/>
      <c r="M1082" s="143"/>
      <c r="N1082" s="144"/>
      <c r="O1082" s="145"/>
      <c r="P1082" s="143"/>
    </row>
    <row r="1083" spans="2:16" x14ac:dyDescent="0.4">
      <c r="B1083" s="143"/>
      <c r="C1083" s="143"/>
      <c r="D1083" s="143"/>
      <c r="E1083" s="143"/>
      <c r="F1083" s="144"/>
      <c r="G1083" s="143"/>
      <c r="H1083" s="143"/>
      <c r="I1083" s="143"/>
      <c r="J1083" s="143"/>
      <c r="K1083" s="143"/>
      <c r="L1083" s="143"/>
      <c r="M1083" s="143"/>
      <c r="N1083" s="144"/>
      <c r="O1083" s="145"/>
      <c r="P1083" s="143"/>
    </row>
    <row r="1084" spans="2:16" x14ac:dyDescent="0.4">
      <c r="B1084" s="143"/>
      <c r="C1084" s="143"/>
      <c r="D1084" s="143"/>
      <c r="E1084" s="143"/>
      <c r="F1084" s="144"/>
      <c r="G1084" s="143"/>
      <c r="H1084" s="143"/>
      <c r="I1084" s="143"/>
      <c r="J1084" s="143"/>
      <c r="K1084" s="143"/>
      <c r="L1084" s="143"/>
      <c r="M1084" s="143"/>
      <c r="N1084" s="144"/>
      <c r="O1084" s="145"/>
      <c r="P1084" s="143"/>
    </row>
    <row r="1085" spans="2:16" x14ac:dyDescent="0.4">
      <c r="B1085" s="143"/>
      <c r="C1085" s="143"/>
      <c r="D1085" s="143"/>
      <c r="E1085" s="143"/>
      <c r="F1085" s="144"/>
      <c r="G1085" s="143"/>
      <c r="H1085" s="143"/>
      <c r="I1085" s="143"/>
      <c r="J1085" s="143"/>
      <c r="K1085" s="143"/>
      <c r="L1085" s="143"/>
      <c r="M1085" s="143"/>
      <c r="N1085" s="144"/>
      <c r="O1085" s="145"/>
      <c r="P1085" s="143"/>
    </row>
    <row r="1086" spans="2:16" x14ac:dyDescent="0.4">
      <c r="B1086" s="143"/>
      <c r="C1086" s="143"/>
      <c r="D1086" s="143"/>
      <c r="E1086" s="143"/>
      <c r="F1086" s="144"/>
      <c r="G1086" s="143"/>
      <c r="H1086" s="143"/>
      <c r="I1086" s="143"/>
      <c r="J1086" s="143"/>
      <c r="K1086" s="143"/>
      <c r="L1086" s="143"/>
      <c r="M1086" s="143"/>
      <c r="N1086" s="144"/>
      <c r="O1086" s="145"/>
      <c r="P1086" s="143"/>
    </row>
    <row r="1087" spans="2:16" x14ac:dyDescent="0.4">
      <c r="B1087" s="143"/>
      <c r="C1087" s="143"/>
      <c r="D1087" s="143"/>
      <c r="E1087" s="143"/>
      <c r="F1087" s="144"/>
      <c r="G1087" s="143"/>
      <c r="H1087" s="143"/>
      <c r="I1087" s="143"/>
      <c r="J1087" s="143"/>
      <c r="K1087" s="143"/>
      <c r="L1087" s="143"/>
      <c r="M1087" s="143"/>
      <c r="N1087" s="144"/>
      <c r="O1087" s="145"/>
      <c r="P1087" s="143"/>
    </row>
    <row r="1088" spans="2:16" x14ac:dyDescent="0.4">
      <c r="B1088" s="143"/>
      <c r="C1088" s="143"/>
      <c r="D1088" s="143"/>
      <c r="E1088" s="143"/>
      <c r="F1088" s="144"/>
      <c r="G1088" s="143"/>
      <c r="H1088" s="143"/>
      <c r="I1088" s="143"/>
      <c r="J1088" s="143"/>
      <c r="K1088" s="143"/>
      <c r="L1088" s="143"/>
      <c r="M1088" s="143"/>
      <c r="N1088" s="144"/>
      <c r="O1088" s="145"/>
      <c r="P1088" s="143"/>
    </row>
    <row r="1089" spans="2:16" x14ac:dyDescent="0.4">
      <c r="B1089" s="143"/>
      <c r="C1089" s="143"/>
      <c r="D1089" s="143"/>
      <c r="E1089" s="143"/>
      <c r="F1089" s="144"/>
      <c r="G1089" s="143"/>
      <c r="H1089" s="143"/>
      <c r="I1089" s="143"/>
      <c r="J1089" s="143"/>
      <c r="K1089" s="143"/>
      <c r="L1089" s="143"/>
      <c r="M1089" s="143"/>
      <c r="N1089" s="144"/>
      <c r="O1089" s="145"/>
      <c r="P1089" s="143"/>
    </row>
    <row r="1090" spans="2:16" x14ac:dyDescent="0.4">
      <c r="B1090" s="143"/>
      <c r="C1090" s="143"/>
      <c r="D1090" s="143"/>
      <c r="E1090" s="143"/>
      <c r="F1090" s="144"/>
      <c r="G1090" s="143"/>
      <c r="H1090" s="143"/>
      <c r="I1090" s="143"/>
      <c r="J1090" s="143"/>
      <c r="K1090" s="143"/>
      <c r="L1090" s="143"/>
      <c r="M1090" s="143"/>
      <c r="N1090" s="144"/>
      <c r="O1090" s="145"/>
      <c r="P1090" s="143"/>
    </row>
    <row r="1091" spans="2:16" x14ac:dyDescent="0.4">
      <c r="B1091" s="143"/>
      <c r="C1091" s="143"/>
      <c r="D1091" s="143"/>
      <c r="E1091" s="143"/>
      <c r="F1091" s="144"/>
      <c r="G1091" s="143"/>
      <c r="H1091" s="143"/>
      <c r="I1091" s="143"/>
      <c r="J1091" s="143"/>
      <c r="K1091" s="143"/>
      <c r="L1091" s="143"/>
      <c r="M1091" s="143"/>
      <c r="N1091" s="144"/>
      <c r="O1091" s="145"/>
      <c r="P1091" s="143"/>
    </row>
    <row r="1092" spans="2:16" x14ac:dyDescent="0.4">
      <c r="B1092" s="143"/>
      <c r="C1092" s="143"/>
      <c r="D1092" s="143"/>
      <c r="E1092" s="143"/>
      <c r="F1092" s="144"/>
      <c r="G1092" s="143"/>
      <c r="H1092" s="143"/>
      <c r="I1092" s="143"/>
      <c r="J1092" s="143"/>
      <c r="K1092" s="143"/>
      <c r="L1092" s="143"/>
      <c r="M1092" s="143"/>
      <c r="N1092" s="144"/>
      <c r="O1092" s="145"/>
      <c r="P1092" s="143"/>
    </row>
    <row r="1093" spans="2:16" x14ac:dyDescent="0.4">
      <c r="B1093" s="143"/>
      <c r="C1093" s="143"/>
      <c r="D1093" s="143"/>
      <c r="E1093" s="143"/>
      <c r="F1093" s="144"/>
      <c r="G1093" s="143"/>
      <c r="H1093" s="143"/>
      <c r="I1093" s="143"/>
      <c r="J1093" s="143"/>
      <c r="K1093" s="143"/>
      <c r="L1093" s="143"/>
      <c r="M1093" s="143"/>
      <c r="N1093" s="144"/>
      <c r="O1093" s="145"/>
      <c r="P1093" s="143"/>
    </row>
    <row r="1094" spans="2:16" x14ac:dyDescent="0.4">
      <c r="B1094" s="143"/>
      <c r="C1094" s="143"/>
      <c r="D1094" s="143"/>
      <c r="E1094" s="143"/>
      <c r="F1094" s="144"/>
      <c r="G1094" s="143"/>
      <c r="H1094" s="143"/>
      <c r="I1094" s="143"/>
      <c r="J1094" s="143"/>
      <c r="K1094" s="143"/>
      <c r="L1094" s="143"/>
      <c r="M1094" s="143"/>
      <c r="N1094" s="144"/>
      <c r="O1094" s="145"/>
      <c r="P1094" s="143"/>
    </row>
    <row r="1095" spans="2:16" x14ac:dyDescent="0.4">
      <c r="B1095" s="143"/>
      <c r="C1095" s="143"/>
      <c r="D1095" s="143"/>
      <c r="E1095" s="143"/>
      <c r="F1095" s="144"/>
      <c r="G1095" s="143"/>
      <c r="H1095" s="143"/>
      <c r="I1095" s="143"/>
      <c r="J1095" s="143"/>
      <c r="K1095" s="143"/>
      <c r="L1095" s="143"/>
      <c r="M1095" s="143"/>
      <c r="N1095" s="144"/>
      <c r="O1095" s="145"/>
      <c r="P1095" s="143"/>
    </row>
    <row r="1096" spans="2:16" x14ac:dyDescent="0.4">
      <c r="B1096" s="143"/>
      <c r="C1096" s="143"/>
      <c r="D1096" s="143"/>
      <c r="E1096" s="143"/>
      <c r="F1096" s="144"/>
      <c r="G1096" s="143"/>
      <c r="H1096" s="143"/>
      <c r="I1096" s="143"/>
      <c r="J1096" s="143"/>
      <c r="K1096" s="143"/>
      <c r="L1096" s="143"/>
      <c r="M1096" s="143"/>
      <c r="N1096" s="144"/>
      <c r="O1096" s="145"/>
      <c r="P1096" s="143"/>
    </row>
    <row r="1097" spans="2:16" x14ac:dyDescent="0.4">
      <c r="B1097" s="143"/>
      <c r="C1097" s="143"/>
      <c r="D1097" s="143"/>
      <c r="E1097" s="143"/>
      <c r="F1097" s="144"/>
      <c r="G1097" s="143"/>
      <c r="H1097" s="143"/>
      <c r="I1097" s="143"/>
      <c r="J1097" s="143"/>
      <c r="K1097" s="143"/>
      <c r="L1097" s="143"/>
      <c r="M1097" s="143"/>
      <c r="N1097" s="144"/>
      <c r="O1097" s="145"/>
      <c r="P1097" s="143"/>
    </row>
    <row r="1098" spans="2:16" x14ac:dyDescent="0.4">
      <c r="B1098" s="143"/>
      <c r="C1098" s="143"/>
      <c r="D1098" s="143"/>
      <c r="E1098" s="143"/>
      <c r="F1098" s="144"/>
      <c r="G1098" s="143"/>
      <c r="H1098" s="143"/>
      <c r="I1098" s="143"/>
      <c r="J1098" s="143"/>
      <c r="K1098" s="143"/>
      <c r="L1098" s="143"/>
      <c r="M1098" s="143"/>
      <c r="N1098" s="144"/>
      <c r="O1098" s="145"/>
      <c r="P1098" s="143"/>
    </row>
    <row r="1099" spans="2:16" x14ac:dyDescent="0.4">
      <c r="B1099" s="143"/>
      <c r="C1099" s="143"/>
      <c r="D1099" s="143"/>
      <c r="E1099" s="143"/>
      <c r="F1099" s="144"/>
      <c r="G1099" s="143"/>
      <c r="H1099" s="143"/>
      <c r="I1099" s="143"/>
      <c r="J1099" s="143"/>
      <c r="K1099" s="143"/>
      <c r="L1099" s="143"/>
      <c r="M1099" s="143"/>
      <c r="N1099" s="144"/>
      <c r="O1099" s="145"/>
      <c r="P1099" s="143"/>
    </row>
    <row r="1100" spans="2:16" x14ac:dyDescent="0.4">
      <c r="B1100" s="143"/>
      <c r="C1100" s="143"/>
      <c r="D1100" s="143"/>
      <c r="E1100" s="143"/>
      <c r="F1100" s="144"/>
      <c r="G1100" s="143"/>
      <c r="H1100" s="143"/>
      <c r="I1100" s="143"/>
      <c r="J1100" s="143"/>
      <c r="K1100" s="143"/>
      <c r="L1100" s="143"/>
      <c r="M1100" s="143"/>
      <c r="N1100" s="144"/>
      <c r="O1100" s="145"/>
    </row>
    <row r="1101" spans="2:16" x14ac:dyDescent="0.4">
      <c r="B1101" s="143"/>
      <c r="C1101" s="143"/>
      <c r="D1101" s="143"/>
      <c r="E1101" s="143"/>
      <c r="F1101" s="144"/>
      <c r="G1101" s="143"/>
      <c r="H1101" s="143"/>
      <c r="I1101" s="143"/>
      <c r="J1101" s="143"/>
      <c r="K1101" s="143"/>
      <c r="L1101" s="143"/>
      <c r="M1101" s="143"/>
      <c r="N1101" s="144"/>
      <c r="O1101" s="145"/>
    </row>
    <row r="1102" spans="2:16" x14ac:dyDescent="0.4">
      <c r="B1102" s="143"/>
      <c r="C1102" s="143"/>
      <c r="D1102" s="143"/>
      <c r="E1102" s="143"/>
      <c r="F1102" s="144"/>
      <c r="G1102" s="143"/>
      <c r="H1102" s="143"/>
      <c r="I1102" s="143"/>
      <c r="J1102" s="143"/>
      <c r="K1102" s="143"/>
      <c r="L1102" s="143"/>
      <c r="M1102" s="143"/>
      <c r="N1102" s="144"/>
      <c r="O1102" s="145"/>
    </row>
    <row r="1103" spans="2:16" x14ac:dyDescent="0.4">
      <c r="B1103" s="143"/>
      <c r="C1103" s="143"/>
      <c r="D1103" s="143"/>
      <c r="E1103" s="143"/>
      <c r="F1103" s="144"/>
      <c r="G1103" s="143"/>
      <c r="H1103" s="143"/>
      <c r="I1103" s="143"/>
      <c r="J1103" s="143"/>
      <c r="K1103" s="143"/>
      <c r="L1103" s="143"/>
      <c r="M1103" s="143"/>
      <c r="N1103" s="144"/>
      <c r="O1103" s="145"/>
    </row>
    <row r="1104" spans="2:16" x14ac:dyDescent="0.4">
      <c r="B1104" s="143"/>
      <c r="C1104" s="143"/>
      <c r="D1104" s="143"/>
      <c r="E1104" s="143"/>
      <c r="F1104" s="144"/>
      <c r="G1104" s="143"/>
      <c r="H1104" s="143"/>
      <c r="I1104" s="143"/>
      <c r="J1104" s="143"/>
      <c r="K1104" s="143"/>
      <c r="L1104" s="143"/>
      <c r="M1104" s="143"/>
      <c r="N1104" s="144"/>
      <c r="O1104" s="145"/>
    </row>
    <row r="1105" spans="2:15" x14ac:dyDescent="0.4">
      <c r="B1105" s="143"/>
      <c r="C1105" s="143"/>
      <c r="D1105" s="143"/>
      <c r="E1105" s="143"/>
      <c r="F1105" s="144"/>
      <c r="G1105" s="143"/>
      <c r="H1105" s="143"/>
      <c r="I1105" s="143"/>
      <c r="J1105" s="143"/>
      <c r="K1105" s="143"/>
      <c r="L1105" s="143"/>
      <c r="M1105" s="143"/>
      <c r="N1105" s="144"/>
      <c r="O1105" s="145"/>
    </row>
    <row r="1106" spans="2:15" x14ac:dyDescent="0.4">
      <c r="B1106" s="143"/>
      <c r="C1106" s="143"/>
      <c r="D1106" s="143"/>
      <c r="E1106" s="143"/>
      <c r="F1106" s="144"/>
      <c r="G1106" s="143"/>
      <c r="H1106" s="143"/>
      <c r="I1106" s="143"/>
      <c r="J1106" s="143"/>
      <c r="K1106" s="143"/>
      <c r="L1106" s="143"/>
      <c r="M1106" s="143"/>
      <c r="N1106" s="144"/>
      <c r="O1106" s="145"/>
    </row>
    <row r="1107" spans="2:15" x14ac:dyDescent="0.4">
      <c r="B1107" s="143"/>
      <c r="C1107" s="143"/>
      <c r="D1107" s="143"/>
      <c r="E1107" s="143"/>
      <c r="F1107" s="144"/>
      <c r="G1107" s="143"/>
      <c r="H1107" s="143"/>
      <c r="I1107" s="143"/>
      <c r="J1107" s="143"/>
      <c r="K1107" s="143"/>
      <c r="L1107" s="143"/>
      <c r="M1107" s="143"/>
      <c r="N1107" s="144"/>
      <c r="O1107" s="145"/>
    </row>
    <row r="1108" spans="2:15" x14ac:dyDescent="0.4">
      <c r="B1108" s="143"/>
      <c r="C1108" s="143"/>
      <c r="D1108" s="143"/>
      <c r="E1108" s="143"/>
      <c r="F1108" s="144"/>
      <c r="G1108" s="143"/>
      <c r="H1108" s="143"/>
      <c r="I1108" s="143"/>
      <c r="J1108" s="143"/>
      <c r="K1108" s="143"/>
      <c r="L1108" s="143"/>
      <c r="M1108" s="143"/>
      <c r="N1108" s="144"/>
      <c r="O1108" s="145"/>
    </row>
    <row r="1109" spans="2:15" x14ac:dyDescent="0.4">
      <c r="B1109" s="143"/>
      <c r="C1109" s="143"/>
      <c r="D1109" s="143"/>
      <c r="E1109" s="143"/>
      <c r="F1109" s="144"/>
      <c r="G1109" s="143"/>
      <c r="H1109" s="143"/>
      <c r="I1109" s="143"/>
      <c r="J1109" s="143"/>
      <c r="K1109" s="143"/>
      <c r="L1109" s="143"/>
      <c r="M1109" s="143"/>
      <c r="N1109" s="144"/>
      <c r="O1109" s="145"/>
    </row>
    <row r="1110" spans="2:15" x14ac:dyDescent="0.4">
      <c r="B1110" s="143"/>
      <c r="C1110" s="143"/>
      <c r="D1110" s="143"/>
      <c r="E1110" s="143"/>
      <c r="F1110" s="144"/>
      <c r="G1110" s="143"/>
      <c r="H1110" s="143"/>
      <c r="I1110" s="143"/>
      <c r="J1110" s="143"/>
      <c r="K1110" s="143"/>
      <c r="L1110" s="143"/>
      <c r="M1110" s="143"/>
      <c r="N1110" s="144"/>
      <c r="O1110" s="145"/>
    </row>
    <row r="1111" spans="2:15" x14ac:dyDescent="0.4">
      <c r="B1111" s="143"/>
      <c r="C1111" s="143"/>
      <c r="D1111" s="143"/>
      <c r="E1111" s="143"/>
      <c r="F1111" s="144"/>
      <c r="G1111" s="143"/>
      <c r="H1111" s="143"/>
      <c r="I1111" s="143"/>
      <c r="J1111" s="143"/>
      <c r="K1111" s="143"/>
      <c r="L1111" s="143"/>
      <c r="M1111" s="143"/>
      <c r="N1111" s="144"/>
      <c r="O1111" s="145"/>
    </row>
    <row r="1112" spans="2:15" x14ac:dyDescent="0.4">
      <c r="B1112" s="143"/>
      <c r="C1112" s="143"/>
      <c r="D1112" s="143"/>
      <c r="E1112" s="143"/>
      <c r="F1112" s="144"/>
      <c r="G1112" s="143"/>
      <c r="H1112" s="143"/>
      <c r="I1112" s="143"/>
      <c r="J1112" s="143"/>
      <c r="K1112" s="143"/>
      <c r="L1112" s="143"/>
      <c r="M1112" s="143"/>
      <c r="N1112" s="144"/>
      <c r="O1112" s="145"/>
    </row>
    <row r="1113" spans="2:15" x14ac:dyDescent="0.4">
      <c r="B1113" s="143"/>
      <c r="C1113" s="143"/>
      <c r="D1113" s="143"/>
      <c r="E1113" s="143"/>
      <c r="F1113" s="144"/>
      <c r="G1113" s="143"/>
      <c r="H1113" s="143"/>
      <c r="I1113" s="143"/>
      <c r="J1113" s="143"/>
      <c r="K1113" s="143"/>
      <c r="L1113" s="143"/>
      <c r="M1113" s="143"/>
      <c r="N1113" s="144"/>
      <c r="O1113" s="145"/>
    </row>
    <row r="1114" spans="2:15" x14ac:dyDescent="0.4">
      <c r="B1114" s="143"/>
      <c r="C1114" s="143"/>
      <c r="D1114" s="143"/>
      <c r="E1114" s="143"/>
      <c r="F1114" s="144"/>
      <c r="G1114" s="143"/>
      <c r="H1114" s="143"/>
      <c r="I1114" s="143"/>
      <c r="J1114" s="143"/>
      <c r="K1114" s="143"/>
      <c r="L1114" s="143"/>
      <c r="M1114" s="143"/>
      <c r="N1114" s="144"/>
      <c r="O1114" s="145"/>
    </row>
    <row r="1115" spans="2:15" x14ac:dyDescent="0.4">
      <c r="B1115" s="143"/>
      <c r="C1115" s="143"/>
      <c r="D1115" s="143"/>
      <c r="E1115" s="143"/>
      <c r="F1115" s="144"/>
      <c r="G1115" s="143"/>
      <c r="H1115" s="143"/>
      <c r="I1115" s="143"/>
      <c r="J1115" s="143"/>
      <c r="K1115" s="143"/>
      <c r="L1115" s="143"/>
      <c r="M1115" s="143"/>
      <c r="N1115" s="144"/>
      <c r="O1115" s="145"/>
    </row>
    <row r="1116" spans="2:15" x14ac:dyDescent="0.4">
      <c r="B1116" s="143"/>
      <c r="C1116" s="143"/>
      <c r="D1116" s="143"/>
      <c r="E1116" s="143"/>
      <c r="F1116" s="144"/>
      <c r="G1116" s="143"/>
      <c r="H1116" s="143"/>
      <c r="I1116" s="143"/>
      <c r="J1116" s="143"/>
      <c r="K1116" s="143"/>
      <c r="L1116" s="143"/>
      <c r="M1116" s="143"/>
      <c r="N1116" s="144"/>
      <c r="O1116" s="145"/>
    </row>
    <row r="1117" spans="2:15" x14ac:dyDescent="0.4">
      <c r="B1117" s="143"/>
      <c r="C1117" s="143"/>
      <c r="D1117" s="143"/>
      <c r="E1117" s="143"/>
      <c r="F1117" s="144"/>
      <c r="G1117" s="143"/>
      <c r="H1117" s="143"/>
      <c r="I1117" s="143"/>
      <c r="J1117" s="143"/>
      <c r="K1117" s="143"/>
      <c r="L1117" s="143"/>
      <c r="M1117" s="143"/>
      <c r="N1117" s="144"/>
      <c r="O1117" s="145"/>
    </row>
    <row r="1118" spans="2:15" x14ac:dyDescent="0.4">
      <c r="B1118" s="143"/>
      <c r="C1118" s="143"/>
      <c r="D1118" s="143"/>
      <c r="E1118" s="143"/>
      <c r="F1118" s="144"/>
      <c r="G1118" s="143"/>
      <c r="H1118" s="143"/>
      <c r="I1118" s="143"/>
      <c r="J1118" s="143"/>
      <c r="K1118" s="143"/>
      <c r="L1118" s="143"/>
      <c r="M1118" s="143"/>
      <c r="N1118" s="144"/>
      <c r="O1118" s="145"/>
    </row>
    <row r="1119" spans="2:15" x14ac:dyDescent="0.4">
      <c r="B1119" s="143"/>
      <c r="C1119" s="143"/>
      <c r="D1119" s="143"/>
      <c r="E1119" s="143"/>
      <c r="F1119" s="144"/>
      <c r="G1119" s="143"/>
      <c r="H1119" s="143"/>
      <c r="I1119" s="143"/>
      <c r="J1119" s="143"/>
      <c r="K1119" s="143"/>
      <c r="L1119" s="143"/>
      <c r="M1119" s="143"/>
      <c r="N1119" s="144"/>
      <c r="O1119" s="145"/>
    </row>
    <row r="1120" spans="2:15" x14ac:dyDescent="0.4">
      <c r="B1120" s="143"/>
      <c r="C1120" s="143"/>
      <c r="D1120" s="143"/>
      <c r="E1120" s="143"/>
      <c r="F1120" s="144"/>
      <c r="G1120" s="143"/>
      <c r="H1120" s="143"/>
      <c r="I1120" s="143"/>
      <c r="J1120" s="143"/>
      <c r="K1120" s="143"/>
      <c r="L1120" s="143"/>
      <c r="M1120" s="143"/>
      <c r="N1120" s="144"/>
      <c r="O1120" s="145"/>
    </row>
    <row r="1121" spans="2:15" x14ac:dyDescent="0.4">
      <c r="B1121" s="143"/>
      <c r="C1121" s="143"/>
      <c r="D1121" s="143"/>
      <c r="E1121" s="143"/>
      <c r="F1121" s="144"/>
      <c r="G1121" s="143"/>
      <c r="H1121" s="143"/>
      <c r="I1121" s="143"/>
      <c r="J1121" s="143"/>
      <c r="K1121" s="143"/>
      <c r="L1121" s="143"/>
      <c r="M1121" s="143"/>
      <c r="N1121" s="144"/>
      <c r="O1121" s="145"/>
    </row>
    <row r="1122" spans="2:15" x14ac:dyDescent="0.4">
      <c r="B1122" s="143"/>
      <c r="C1122" s="143"/>
      <c r="D1122" s="143"/>
      <c r="E1122" s="143"/>
      <c r="F1122" s="144"/>
      <c r="G1122" s="143"/>
      <c r="H1122" s="143"/>
      <c r="I1122" s="143"/>
      <c r="J1122" s="143"/>
      <c r="K1122" s="143"/>
      <c r="L1122" s="143"/>
      <c r="M1122" s="143"/>
      <c r="N1122" s="144"/>
      <c r="O1122" s="145"/>
    </row>
    <row r="1123" spans="2:15" x14ac:dyDescent="0.4">
      <c r="B1123" s="143"/>
      <c r="C1123" s="143"/>
      <c r="D1123" s="143"/>
      <c r="E1123" s="143"/>
      <c r="F1123" s="144"/>
      <c r="G1123" s="143"/>
      <c r="H1123" s="143"/>
      <c r="I1123" s="143"/>
      <c r="J1123" s="143"/>
      <c r="K1123" s="143"/>
      <c r="L1123" s="143"/>
      <c r="M1123" s="143"/>
      <c r="N1123" s="144"/>
      <c r="O1123" s="145"/>
    </row>
    <row r="1124" spans="2:15" x14ac:dyDescent="0.4">
      <c r="B1124" s="143"/>
      <c r="C1124" s="143"/>
      <c r="D1124" s="143"/>
      <c r="E1124" s="143"/>
      <c r="F1124" s="144"/>
      <c r="G1124" s="143"/>
      <c r="H1124" s="143"/>
      <c r="I1124" s="143"/>
      <c r="J1124" s="143"/>
      <c r="K1124" s="143"/>
      <c r="L1124" s="143"/>
      <c r="M1124" s="143"/>
      <c r="N1124" s="144"/>
      <c r="O1124" s="145"/>
    </row>
    <row r="1125" spans="2:15" x14ac:dyDescent="0.4">
      <c r="B1125" s="143"/>
      <c r="C1125" s="143"/>
      <c r="D1125" s="143"/>
      <c r="E1125" s="143"/>
      <c r="F1125" s="144"/>
      <c r="G1125" s="143"/>
      <c r="H1125" s="143"/>
      <c r="I1125" s="143"/>
      <c r="J1125" s="143"/>
      <c r="K1125" s="143"/>
      <c r="L1125" s="143"/>
      <c r="M1125" s="143"/>
      <c r="N1125" s="144"/>
      <c r="O1125" s="145"/>
    </row>
    <row r="1126" spans="2:15" x14ac:dyDescent="0.4">
      <c r="B1126" s="143"/>
      <c r="C1126" s="143"/>
      <c r="D1126" s="143"/>
      <c r="E1126" s="143"/>
      <c r="F1126" s="144"/>
      <c r="G1126" s="143"/>
      <c r="H1126" s="143"/>
      <c r="I1126" s="143"/>
      <c r="J1126" s="143"/>
      <c r="K1126" s="143"/>
      <c r="L1126" s="143"/>
      <c r="M1126" s="143"/>
      <c r="N1126" s="144"/>
      <c r="O1126" s="145"/>
    </row>
    <row r="1127" spans="2:15" x14ac:dyDescent="0.4">
      <c r="B1127" s="143"/>
      <c r="C1127" s="143"/>
      <c r="D1127" s="143"/>
      <c r="E1127" s="143"/>
      <c r="F1127" s="144"/>
      <c r="G1127" s="143"/>
      <c r="H1127" s="143"/>
      <c r="I1127" s="143"/>
      <c r="J1127" s="143"/>
      <c r="K1127" s="143"/>
      <c r="L1127" s="143"/>
      <c r="M1127" s="143"/>
      <c r="N1127" s="144"/>
      <c r="O1127" s="145"/>
    </row>
    <row r="1128" spans="2:15" x14ac:dyDescent="0.4">
      <c r="B1128" s="143"/>
      <c r="C1128" s="143"/>
      <c r="D1128" s="143"/>
      <c r="E1128" s="143"/>
      <c r="F1128" s="144"/>
      <c r="G1128" s="143"/>
      <c r="H1128" s="143"/>
      <c r="I1128" s="143"/>
      <c r="J1128" s="143"/>
      <c r="K1128" s="143"/>
      <c r="L1128" s="143"/>
      <c r="M1128" s="143"/>
      <c r="N1128" s="144"/>
      <c r="O1128" s="145"/>
    </row>
    <row r="1129" spans="2:15" x14ac:dyDescent="0.4">
      <c r="B1129" s="143"/>
      <c r="C1129" s="143"/>
      <c r="D1129" s="143"/>
      <c r="E1129" s="143"/>
      <c r="F1129" s="144"/>
      <c r="G1129" s="143"/>
      <c r="H1129" s="143"/>
      <c r="I1129" s="143"/>
      <c r="J1129" s="143"/>
      <c r="K1129" s="143"/>
      <c r="L1129" s="143"/>
      <c r="M1129" s="143"/>
      <c r="N1129" s="144"/>
      <c r="O1129" s="145"/>
    </row>
    <row r="1130" spans="2:15" x14ac:dyDescent="0.4">
      <c r="B1130" s="143"/>
      <c r="C1130" s="143"/>
      <c r="D1130" s="143"/>
      <c r="E1130" s="143"/>
      <c r="F1130" s="144"/>
      <c r="G1130" s="143"/>
      <c r="H1130" s="143"/>
      <c r="I1130" s="143"/>
      <c r="J1130" s="143"/>
      <c r="K1130" s="143"/>
      <c r="L1130" s="143"/>
      <c r="M1130" s="143"/>
      <c r="N1130" s="144"/>
      <c r="O1130" s="145"/>
    </row>
    <row r="1131" spans="2:15" x14ac:dyDescent="0.4">
      <c r="B1131" s="143"/>
      <c r="C1131" s="143"/>
      <c r="D1131" s="143"/>
      <c r="E1131" s="143"/>
      <c r="F1131" s="144"/>
      <c r="G1131" s="143"/>
      <c r="H1131" s="143"/>
      <c r="I1131" s="143"/>
      <c r="J1131" s="143"/>
      <c r="K1131" s="143"/>
      <c r="L1131" s="143"/>
      <c r="M1131" s="143"/>
      <c r="N1131" s="144"/>
      <c r="O1131" s="145"/>
    </row>
    <row r="1132" spans="2:15" x14ac:dyDescent="0.4">
      <c r="B1132" s="143"/>
      <c r="C1132" s="143"/>
      <c r="D1132" s="143"/>
      <c r="E1132" s="143"/>
      <c r="F1132" s="144"/>
      <c r="G1132" s="143"/>
      <c r="H1132" s="143"/>
      <c r="I1132" s="143"/>
      <c r="J1132" s="143"/>
      <c r="K1132" s="143"/>
      <c r="L1132" s="143"/>
      <c r="M1132" s="143"/>
      <c r="N1132" s="144"/>
      <c r="O1132" s="145"/>
    </row>
    <row r="1133" spans="2:15" x14ac:dyDescent="0.4">
      <c r="B1133" s="143"/>
      <c r="C1133" s="143"/>
      <c r="D1133" s="143"/>
      <c r="E1133" s="143"/>
      <c r="F1133" s="144"/>
      <c r="G1133" s="143"/>
      <c r="H1133" s="143"/>
      <c r="I1133" s="143"/>
      <c r="J1133" s="143"/>
      <c r="K1133" s="143"/>
      <c r="L1133" s="143"/>
      <c r="M1133" s="143"/>
      <c r="N1133" s="144"/>
      <c r="O1133" s="145"/>
    </row>
    <row r="1134" spans="2:15" x14ac:dyDescent="0.4">
      <c r="B1134" s="143"/>
      <c r="C1134" s="143"/>
      <c r="D1134" s="143"/>
      <c r="E1134" s="143"/>
      <c r="F1134" s="144"/>
      <c r="G1134" s="143"/>
      <c r="H1134" s="143"/>
      <c r="I1134" s="143"/>
      <c r="J1134" s="143"/>
      <c r="K1134" s="143"/>
      <c r="L1134" s="143"/>
      <c r="M1134" s="143"/>
      <c r="N1134" s="144"/>
      <c r="O1134" s="145"/>
    </row>
    <row r="1135" spans="2:15" x14ac:dyDescent="0.4">
      <c r="B1135" s="143"/>
      <c r="C1135" s="143"/>
      <c r="D1135" s="143"/>
      <c r="E1135" s="143"/>
      <c r="F1135" s="144"/>
      <c r="G1135" s="143"/>
      <c r="H1135" s="143"/>
      <c r="I1135" s="143"/>
      <c r="J1135" s="143"/>
      <c r="K1135" s="143"/>
      <c r="L1135" s="143"/>
      <c r="M1135" s="143"/>
      <c r="N1135" s="144"/>
      <c r="O1135" s="145"/>
    </row>
    <row r="1136" spans="2:15" x14ac:dyDescent="0.4">
      <c r="B1136" s="143"/>
      <c r="C1136" s="143"/>
      <c r="D1136" s="143"/>
      <c r="E1136" s="143"/>
      <c r="F1136" s="144"/>
      <c r="G1136" s="143"/>
      <c r="H1136" s="143"/>
      <c r="I1136" s="143"/>
      <c r="J1136" s="143"/>
      <c r="K1136" s="143"/>
      <c r="L1136" s="143"/>
      <c r="M1136" s="143"/>
      <c r="N1136" s="144"/>
      <c r="O1136" s="145"/>
    </row>
    <row r="1137" spans="2:15" x14ac:dyDescent="0.4">
      <c r="B1137" s="143"/>
      <c r="C1137" s="143"/>
      <c r="D1137" s="143"/>
      <c r="E1137" s="143"/>
      <c r="F1137" s="144"/>
      <c r="G1137" s="143"/>
      <c r="H1137" s="143"/>
      <c r="I1137" s="143"/>
      <c r="J1137" s="143"/>
      <c r="K1137" s="143"/>
      <c r="L1137" s="143"/>
      <c r="M1137" s="143"/>
      <c r="N1137" s="144"/>
      <c r="O1137" s="145"/>
    </row>
    <row r="1138" spans="2:15" x14ac:dyDescent="0.4">
      <c r="B1138" s="143"/>
      <c r="C1138" s="143"/>
      <c r="D1138" s="143"/>
      <c r="E1138" s="143"/>
      <c r="F1138" s="144"/>
      <c r="G1138" s="143"/>
      <c r="H1138" s="143"/>
      <c r="I1138" s="143"/>
      <c r="J1138" s="143"/>
      <c r="K1138" s="143"/>
      <c r="L1138" s="143"/>
      <c r="M1138" s="143"/>
      <c r="N1138" s="144"/>
      <c r="O1138" s="145"/>
    </row>
    <row r="1139" spans="2:15" x14ac:dyDescent="0.4">
      <c r="B1139" s="143"/>
      <c r="C1139" s="143"/>
      <c r="D1139" s="143"/>
      <c r="E1139" s="143"/>
      <c r="F1139" s="144"/>
      <c r="G1139" s="143"/>
      <c r="H1139" s="143"/>
      <c r="I1139" s="143"/>
      <c r="J1139" s="143"/>
      <c r="K1139" s="143"/>
      <c r="L1139" s="143"/>
      <c r="M1139" s="143"/>
      <c r="N1139" s="144"/>
      <c r="O1139" s="145"/>
    </row>
    <row r="1140" spans="2:15" x14ac:dyDescent="0.4">
      <c r="B1140" s="143"/>
      <c r="C1140" s="143"/>
      <c r="D1140" s="143"/>
      <c r="E1140" s="143"/>
      <c r="F1140" s="144"/>
      <c r="G1140" s="143"/>
      <c r="H1140" s="143"/>
      <c r="I1140" s="143"/>
      <c r="J1140" s="143"/>
      <c r="K1140" s="143"/>
      <c r="L1140" s="143"/>
      <c r="M1140" s="143"/>
      <c r="N1140" s="144"/>
      <c r="O1140" s="145"/>
    </row>
    <row r="1141" spans="2:15" x14ac:dyDescent="0.4">
      <c r="B1141" s="143"/>
      <c r="C1141" s="143"/>
      <c r="D1141" s="143"/>
      <c r="E1141" s="143"/>
      <c r="F1141" s="144"/>
      <c r="G1141" s="143"/>
      <c r="H1141" s="143"/>
      <c r="I1141" s="143"/>
      <c r="J1141" s="143"/>
      <c r="K1141" s="143"/>
      <c r="L1141" s="143"/>
      <c r="M1141" s="143"/>
      <c r="N1141" s="144"/>
      <c r="O1141" s="145"/>
    </row>
    <row r="1142" spans="2:15" x14ac:dyDescent="0.4">
      <c r="B1142" s="143"/>
      <c r="C1142" s="143"/>
      <c r="D1142" s="143"/>
      <c r="E1142" s="143"/>
      <c r="F1142" s="144"/>
      <c r="G1142" s="143"/>
      <c r="H1142" s="143"/>
      <c r="I1142" s="143"/>
      <c r="J1142" s="143"/>
      <c r="K1142" s="143"/>
      <c r="L1142" s="143"/>
      <c r="M1142" s="143"/>
      <c r="N1142" s="144"/>
      <c r="O1142" s="145"/>
    </row>
    <row r="1143" spans="2:15" x14ac:dyDescent="0.4">
      <c r="B1143" s="143"/>
      <c r="C1143" s="143"/>
      <c r="D1143" s="143"/>
      <c r="E1143" s="143"/>
      <c r="F1143" s="144"/>
      <c r="G1143" s="143"/>
      <c r="H1143" s="143"/>
      <c r="I1143" s="143"/>
      <c r="J1143" s="143"/>
      <c r="K1143" s="143"/>
      <c r="L1143" s="143"/>
      <c r="M1143" s="143"/>
      <c r="N1143" s="144"/>
      <c r="O1143" s="145"/>
    </row>
    <row r="1144" spans="2:15" x14ac:dyDescent="0.4">
      <c r="B1144" s="143"/>
      <c r="C1144" s="143"/>
      <c r="D1144" s="143"/>
      <c r="E1144" s="143"/>
      <c r="F1144" s="144"/>
      <c r="G1144" s="143"/>
      <c r="H1144" s="143"/>
      <c r="I1144" s="143"/>
      <c r="J1144" s="143"/>
      <c r="K1144" s="143"/>
      <c r="L1144" s="143"/>
      <c r="M1144" s="143"/>
      <c r="N1144" s="144"/>
      <c r="O1144" s="145"/>
    </row>
    <row r="1145" spans="2:15" x14ac:dyDescent="0.4">
      <c r="B1145" s="143"/>
      <c r="C1145" s="143"/>
      <c r="D1145" s="143"/>
      <c r="E1145" s="143"/>
      <c r="F1145" s="144"/>
      <c r="G1145" s="143"/>
      <c r="H1145" s="143"/>
      <c r="I1145" s="143"/>
      <c r="J1145" s="143"/>
      <c r="K1145" s="143"/>
      <c r="L1145" s="143"/>
      <c r="M1145" s="143"/>
      <c r="N1145" s="144"/>
      <c r="O1145" s="145"/>
    </row>
    <row r="1146" spans="2:15" x14ac:dyDescent="0.4">
      <c r="B1146" s="143"/>
      <c r="C1146" s="143"/>
      <c r="D1146" s="143"/>
      <c r="E1146" s="143"/>
      <c r="F1146" s="144"/>
      <c r="G1146" s="143"/>
      <c r="H1146" s="143"/>
      <c r="I1146" s="143"/>
      <c r="J1146" s="143"/>
      <c r="K1146" s="143"/>
      <c r="L1146" s="143"/>
      <c r="M1146" s="143"/>
      <c r="N1146" s="144"/>
      <c r="O1146" s="145"/>
    </row>
    <row r="1147" spans="2:15" x14ac:dyDescent="0.4">
      <c r="B1147" s="143"/>
      <c r="C1147" s="143"/>
      <c r="D1147" s="143"/>
      <c r="E1147" s="143"/>
      <c r="F1147" s="144"/>
      <c r="G1147" s="143"/>
      <c r="H1147" s="143"/>
      <c r="I1147" s="143"/>
      <c r="J1147" s="143"/>
      <c r="K1147" s="143"/>
      <c r="L1147" s="143"/>
      <c r="M1147" s="143"/>
      <c r="N1147" s="144"/>
      <c r="O1147" s="145"/>
    </row>
    <row r="1148" spans="2:15" x14ac:dyDescent="0.4">
      <c r="B1148" s="143"/>
      <c r="C1148" s="143"/>
      <c r="D1148" s="143"/>
      <c r="E1148" s="143"/>
      <c r="F1148" s="144"/>
      <c r="G1148" s="143"/>
      <c r="H1148" s="143"/>
      <c r="I1148" s="143"/>
      <c r="J1148" s="143"/>
      <c r="K1148" s="143"/>
      <c r="L1148" s="143"/>
      <c r="M1148" s="143"/>
      <c r="N1148" s="144"/>
      <c r="O1148" s="145"/>
    </row>
    <row r="1149" spans="2:15" x14ac:dyDescent="0.4">
      <c r="B1149" s="143"/>
      <c r="C1149" s="143"/>
      <c r="D1149" s="143"/>
      <c r="E1149" s="143"/>
      <c r="F1149" s="144"/>
      <c r="G1149" s="143"/>
      <c r="H1149" s="143"/>
      <c r="I1149" s="143"/>
      <c r="J1149" s="143"/>
      <c r="K1149" s="143"/>
      <c r="L1149" s="143"/>
      <c r="M1149" s="143"/>
      <c r="N1149" s="144"/>
      <c r="O1149" s="145"/>
    </row>
    <row r="1150" spans="2:15" x14ac:dyDescent="0.4">
      <c r="B1150" s="143"/>
      <c r="C1150" s="143"/>
      <c r="D1150" s="143"/>
      <c r="E1150" s="143"/>
      <c r="F1150" s="144"/>
      <c r="G1150" s="143"/>
      <c r="H1150" s="143"/>
      <c r="I1150" s="143"/>
      <c r="J1150" s="143"/>
      <c r="K1150" s="143"/>
      <c r="L1150" s="143"/>
      <c r="M1150" s="143"/>
      <c r="N1150" s="144"/>
      <c r="O1150" s="145"/>
    </row>
    <row r="1151" spans="2:15" x14ac:dyDescent="0.4">
      <c r="B1151" s="143"/>
      <c r="C1151" s="143"/>
      <c r="D1151" s="143"/>
      <c r="E1151" s="143"/>
      <c r="F1151" s="144"/>
      <c r="G1151" s="143"/>
      <c r="H1151" s="143"/>
      <c r="I1151" s="143"/>
      <c r="J1151" s="143"/>
      <c r="K1151" s="143"/>
      <c r="L1151" s="143"/>
      <c r="M1151" s="143"/>
      <c r="N1151" s="144"/>
      <c r="O1151" s="145"/>
    </row>
    <row r="1152" spans="2:15" x14ac:dyDescent="0.4">
      <c r="B1152" s="143"/>
      <c r="C1152" s="143"/>
      <c r="D1152" s="143"/>
      <c r="E1152" s="143"/>
      <c r="F1152" s="144"/>
      <c r="G1152" s="143"/>
      <c r="H1152" s="143"/>
      <c r="I1152" s="143"/>
      <c r="J1152" s="143"/>
      <c r="K1152" s="143"/>
      <c r="L1152" s="143"/>
      <c r="M1152" s="143"/>
      <c r="N1152" s="144"/>
      <c r="O1152" s="145"/>
    </row>
    <row r="1153" spans="2:15" x14ac:dyDescent="0.4">
      <c r="B1153" s="143"/>
      <c r="C1153" s="143"/>
      <c r="D1153" s="143"/>
      <c r="E1153" s="143"/>
      <c r="F1153" s="144"/>
      <c r="G1153" s="143"/>
      <c r="H1153" s="143"/>
      <c r="I1153" s="143"/>
      <c r="J1153" s="143"/>
      <c r="K1153" s="143"/>
      <c r="L1153" s="143"/>
      <c r="M1153" s="143"/>
      <c r="N1153" s="144"/>
      <c r="O1153" s="145"/>
    </row>
    <row r="1154" spans="2:15" x14ac:dyDescent="0.4">
      <c r="B1154" s="143"/>
      <c r="C1154" s="143"/>
      <c r="D1154" s="143"/>
      <c r="E1154" s="143"/>
      <c r="F1154" s="144"/>
      <c r="G1154" s="143"/>
      <c r="H1154" s="143"/>
      <c r="I1154" s="143"/>
      <c r="J1154" s="143"/>
      <c r="K1154" s="143"/>
      <c r="L1154" s="143"/>
      <c r="M1154" s="143"/>
      <c r="N1154" s="144"/>
      <c r="O1154" s="145"/>
    </row>
    <row r="1155" spans="2:15" x14ac:dyDescent="0.4">
      <c r="B1155" s="143"/>
      <c r="C1155" s="143"/>
      <c r="D1155" s="143"/>
      <c r="E1155" s="143"/>
      <c r="F1155" s="144"/>
      <c r="G1155" s="143"/>
      <c r="H1155" s="143"/>
      <c r="I1155" s="143"/>
      <c r="J1155" s="143"/>
      <c r="K1155" s="143"/>
      <c r="L1155" s="143"/>
      <c r="M1155" s="143"/>
      <c r="N1155" s="144"/>
      <c r="O1155" s="145"/>
    </row>
    <row r="1156" spans="2:15" x14ac:dyDescent="0.4">
      <c r="B1156" s="143"/>
      <c r="C1156" s="143"/>
      <c r="D1156" s="143"/>
      <c r="E1156" s="143"/>
      <c r="F1156" s="144"/>
      <c r="G1156" s="143"/>
      <c r="H1156" s="143"/>
      <c r="I1156" s="143"/>
      <c r="J1156" s="143"/>
      <c r="K1156" s="143"/>
      <c r="L1156" s="143"/>
      <c r="M1156" s="143"/>
      <c r="N1156" s="144"/>
      <c r="O1156" s="145"/>
    </row>
    <row r="1157" spans="2:15" x14ac:dyDescent="0.4">
      <c r="B1157" s="143"/>
      <c r="C1157" s="143"/>
      <c r="D1157" s="143"/>
      <c r="E1157" s="143"/>
      <c r="F1157" s="144"/>
      <c r="G1157" s="143"/>
      <c r="H1157" s="143"/>
      <c r="I1157" s="143"/>
      <c r="J1157" s="143"/>
      <c r="K1157" s="143"/>
      <c r="L1157" s="143"/>
      <c r="M1157" s="143"/>
      <c r="N1157" s="144"/>
      <c r="O1157" s="145"/>
    </row>
    <row r="1158" spans="2:15" x14ac:dyDescent="0.4">
      <c r="B1158" s="143"/>
      <c r="C1158" s="143"/>
      <c r="D1158" s="143"/>
      <c r="E1158" s="143"/>
      <c r="F1158" s="144"/>
      <c r="G1158" s="143"/>
      <c r="H1158" s="143"/>
      <c r="I1158" s="143"/>
      <c r="J1158" s="143"/>
      <c r="K1158" s="143"/>
      <c r="L1158" s="143"/>
      <c r="M1158" s="143"/>
      <c r="N1158" s="144"/>
      <c r="O1158" s="145"/>
    </row>
    <row r="1159" spans="2:15" x14ac:dyDescent="0.4">
      <c r="B1159" s="143"/>
      <c r="C1159" s="143"/>
      <c r="D1159" s="143"/>
      <c r="E1159" s="143"/>
      <c r="F1159" s="144"/>
      <c r="G1159" s="143"/>
      <c r="H1159" s="143"/>
      <c r="I1159" s="143"/>
      <c r="J1159" s="143"/>
      <c r="K1159" s="143"/>
      <c r="L1159" s="143"/>
      <c r="M1159" s="143"/>
      <c r="N1159" s="144"/>
      <c r="O1159" s="145"/>
    </row>
    <row r="1160" spans="2:15" x14ac:dyDescent="0.4">
      <c r="B1160" s="143"/>
      <c r="C1160" s="143"/>
      <c r="D1160" s="143"/>
      <c r="E1160" s="143"/>
      <c r="F1160" s="144"/>
      <c r="G1160" s="143"/>
      <c r="H1160" s="143"/>
      <c r="I1160" s="143"/>
      <c r="J1160" s="143"/>
      <c r="K1160" s="143"/>
      <c r="L1160" s="143"/>
      <c r="M1160" s="143"/>
      <c r="N1160" s="144"/>
      <c r="O1160" s="145"/>
    </row>
    <row r="1161" spans="2:15" x14ac:dyDescent="0.4">
      <c r="B1161" s="143"/>
      <c r="C1161" s="143"/>
      <c r="D1161" s="143"/>
      <c r="E1161" s="143"/>
      <c r="F1161" s="144"/>
      <c r="G1161" s="143"/>
      <c r="H1161" s="143"/>
      <c r="I1161" s="143"/>
      <c r="J1161" s="143"/>
      <c r="K1161" s="143"/>
      <c r="L1161" s="143"/>
      <c r="M1161" s="143"/>
      <c r="N1161" s="144"/>
      <c r="O1161" s="145"/>
    </row>
    <row r="1162" spans="2:15" x14ac:dyDescent="0.4">
      <c r="B1162" s="143"/>
      <c r="C1162" s="143"/>
      <c r="D1162" s="143"/>
      <c r="E1162" s="143"/>
      <c r="F1162" s="144"/>
      <c r="G1162" s="143"/>
      <c r="H1162" s="143"/>
      <c r="I1162" s="143"/>
      <c r="J1162" s="143"/>
      <c r="K1162" s="143"/>
      <c r="L1162" s="143"/>
      <c r="M1162" s="143"/>
      <c r="N1162" s="144"/>
      <c r="O1162" s="145"/>
    </row>
    <row r="1163" spans="2:15" x14ac:dyDescent="0.4">
      <c r="B1163" s="143"/>
      <c r="C1163" s="143"/>
      <c r="D1163" s="143"/>
      <c r="E1163" s="143"/>
      <c r="F1163" s="144"/>
      <c r="G1163" s="143"/>
      <c r="H1163" s="143"/>
      <c r="I1163" s="143"/>
      <c r="J1163" s="143"/>
      <c r="K1163" s="143"/>
      <c r="L1163" s="143"/>
      <c r="M1163" s="143"/>
      <c r="N1163" s="144"/>
      <c r="O1163" s="145"/>
    </row>
    <row r="1164" spans="2:15" x14ac:dyDescent="0.4">
      <c r="B1164" s="143"/>
      <c r="C1164" s="143"/>
      <c r="D1164" s="143"/>
      <c r="E1164" s="143"/>
      <c r="F1164" s="144"/>
      <c r="G1164" s="143"/>
      <c r="H1164" s="143"/>
      <c r="I1164" s="143"/>
      <c r="J1164" s="143"/>
      <c r="K1164" s="143"/>
      <c r="L1164" s="143"/>
      <c r="M1164" s="143"/>
      <c r="N1164" s="144"/>
      <c r="O1164" s="145"/>
    </row>
    <row r="1165" spans="2:15" x14ac:dyDescent="0.4">
      <c r="B1165" s="143"/>
      <c r="C1165" s="143"/>
      <c r="D1165" s="143"/>
      <c r="E1165" s="143"/>
      <c r="F1165" s="144"/>
      <c r="G1165" s="143"/>
      <c r="H1165" s="143"/>
      <c r="I1165" s="143"/>
      <c r="J1165" s="143"/>
      <c r="K1165" s="143"/>
      <c r="L1165" s="143"/>
      <c r="M1165" s="143"/>
      <c r="N1165" s="144"/>
      <c r="O1165" s="145"/>
    </row>
    <row r="1166" spans="2:15" x14ac:dyDescent="0.4">
      <c r="B1166" s="143"/>
      <c r="C1166" s="143"/>
      <c r="D1166" s="143"/>
      <c r="E1166" s="143"/>
      <c r="F1166" s="144"/>
      <c r="G1166" s="143"/>
      <c r="H1166" s="143"/>
      <c r="I1166" s="143"/>
      <c r="J1166" s="143"/>
      <c r="K1166" s="143"/>
      <c r="L1166" s="143"/>
      <c r="M1166" s="143"/>
      <c r="N1166" s="144"/>
      <c r="O1166" s="145"/>
    </row>
    <row r="1167" spans="2:15" x14ac:dyDescent="0.4">
      <c r="B1167" s="143"/>
      <c r="C1167" s="143"/>
      <c r="D1167" s="143"/>
      <c r="E1167" s="143"/>
      <c r="F1167" s="144"/>
      <c r="G1167" s="143"/>
      <c r="H1167" s="143"/>
      <c r="I1167" s="143"/>
      <c r="J1167" s="143"/>
      <c r="K1167" s="143"/>
      <c r="L1167" s="143"/>
      <c r="M1167" s="143"/>
      <c r="N1167" s="144"/>
      <c r="O1167" s="145"/>
    </row>
    <row r="1168" spans="2:15" x14ac:dyDescent="0.4">
      <c r="B1168" s="143"/>
      <c r="C1168" s="143"/>
      <c r="D1168" s="143"/>
      <c r="E1168" s="143"/>
      <c r="F1168" s="144"/>
      <c r="G1168" s="143"/>
      <c r="H1168" s="143"/>
      <c r="I1168" s="143"/>
      <c r="J1168" s="143"/>
      <c r="K1168" s="143"/>
      <c r="L1168" s="143"/>
      <c r="M1168" s="143"/>
      <c r="N1168" s="144"/>
      <c r="O1168" s="145"/>
    </row>
    <row r="1169" spans="2:15" x14ac:dyDescent="0.4">
      <c r="B1169" s="143"/>
      <c r="C1169" s="143"/>
      <c r="D1169" s="143"/>
      <c r="E1169" s="143"/>
      <c r="F1169" s="144"/>
      <c r="G1169" s="143"/>
      <c r="H1169" s="143"/>
      <c r="I1169" s="143"/>
      <c r="J1169" s="143"/>
      <c r="K1169" s="143"/>
      <c r="L1169" s="143"/>
      <c r="M1169" s="143"/>
      <c r="N1169" s="144"/>
      <c r="O1169" s="145"/>
    </row>
    <row r="1170" spans="2:15" x14ac:dyDescent="0.4">
      <c r="B1170" s="143"/>
      <c r="C1170" s="143"/>
      <c r="D1170" s="143"/>
      <c r="E1170" s="143"/>
      <c r="F1170" s="144"/>
      <c r="G1170" s="143"/>
      <c r="H1170" s="143"/>
      <c r="I1170" s="143"/>
      <c r="J1170" s="143"/>
      <c r="K1170" s="143"/>
      <c r="L1170" s="143"/>
      <c r="M1170" s="143"/>
      <c r="N1170" s="144"/>
      <c r="O1170" s="145"/>
    </row>
    <row r="1171" spans="2:15" x14ac:dyDescent="0.4">
      <c r="B1171" s="143"/>
      <c r="C1171" s="143"/>
      <c r="D1171" s="143"/>
      <c r="E1171" s="143"/>
      <c r="F1171" s="144"/>
      <c r="G1171" s="143"/>
      <c r="H1171" s="143"/>
      <c r="I1171" s="143"/>
      <c r="J1171" s="143"/>
      <c r="K1171" s="143"/>
      <c r="L1171" s="143"/>
      <c r="M1171" s="143"/>
      <c r="N1171" s="144"/>
      <c r="O1171" s="145"/>
    </row>
    <row r="1172" spans="2:15" x14ac:dyDescent="0.4">
      <c r="B1172" s="143"/>
      <c r="C1172" s="143"/>
      <c r="D1172" s="143"/>
      <c r="E1172" s="143"/>
      <c r="F1172" s="144"/>
      <c r="G1172" s="143"/>
      <c r="H1172" s="143"/>
      <c r="I1172" s="143"/>
      <c r="J1172" s="143"/>
      <c r="K1172" s="143"/>
      <c r="L1172" s="143"/>
      <c r="M1172" s="143"/>
      <c r="N1172" s="144"/>
      <c r="O1172" s="145"/>
    </row>
    <row r="1173" spans="2:15" x14ac:dyDescent="0.4">
      <c r="B1173" s="143"/>
      <c r="C1173" s="143"/>
      <c r="D1173" s="143"/>
      <c r="E1173" s="143"/>
      <c r="F1173" s="144"/>
      <c r="G1173" s="143"/>
      <c r="H1173" s="143"/>
      <c r="I1173" s="143"/>
      <c r="J1173" s="143"/>
      <c r="K1173" s="143"/>
      <c r="L1173" s="143"/>
      <c r="M1173" s="143"/>
      <c r="N1173" s="144"/>
      <c r="O1173" s="145"/>
    </row>
    <row r="1174" spans="2:15" x14ac:dyDescent="0.4">
      <c r="B1174" s="143"/>
      <c r="C1174" s="143"/>
      <c r="D1174" s="143"/>
      <c r="E1174" s="143"/>
      <c r="F1174" s="144"/>
      <c r="G1174" s="143"/>
      <c r="H1174" s="143"/>
      <c r="I1174" s="143"/>
      <c r="J1174" s="143"/>
      <c r="K1174" s="143"/>
      <c r="L1174" s="143"/>
      <c r="M1174" s="143"/>
      <c r="N1174" s="144"/>
      <c r="O1174" s="145"/>
    </row>
    <row r="1175" spans="2:15" x14ac:dyDescent="0.4">
      <c r="B1175" s="143"/>
      <c r="C1175" s="143"/>
      <c r="D1175" s="143"/>
      <c r="E1175" s="143"/>
      <c r="F1175" s="144"/>
      <c r="G1175" s="143"/>
      <c r="H1175" s="143"/>
      <c r="I1175" s="143"/>
      <c r="J1175" s="143"/>
      <c r="K1175" s="143"/>
      <c r="L1175" s="143"/>
      <c r="M1175" s="143"/>
      <c r="N1175" s="144"/>
      <c r="O1175" s="145"/>
    </row>
    <row r="1176" spans="2:15" x14ac:dyDescent="0.4">
      <c r="B1176" s="143"/>
      <c r="C1176" s="143"/>
      <c r="D1176" s="143"/>
      <c r="E1176" s="143"/>
      <c r="F1176" s="144"/>
      <c r="G1176" s="143"/>
      <c r="H1176" s="143"/>
      <c r="I1176" s="143"/>
      <c r="J1176" s="143"/>
      <c r="K1176" s="143"/>
      <c r="L1176" s="143"/>
      <c r="M1176" s="143"/>
      <c r="N1176" s="144"/>
      <c r="O1176" s="145"/>
    </row>
    <row r="1177" spans="2:15" x14ac:dyDescent="0.4">
      <c r="B1177" s="143"/>
      <c r="C1177" s="143"/>
      <c r="D1177" s="143"/>
      <c r="E1177" s="143"/>
      <c r="F1177" s="144"/>
      <c r="G1177" s="143"/>
      <c r="H1177" s="143"/>
      <c r="I1177" s="143"/>
      <c r="J1177" s="143"/>
      <c r="K1177" s="143"/>
      <c r="L1177" s="143"/>
      <c r="M1177" s="143"/>
      <c r="N1177" s="144"/>
      <c r="O1177" s="145"/>
    </row>
    <row r="1178" spans="2:15" x14ac:dyDescent="0.4">
      <c r="B1178" s="143"/>
      <c r="C1178" s="143"/>
      <c r="D1178" s="143"/>
      <c r="E1178" s="143"/>
      <c r="F1178" s="144"/>
      <c r="G1178" s="143"/>
      <c r="H1178" s="143"/>
      <c r="I1178" s="143"/>
      <c r="J1178" s="143"/>
      <c r="K1178" s="143"/>
      <c r="L1178" s="143"/>
      <c r="M1178" s="143"/>
      <c r="N1178" s="144"/>
      <c r="O1178" s="145"/>
    </row>
    <row r="1179" spans="2:15" x14ac:dyDescent="0.4">
      <c r="B1179" s="143"/>
      <c r="C1179" s="143"/>
      <c r="D1179" s="143"/>
      <c r="E1179" s="143"/>
      <c r="F1179" s="144"/>
      <c r="G1179" s="143"/>
      <c r="H1179" s="143"/>
      <c r="I1179" s="143"/>
      <c r="J1179" s="143"/>
      <c r="K1179" s="143"/>
      <c r="L1179" s="143"/>
      <c r="M1179" s="143"/>
      <c r="N1179" s="144"/>
      <c r="O1179" s="145"/>
    </row>
    <row r="1180" spans="2:15" x14ac:dyDescent="0.4">
      <c r="B1180" s="143"/>
      <c r="C1180" s="143"/>
      <c r="D1180" s="143"/>
      <c r="E1180" s="143"/>
      <c r="F1180" s="144"/>
      <c r="G1180" s="143"/>
      <c r="H1180" s="143"/>
      <c r="I1180" s="143"/>
      <c r="J1180" s="143"/>
      <c r="K1180" s="143"/>
      <c r="L1180" s="143"/>
      <c r="M1180" s="143"/>
      <c r="N1180" s="144"/>
      <c r="O1180" s="145"/>
    </row>
    <row r="1181" spans="2:15" x14ac:dyDescent="0.4">
      <c r="B1181" s="143"/>
      <c r="C1181" s="143"/>
      <c r="D1181" s="143"/>
      <c r="E1181" s="143"/>
      <c r="F1181" s="144"/>
      <c r="G1181" s="143"/>
      <c r="H1181" s="143"/>
      <c r="I1181" s="143"/>
      <c r="J1181" s="143"/>
      <c r="K1181" s="143"/>
      <c r="L1181" s="143"/>
      <c r="M1181" s="143"/>
      <c r="N1181" s="144"/>
      <c r="O1181" s="145"/>
    </row>
    <row r="1182" spans="2:15" x14ac:dyDescent="0.4">
      <c r="B1182" s="143"/>
      <c r="C1182" s="143"/>
      <c r="D1182" s="143"/>
      <c r="E1182" s="143"/>
      <c r="F1182" s="144"/>
      <c r="G1182" s="143"/>
      <c r="H1182" s="143"/>
      <c r="I1182" s="143"/>
      <c r="J1182" s="143"/>
      <c r="K1182" s="143"/>
      <c r="L1182" s="143"/>
      <c r="M1182" s="143"/>
      <c r="N1182" s="144"/>
      <c r="O1182" s="145"/>
    </row>
    <row r="1183" spans="2:15" x14ac:dyDescent="0.4">
      <c r="B1183" s="143"/>
      <c r="C1183" s="143"/>
      <c r="D1183" s="143"/>
      <c r="E1183" s="143"/>
      <c r="F1183" s="144"/>
      <c r="G1183" s="143"/>
      <c r="H1183" s="143"/>
      <c r="I1183" s="143"/>
      <c r="J1183" s="143"/>
      <c r="K1183" s="143"/>
      <c r="L1183" s="143"/>
      <c r="M1183" s="143"/>
      <c r="N1183" s="144"/>
      <c r="O1183" s="145"/>
    </row>
    <row r="1184" spans="2:15" x14ac:dyDescent="0.4">
      <c r="B1184" s="143"/>
      <c r="C1184" s="143"/>
      <c r="D1184" s="143"/>
      <c r="E1184" s="143"/>
      <c r="F1184" s="144"/>
      <c r="G1184" s="143"/>
      <c r="H1184" s="143"/>
      <c r="I1184" s="143"/>
      <c r="J1184" s="143"/>
      <c r="K1184" s="143"/>
      <c r="L1184" s="143"/>
      <c r="M1184" s="143"/>
      <c r="N1184" s="144"/>
      <c r="O1184" s="145"/>
    </row>
    <row r="1185" spans="2:15" x14ac:dyDescent="0.4">
      <c r="B1185" s="143"/>
      <c r="C1185" s="143"/>
      <c r="D1185" s="143"/>
      <c r="E1185" s="143"/>
      <c r="F1185" s="144"/>
      <c r="G1185" s="143"/>
      <c r="H1185" s="143"/>
      <c r="I1185" s="143"/>
      <c r="J1185" s="143"/>
      <c r="K1185" s="143"/>
      <c r="L1185" s="143"/>
      <c r="M1185" s="143"/>
      <c r="N1185" s="144"/>
      <c r="O1185" s="145"/>
    </row>
    <row r="1186" spans="2:15" x14ac:dyDescent="0.4">
      <c r="B1186" s="143"/>
      <c r="C1186" s="143"/>
      <c r="D1186" s="143"/>
      <c r="E1186" s="143"/>
      <c r="F1186" s="144"/>
      <c r="G1186" s="143"/>
      <c r="H1186" s="143"/>
      <c r="I1186" s="143"/>
      <c r="J1186" s="143"/>
      <c r="K1186" s="143"/>
      <c r="L1186" s="143"/>
      <c r="M1186" s="143"/>
      <c r="N1186" s="144"/>
      <c r="O1186" s="145"/>
    </row>
    <row r="1187" spans="2:15" x14ac:dyDescent="0.4">
      <c r="B1187" s="143"/>
      <c r="C1187" s="143"/>
      <c r="D1187" s="143"/>
      <c r="E1187" s="143"/>
      <c r="F1187" s="144"/>
      <c r="G1187" s="143"/>
      <c r="H1187" s="143"/>
      <c r="I1187" s="143"/>
      <c r="J1187" s="143"/>
      <c r="K1187" s="143"/>
      <c r="L1187" s="143"/>
      <c r="M1187" s="143"/>
      <c r="N1187" s="144"/>
      <c r="O1187" s="145"/>
    </row>
    <row r="1188" spans="2:15" x14ac:dyDescent="0.4">
      <c r="B1188" s="143"/>
      <c r="C1188" s="143"/>
      <c r="D1188" s="143"/>
      <c r="E1188" s="143"/>
      <c r="F1188" s="144"/>
      <c r="G1188" s="143"/>
      <c r="H1188" s="143"/>
      <c r="I1188" s="143"/>
      <c r="J1188" s="143"/>
      <c r="K1188" s="143"/>
      <c r="L1188" s="143"/>
      <c r="M1188" s="143"/>
      <c r="N1188" s="144"/>
      <c r="O1188" s="145"/>
    </row>
    <row r="1189" spans="2:15" x14ac:dyDescent="0.4">
      <c r="B1189" s="143"/>
      <c r="C1189" s="143"/>
      <c r="D1189" s="143"/>
      <c r="E1189" s="143"/>
      <c r="F1189" s="144"/>
      <c r="G1189" s="143"/>
      <c r="H1189" s="143"/>
      <c r="I1189" s="143"/>
      <c r="J1189" s="143"/>
      <c r="K1189" s="143"/>
      <c r="L1189" s="143"/>
      <c r="M1189" s="143"/>
      <c r="N1189" s="144"/>
      <c r="O1189" s="145"/>
    </row>
    <row r="1190" spans="2:15" x14ac:dyDescent="0.4">
      <c r="B1190" s="143"/>
      <c r="C1190" s="143"/>
      <c r="D1190" s="143"/>
      <c r="E1190" s="143"/>
      <c r="F1190" s="144"/>
      <c r="G1190" s="143"/>
      <c r="H1190" s="143"/>
      <c r="I1190" s="143"/>
      <c r="J1190" s="143"/>
      <c r="K1190" s="143"/>
      <c r="L1190" s="143"/>
      <c r="M1190" s="143"/>
      <c r="N1190" s="144"/>
      <c r="O1190" s="145"/>
    </row>
    <row r="1191" spans="2:15" x14ac:dyDescent="0.4">
      <c r="B1191" s="143"/>
      <c r="C1191" s="143"/>
      <c r="D1191" s="143"/>
      <c r="E1191" s="143"/>
      <c r="F1191" s="144"/>
      <c r="G1191" s="143"/>
      <c r="H1191" s="143"/>
      <c r="I1191" s="143"/>
      <c r="J1191" s="143"/>
      <c r="K1191" s="143"/>
      <c r="L1191" s="143"/>
      <c r="M1191" s="143"/>
      <c r="N1191" s="144"/>
      <c r="O1191" s="145"/>
    </row>
    <row r="1192" spans="2:15" x14ac:dyDescent="0.4">
      <c r="B1192" s="143"/>
      <c r="C1192" s="143"/>
      <c r="D1192" s="143"/>
      <c r="E1192" s="143"/>
      <c r="F1192" s="144"/>
      <c r="G1192" s="143"/>
      <c r="H1192" s="143"/>
      <c r="I1192" s="143"/>
      <c r="J1192" s="143"/>
      <c r="K1192" s="143"/>
      <c r="L1192" s="143"/>
      <c r="M1192" s="143"/>
      <c r="N1192" s="144"/>
      <c r="O1192" s="145"/>
    </row>
    <row r="1193" spans="2:15" x14ac:dyDescent="0.4">
      <c r="B1193" s="143"/>
      <c r="C1193" s="143"/>
      <c r="D1193" s="143"/>
      <c r="E1193" s="143"/>
      <c r="F1193" s="144"/>
      <c r="G1193" s="143"/>
      <c r="H1193" s="143"/>
      <c r="I1193" s="143"/>
      <c r="J1193" s="143"/>
      <c r="K1193" s="143"/>
      <c r="L1193" s="143"/>
      <c r="M1193" s="143"/>
      <c r="N1193" s="144"/>
      <c r="O1193" s="145"/>
    </row>
    <row r="1194" spans="2:15" x14ac:dyDescent="0.4">
      <c r="B1194" s="143"/>
      <c r="C1194" s="143"/>
      <c r="D1194" s="143"/>
      <c r="E1194" s="143"/>
      <c r="F1194" s="144"/>
      <c r="G1194" s="143"/>
      <c r="H1194" s="143"/>
      <c r="I1194" s="143"/>
      <c r="J1194" s="143"/>
      <c r="K1194" s="143"/>
      <c r="L1194" s="143"/>
      <c r="M1194" s="143"/>
      <c r="N1194" s="144"/>
      <c r="O1194" s="145"/>
    </row>
    <row r="1195" spans="2:15" x14ac:dyDescent="0.4">
      <c r="B1195" s="143"/>
      <c r="C1195" s="143"/>
      <c r="D1195" s="143"/>
      <c r="E1195" s="143"/>
      <c r="F1195" s="144"/>
      <c r="G1195" s="143"/>
      <c r="H1195" s="143"/>
      <c r="I1195" s="143"/>
      <c r="J1195" s="143"/>
      <c r="K1195" s="143"/>
      <c r="L1195" s="143"/>
      <c r="M1195" s="143"/>
      <c r="N1195" s="144"/>
      <c r="O1195" s="145"/>
    </row>
    <row r="1196" spans="2:15" x14ac:dyDescent="0.4">
      <c r="B1196" s="143"/>
      <c r="C1196" s="143"/>
      <c r="D1196" s="143"/>
      <c r="E1196" s="143"/>
      <c r="F1196" s="144"/>
      <c r="G1196" s="143"/>
      <c r="H1196" s="143"/>
      <c r="I1196" s="143"/>
      <c r="J1196" s="143"/>
      <c r="K1196" s="143"/>
      <c r="L1196" s="143"/>
      <c r="M1196" s="143"/>
      <c r="N1196" s="144"/>
      <c r="O1196" s="145"/>
    </row>
    <row r="1197" spans="2:15" x14ac:dyDescent="0.4">
      <c r="B1197" s="143"/>
      <c r="C1197" s="143"/>
      <c r="D1197" s="143"/>
      <c r="E1197" s="143"/>
      <c r="F1197" s="144"/>
      <c r="G1197" s="143"/>
      <c r="H1197" s="143"/>
      <c r="I1197" s="143"/>
      <c r="J1197" s="143"/>
      <c r="K1197" s="143"/>
      <c r="L1197" s="143"/>
      <c r="M1197" s="143"/>
      <c r="N1197" s="144"/>
      <c r="O1197" s="145"/>
    </row>
    <row r="1198" spans="2:15" x14ac:dyDescent="0.4">
      <c r="B1198" s="143"/>
      <c r="C1198" s="143"/>
      <c r="D1198" s="143"/>
      <c r="E1198" s="143"/>
      <c r="F1198" s="144"/>
      <c r="G1198" s="143"/>
      <c r="H1198" s="143"/>
      <c r="I1198" s="143"/>
      <c r="J1198" s="143"/>
      <c r="K1198" s="143"/>
      <c r="L1198" s="143"/>
      <c r="M1198" s="143"/>
      <c r="N1198" s="144"/>
      <c r="O1198" s="145"/>
    </row>
    <row r="1199" spans="2:15" x14ac:dyDescent="0.4">
      <c r="B1199" s="143"/>
      <c r="C1199" s="143"/>
      <c r="D1199" s="143"/>
      <c r="E1199" s="143"/>
      <c r="F1199" s="144"/>
      <c r="G1199" s="143"/>
      <c r="H1199" s="143"/>
      <c r="I1199" s="143"/>
      <c r="J1199" s="143"/>
      <c r="K1199" s="143"/>
      <c r="L1199" s="143"/>
      <c r="M1199" s="143"/>
      <c r="N1199" s="144"/>
      <c r="O1199" s="145"/>
    </row>
    <row r="1200" spans="2:15" x14ac:dyDescent="0.4">
      <c r="B1200" s="143"/>
      <c r="C1200" s="143"/>
      <c r="D1200" s="143"/>
      <c r="E1200" s="143"/>
      <c r="F1200" s="144"/>
      <c r="G1200" s="143"/>
      <c r="H1200" s="143"/>
      <c r="I1200" s="143"/>
      <c r="J1200" s="143"/>
      <c r="K1200" s="143"/>
      <c r="L1200" s="143"/>
      <c r="M1200" s="143"/>
      <c r="N1200" s="144"/>
      <c r="O1200" s="145"/>
    </row>
    <row r="1201" spans="2:15" x14ac:dyDescent="0.4">
      <c r="B1201" s="143"/>
      <c r="C1201" s="143"/>
      <c r="D1201" s="143"/>
      <c r="E1201" s="143"/>
      <c r="F1201" s="144"/>
      <c r="G1201" s="143"/>
      <c r="H1201" s="143"/>
      <c r="I1201" s="143"/>
      <c r="J1201" s="143"/>
      <c r="K1201" s="143"/>
      <c r="L1201" s="143"/>
      <c r="M1201" s="143"/>
      <c r="N1201" s="144"/>
      <c r="O1201" s="145"/>
    </row>
    <row r="1202" spans="2:15" x14ac:dyDescent="0.4">
      <c r="B1202" s="143"/>
      <c r="C1202" s="143"/>
      <c r="D1202" s="143"/>
      <c r="E1202" s="143"/>
      <c r="F1202" s="144"/>
      <c r="G1202" s="143"/>
      <c r="H1202" s="143"/>
      <c r="I1202" s="143"/>
      <c r="J1202" s="143"/>
      <c r="K1202" s="143"/>
      <c r="L1202" s="143"/>
      <c r="M1202" s="143"/>
      <c r="N1202" s="144"/>
      <c r="O1202" s="145"/>
    </row>
    <row r="1203" spans="2:15" x14ac:dyDescent="0.4">
      <c r="B1203" s="143"/>
      <c r="C1203" s="143"/>
      <c r="D1203" s="143"/>
      <c r="E1203" s="143"/>
      <c r="F1203" s="144"/>
      <c r="G1203" s="143"/>
      <c r="H1203" s="143"/>
      <c r="I1203" s="143"/>
      <c r="J1203" s="143"/>
      <c r="K1203" s="143"/>
      <c r="L1203" s="143"/>
      <c r="M1203" s="143"/>
      <c r="N1203" s="144"/>
      <c r="O1203" s="145"/>
    </row>
    <row r="1204" spans="2:15" x14ac:dyDescent="0.4">
      <c r="B1204" s="143"/>
      <c r="C1204" s="143"/>
      <c r="D1204" s="143"/>
      <c r="E1204" s="143"/>
      <c r="F1204" s="144"/>
      <c r="G1204" s="143"/>
      <c r="H1204" s="143"/>
      <c r="I1204" s="143"/>
      <c r="J1204" s="143"/>
      <c r="K1204" s="143"/>
      <c r="L1204" s="143"/>
      <c r="M1204" s="143"/>
      <c r="N1204" s="144"/>
      <c r="O1204" s="145"/>
    </row>
    <row r="1205" spans="2:15" x14ac:dyDescent="0.4">
      <c r="B1205" s="143"/>
      <c r="C1205" s="143"/>
      <c r="D1205" s="143"/>
      <c r="E1205" s="143"/>
      <c r="F1205" s="144"/>
      <c r="G1205" s="143"/>
      <c r="H1205" s="143"/>
      <c r="I1205" s="143"/>
      <c r="J1205" s="143"/>
      <c r="K1205" s="143"/>
      <c r="L1205" s="143"/>
      <c r="M1205" s="143"/>
      <c r="N1205" s="144"/>
      <c r="O1205" s="145"/>
    </row>
    <row r="1206" spans="2:15" x14ac:dyDescent="0.4">
      <c r="B1206" s="143"/>
      <c r="C1206" s="143"/>
      <c r="D1206" s="143"/>
      <c r="E1206" s="143"/>
      <c r="F1206" s="144"/>
      <c r="G1206" s="143"/>
      <c r="H1206" s="143"/>
      <c r="I1206" s="143"/>
      <c r="J1206" s="143"/>
      <c r="K1206" s="143"/>
      <c r="L1206" s="143"/>
      <c r="M1206" s="143"/>
      <c r="N1206" s="144"/>
      <c r="O1206" s="145"/>
    </row>
    <row r="1207" spans="2:15" x14ac:dyDescent="0.4">
      <c r="B1207" s="143"/>
      <c r="C1207" s="143"/>
      <c r="D1207" s="143"/>
      <c r="E1207" s="143"/>
      <c r="F1207" s="144"/>
      <c r="G1207" s="143"/>
      <c r="H1207" s="143"/>
      <c r="I1207" s="143"/>
      <c r="J1207" s="143"/>
      <c r="K1207" s="143"/>
      <c r="L1207" s="143"/>
      <c r="M1207" s="143"/>
      <c r="N1207" s="144"/>
      <c r="O1207" s="145"/>
    </row>
    <row r="1208" spans="2:15" x14ac:dyDescent="0.4">
      <c r="B1208" s="143"/>
      <c r="C1208" s="143"/>
      <c r="D1208" s="143"/>
      <c r="E1208" s="143"/>
      <c r="F1208" s="144"/>
      <c r="G1208" s="143"/>
      <c r="H1208" s="143"/>
      <c r="I1208" s="143"/>
      <c r="J1208" s="143"/>
      <c r="K1208" s="143"/>
      <c r="L1208" s="143"/>
      <c r="M1208" s="143"/>
      <c r="N1208" s="144"/>
      <c r="O1208" s="145"/>
    </row>
    <row r="1209" spans="2:15" x14ac:dyDescent="0.4">
      <c r="B1209" s="143"/>
      <c r="C1209" s="143"/>
      <c r="D1209" s="143"/>
      <c r="E1209" s="143"/>
      <c r="F1209" s="144"/>
      <c r="G1209" s="143"/>
      <c r="H1209" s="143"/>
      <c r="I1209" s="143"/>
      <c r="J1209" s="143"/>
      <c r="K1209" s="143"/>
      <c r="L1209" s="143"/>
      <c r="M1209" s="143"/>
      <c r="N1209" s="144"/>
      <c r="O1209" s="145"/>
    </row>
    <row r="1210" spans="2:15" x14ac:dyDescent="0.4">
      <c r="B1210" s="143"/>
      <c r="C1210" s="143"/>
      <c r="D1210" s="143"/>
      <c r="E1210" s="143"/>
      <c r="F1210" s="144"/>
      <c r="G1210" s="143"/>
      <c r="H1210" s="143"/>
      <c r="I1210" s="143"/>
      <c r="J1210" s="143"/>
      <c r="K1210" s="143"/>
      <c r="L1210" s="143"/>
      <c r="M1210" s="143"/>
      <c r="N1210" s="144"/>
      <c r="O1210" s="145"/>
    </row>
    <row r="1211" spans="2:15" x14ac:dyDescent="0.4">
      <c r="B1211" s="143"/>
      <c r="C1211" s="143"/>
      <c r="D1211" s="143"/>
      <c r="E1211" s="143"/>
      <c r="F1211" s="144"/>
      <c r="G1211" s="143"/>
      <c r="H1211" s="143"/>
      <c r="I1211" s="143"/>
      <c r="J1211" s="143"/>
      <c r="K1211" s="143"/>
      <c r="L1211" s="143"/>
      <c r="M1211" s="143"/>
      <c r="N1211" s="144"/>
      <c r="O1211" s="145"/>
    </row>
    <row r="1212" spans="2:15" x14ac:dyDescent="0.4">
      <c r="B1212" s="143"/>
      <c r="C1212" s="143"/>
      <c r="D1212" s="143"/>
      <c r="E1212" s="143"/>
      <c r="F1212" s="144"/>
      <c r="G1212" s="143"/>
      <c r="H1212" s="143"/>
      <c r="I1212" s="143"/>
      <c r="J1212" s="143"/>
      <c r="K1212" s="143"/>
      <c r="L1212" s="143"/>
      <c r="M1212" s="143"/>
      <c r="N1212" s="144"/>
      <c r="O1212" s="145"/>
    </row>
    <row r="1213" spans="2:15" x14ac:dyDescent="0.4">
      <c r="B1213" s="143"/>
      <c r="C1213" s="143"/>
      <c r="D1213" s="143"/>
      <c r="E1213" s="143"/>
      <c r="F1213" s="144"/>
      <c r="G1213" s="143"/>
      <c r="H1213" s="143"/>
      <c r="I1213" s="143"/>
      <c r="J1213" s="143"/>
      <c r="K1213" s="143"/>
      <c r="L1213" s="143"/>
      <c r="M1213" s="143"/>
      <c r="N1213" s="144"/>
      <c r="O1213" s="145"/>
    </row>
    <row r="1214" spans="2:15" x14ac:dyDescent="0.4">
      <c r="B1214" s="143"/>
      <c r="C1214" s="143"/>
      <c r="D1214" s="143"/>
      <c r="E1214" s="143"/>
      <c r="F1214" s="144"/>
      <c r="G1214" s="143"/>
      <c r="H1214" s="143"/>
      <c r="I1214" s="143"/>
      <c r="J1214" s="143"/>
      <c r="K1214" s="143"/>
      <c r="L1214" s="143"/>
      <c r="M1214" s="143"/>
      <c r="N1214" s="144"/>
      <c r="O1214" s="145"/>
    </row>
    <row r="1215" spans="2:15" x14ac:dyDescent="0.4">
      <c r="B1215" s="143"/>
      <c r="C1215" s="143"/>
      <c r="D1215" s="143"/>
      <c r="E1215" s="143"/>
      <c r="F1215" s="144"/>
      <c r="G1215" s="143"/>
      <c r="H1215" s="143"/>
      <c r="I1215" s="143"/>
      <c r="J1215" s="143"/>
      <c r="K1215" s="143"/>
      <c r="L1215" s="143"/>
      <c r="M1215" s="143"/>
      <c r="N1215" s="144"/>
      <c r="O1215" s="145"/>
    </row>
    <row r="1216" spans="2:15" x14ac:dyDescent="0.4">
      <c r="B1216" s="143"/>
      <c r="C1216" s="143"/>
      <c r="D1216" s="143"/>
      <c r="E1216" s="143"/>
      <c r="F1216" s="144"/>
      <c r="G1216" s="143"/>
      <c r="H1216" s="143"/>
      <c r="I1216" s="143"/>
      <c r="J1216" s="143"/>
      <c r="K1216" s="143"/>
      <c r="L1216" s="143"/>
      <c r="M1216" s="143"/>
      <c r="N1216" s="144"/>
      <c r="O1216" s="145"/>
    </row>
    <row r="1217" spans="2:15" x14ac:dyDescent="0.4">
      <c r="B1217" s="143"/>
      <c r="C1217" s="143"/>
      <c r="D1217" s="143"/>
      <c r="E1217" s="143"/>
      <c r="F1217" s="144"/>
      <c r="G1217" s="143"/>
      <c r="H1217" s="143"/>
      <c r="I1217" s="143"/>
      <c r="J1217" s="143"/>
      <c r="K1217" s="143"/>
      <c r="L1217" s="143"/>
      <c r="M1217" s="143"/>
      <c r="N1217" s="144"/>
      <c r="O1217" s="145"/>
    </row>
    <row r="1218" spans="2:15" x14ac:dyDescent="0.4">
      <c r="B1218" s="143"/>
      <c r="C1218" s="143"/>
      <c r="D1218" s="143"/>
      <c r="E1218" s="143"/>
      <c r="F1218" s="144"/>
      <c r="G1218" s="143"/>
      <c r="H1218" s="143"/>
      <c r="I1218" s="143"/>
      <c r="J1218" s="143"/>
      <c r="K1218" s="143"/>
      <c r="L1218" s="143"/>
      <c r="M1218" s="143"/>
      <c r="N1218" s="144"/>
      <c r="O1218" s="145"/>
    </row>
    <row r="1219" spans="2:15" x14ac:dyDescent="0.4">
      <c r="B1219" s="143"/>
      <c r="C1219" s="143"/>
      <c r="D1219" s="143"/>
      <c r="E1219" s="143"/>
      <c r="F1219" s="144"/>
      <c r="G1219" s="143"/>
      <c r="H1219" s="143"/>
      <c r="I1219" s="143"/>
      <c r="J1219" s="143"/>
      <c r="K1219" s="143"/>
      <c r="L1219" s="143"/>
      <c r="M1219" s="143"/>
      <c r="N1219" s="144"/>
      <c r="O1219" s="145"/>
    </row>
    <row r="1220" spans="2:15" x14ac:dyDescent="0.4">
      <c r="B1220" s="143"/>
      <c r="C1220" s="143"/>
      <c r="D1220" s="143"/>
      <c r="E1220" s="143"/>
      <c r="F1220" s="144"/>
      <c r="G1220" s="143"/>
      <c r="H1220" s="143"/>
      <c r="I1220" s="143"/>
      <c r="J1220" s="143"/>
      <c r="K1220" s="143"/>
      <c r="L1220" s="143"/>
      <c r="M1220" s="143"/>
      <c r="N1220" s="144"/>
      <c r="O1220" s="145"/>
    </row>
    <row r="1221" spans="2:15" x14ac:dyDescent="0.4">
      <c r="B1221" s="143"/>
      <c r="C1221" s="143"/>
      <c r="D1221" s="143"/>
      <c r="E1221" s="143"/>
      <c r="F1221" s="144"/>
      <c r="G1221" s="143"/>
      <c r="H1221" s="143"/>
      <c r="I1221" s="143"/>
      <c r="J1221" s="143"/>
      <c r="K1221" s="143"/>
      <c r="L1221" s="143"/>
      <c r="M1221" s="143"/>
      <c r="N1221" s="144"/>
      <c r="O1221" s="145"/>
    </row>
    <row r="1222" spans="2:15" x14ac:dyDescent="0.4">
      <c r="B1222" s="143"/>
      <c r="C1222" s="143"/>
      <c r="D1222" s="143"/>
      <c r="E1222" s="143"/>
      <c r="F1222" s="144"/>
      <c r="G1222" s="143"/>
      <c r="H1222" s="143"/>
      <c r="I1222" s="143"/>
      <c r="J1222" s="143"/>
      <c r="K1222" s="143"/>
      <c r="L1222" s="143"/>
      <c r="M1222" s="143"/>
      <c r="N1222" s="144"/>
      <c r="O1222" s="145"/>
    </row>
    <row r="1223" spans="2:15" x14ac:dyDescent="0.4">
      <c r="B1223" s="143"/>
      <c r="C1223" s="143"/>
      <c r="D1223" s="143"/>
      <c r="E1223" s="143"/>
      <c r="F1223" s="144"/>
      <c r="G1223" s="143"/>
      <c r="H1223" s="143"/>
      <c r="I1223" s="143"/>
      <c r="J1223" s="143"/>
      <c r="K1223" s="143"/>
      <c r="L1223" s="143"/>
      <c r="M1223" s="143"/>
      <c r="N1223" s="144"/>
      <c r="O1223" s="145"/>
    </row>
    <row r="1224" spans="2:15" x14ac:dyDescent="0.4">
      <c r="B1224" s="143"/>
      <c r="C1224" s="143"/>
      <c r="D1224" s="143"/>
      <c r="E1224" s="143"/>
      <c r="F1224" s="144"/>
      <c r="G1224" s="143"/>
      <c r="H1224" s="143"/>
      <c r="I1224" s="143"/>
      <c r="J1224" s="143"/>
      <c r="K1224" s="143"/>
      <c r="L1224" s="143"/>
      <c r="M1224" s="143"/>
      <c r="N1224" s="144"/>
      <c r="O1224" s="145"/>
    </row>
    <row r="1225" spans="2:15" x14ac:dyDescent="0.4">
      <c r="B1225" s="143"/>
      <c r="C1225" s="143"/>
      <c r="D1225" s="143"/>
      <c r="E1225" s="143"/>
      <c r="F1225" s="144"/>
      <c r="G1225" s="143"/>
      <c r="H1225" s="143"/>
      <c r="I1225" s="143"/>
      <c r="J1225" s="143"/>
      <c r="K1225" s="143"/>
      <c r="L1225" s="143"/>
      <c r="M1225" s="143"/>
      <c r="N1225" s="144"/>
      <c r="O1225" s="145"/>
    </row>
    <row r="1226" spans="2:15" x14ac:dyDescent="0.4">
      <c r="B1226" s="143"/>
      <c r="C1226" s="143"/>
      <c r="D1226" s="143"/>
      <c r="E1226" s="143"/>
      <c r="F1226" s="144"/>
      <c r="G1226" s="143"/>
      <c r="H1226" s="143"/>
      <c r="I1226" s="143"/>
      <c r="J1226" s="143"/>
      <c r="K1226" s="143"/>
      <c r="L1226" s="143"/>
      <c r="M1226" s="143"/>
      <c r="N1226" s="144"/>
      <c r="O1226" s="145"/>
    </row>
    <row r="1227" spans="2:15" x14ac:dyDescent="0.4">
      <c r="B1227" s="143"/>
      <c r="C1227" s="143"/>
      <c r="D1227" s="143"/>
      <c r="E1227" s="143"/>
      <c r="F1227" s="144"/>
      <c r="G1227" s="143"/>
      <c r="H1227" s="143"/>
      <c r="I1227" s="143"/>
      <c r="J1227" s="143"/>
      <c r="K1227" s="143"/>
      <c r="L1227" s="143"/>
      <c r="M1227" s="143"/>
      <c r="N1227" s="144"/>
      <c r="O1227" s="145"/>
    </row>
    <row r="1228" spans="2:15" x14ac:dyDescent="0.4">
      <c r="B1228" s="143"/>
      <c r="C1228" s="143"/>
      <c r="D1228" s="143"/>
      <c r="E1228" s="143"/>
      <c r="F1228" s="144"/>
      <c r="G1228" s="143"/>
      <c r="H1228" s="143"/>
      <c r="I1228" s="143"/>
      <c r="J1228" s="143"/>
      <c r="K1228" s="143"/>
      <c r="L1228" s="143"/>
      <c r="M1228" s="143"/>
      <c r="N1228" s="144"/>
      <c r="O1228" s="145"/>
    </row>
    <row r="1229" spans="2:15" x14ac:dyDescent="0.4">
      <c r="B1229" s="143"/>
      <c r="C1229" s="143"/>
      <c r="D1229" s="143"/>
      <c r="E1229" s="143"/>
      <c r="F1229" s="144"/>
      <c r="G1229" s="143"/>
      <c r="H1229" s="143"/>
      <c r="I1229" s="143"/>
      <c r="J1229" s="143"/>
      <c r="K1229" s="143"/>
      <c r="L1229" s="143"/>
      <c r="M1229" s="143"/>
      <c r="N1229" s="144"/>
      <c r="O1229" s="145"/>
    </row>
    <row r="1230" spans="2:15" x14ac:dyDescent="0.4">
      <c r="B1230" s="143"/>
      <c r="C1230" s="143"/>
      <c r="D1230" s="143"/>
      <c r="E1230" s="143"/>
      <c r="F1230" s="144"/>
      <c r="G1230" s="143"/>
      <c r="H1230" s="143"/>
      <c r="I1230" s="143"/>
      <c r="J1230" s="143"/>
      <c r="K1230" s="143"/>
      <c r="L1230" s="143"/>
      <c r="M1230" s="143"/>
      <c r="N1230" s="144"/>
      <c r="O1230" s="145"/>
    </row>
    <row r="1231" spans="2:15" x14ac:dyDescent="0.4">
      <c r="B1231" s="143"/>
      <c r="C1231" s="143"/>
      <c r="D1231" s="143"/>
      <c r="E1231" s="143"/>
      <c r="F1231" s="144"/>
      <c r="G1231" s="143"/>
      <c r="H1231" s="143"/>
      <c r="I1231" s="143"/>
      <c r="J1231" s="143"/>
      <c r="K1231" s="143"/>
      <c r="L1231" s="143"/>
      <c r="M1231" s="143"/>
      <c r="N1231" s="144"/>
      <c r="O1231" s="145"/>
    </row>
    <row r="1232" spans="2:15" x14ac:dyDescent="0.4">
      <c r="B1232" s="143"/>
      <c r="C1232" s="143"/>
      <c r="D1232" s="143"/>
      <c r="E1232" s="143"/>
      <c r="F1232" s="144"/>
      <c r="G1232" s="143"/>
      <c r="H1232" s="143"/>
      <c r="I1232" s="143"/>
      <c r="J1232" s="143"/>
      <c r="K1232" s="143"/>
      <c r="L1232" s="143"/>
      <c r="M1232" s="143"/>
      <c r="N1232" s="144"/>
      <c r="O1232" s="145"/>
    </row>
    <row r="1233" spans="2:15" x14ac:dyDescent="0.4">
      <c r="B1233" s="143"/>
      <c r="C1233" s="143"/>
      <c r="D1233" s="143"/>
      <c r="E1233" s="143"/>
      <c r="F1233" s="144"/>
      <c r="G1233" s="143"/>
      <c r="H1233" s="143"/>
      <c r="I1233" s="143"/>
      <c r="J1233" s="143"/>
      <c r="K1233" s="143"/>
      <c r="L1233" s="143"/>
      <c r="M1233" s="143"/>
      <c r="N1233" s="144"/>
      <c r="O1233" s="145"/>
    </row>
    <row r="1234" spans="2:15" x14ac:dyDescent="0.4">
      <c r="B1234" s="143"/>
      <c r="C1234" s="143"/>
      <c r="D1234" s="143"/>
      <c r="E1234" s="143"/>
      <c r="F1234" s="144"/>
      <c r="G1234" s="143"/>
      <c r="H1234" s="143"/>
      <c r="I1234" s="143"/>
      <c r="J1234" s="143"/>
      <c r="K1234" s="143"/>
      <c r="L1234" s="143"/>
      <c r="M1234" s="143"/>
      <c r="N1234" s="144"/>
      <c r="O1234" s="145"/>
    </row>
    <row r="1235" spans="2:15" x14ac:dyDescent="0.4">
      <c r="B1235" s="143"/>
      <c r="C1235" s="143"/>
      <c r="D1235" s="143"/>
      <c r="E1235" s="143"/>
      <c r="F1235" s="144"/>
      <c r="G1235" s="143"/>
      <c r="H1235" s="143"/>
      <c r="I1235" s="143"/>
      <c r="J1235" s="143"/>
      <c r="K1235" s="143"/>
      <c r="L1235" s="143"/>
      <c r="M1235" s="143"/>
      <c r="N1235" s="144"/>
      <c r="O1235" s="145"/>
    </row>
    <row r="1236" spans="2:15" x14ac:dyDescent="0.4">
      <c r="B1236" s="143"/>
      <c r="C1236" s="143"/>
      <c r="D1236" s="143"/>
      <c r="E1236" s="143"/>
      <c r="F1236" s="144"/>
      <c r="G1236" s="143"/>
      <c r="H1236" s="143"/>
      <c r="I1236" s="143"/>
      <c r="J1236" s="143"/>
      <c r="K1236" s="143"/>
      <c r="L1236" s="143"/>
      <c r="M1236" s="143"/>
      <c r="N1236" s="144"/>
      <c r="O1236" s="145"/>
    </row>
    <row r="1237" spans="2:15" x14ac:dyDescent="0.4">
      <c r="B1237" s="143"/>
      <c r="C1237" s="143"/>
      <c r="D1237" s="143"/>
      <c r="E1237" s="143"/>
      <c r="F1237" s="144"/>
      <c r="G1237" s="143"/>
      <c r="H1237" s="143"/>
      <c r="I1237" s="143"/>
      <c r="J1237" s="143"/>
      <c r="K1237" s="143"/>
      <c r="L1237" s="143"/>
      <c r="M1237" s="143"/>
      <c r="N1237" s="144"/>
      <c r="O1237" s="145"/>
    </row>
    <row r="1238" spans="2:15" x14ac:dyDescent="0.4">
      <c r="B1238" s="143"/>
      <c r="C1238" s="143"/>
      <c r="D1238" s="143"/>
      <c r="E1238" s="143"/>
      <c r="F1238" s="144"/>
      <c r="G1238" s="143"/>
      <c r="H1238" s="143"/>
      <c r="I1238" s="143"/>
      <c r="J1238" s="143"/>
      <c r="K1238" s="143"/>
      <c r="L1238" s="143"/>
      <c r="M1238" s="143"/>
      <c r="N1238" s="144"/>
      <c r="O1238" s="145"/>
    </row>
    <row r="1239" spans="2:15" x14ac:dyDescent="0.4">
      <c r="B1239" s="143"/>
      <c r="C1239" s="143"/>
      <c r="D1239" s="143"/>
      <c r="E1239" s="143"/>
      <c r="F1239" s="144"/>
      <c r="G1239" s="143"/>
      <c r="H1239" s="143"/>
      <c r="I1239" s="143"/>
      <c r="J1239" s="143"/>
      <c r="K1239" s="143"/>
      <c r="L1239" s="143"/>
      <c r="M1239" s="143"/>
      <c r="N1239" s="144"/>
      <c r="O1239" s="145"/>
    </row>
    <row r="1240" spans="2:15" x14ac:dyDescent="0.4">
      <c r="B1240" s="143"/>
      <c r="C1240" s="143"/>
      <c r="D1240" s="143"/>
      <c r="E1240" s="143"/>
      <c r="F1240" s="144"/>
      <c r="G1240" s="143"/>
      <c r="H1240" s="143"/>
      <c r="I1240" s="143"/>
      <c r="J1240" s="143"/>
      <c r="K1240" s="143"/>
      <c r="L1240" s="143"/>
      <c r="M1240" s="143"/>
      <c r="N1240" s="144"/>
      <c r="O1240" s="145"/>
    </row>
    <row r="1241" spans="2:15" x14ac:dyDescent="0.4">
      <c r="B1241" s="143"/>
      <c r="C1241" s="143"/>
      <c r="D1241" s="143"/>
      <c r="E1241" s="143"/>
      <c r="F1241" s="144"/>
      <c r="G1241" s="143"/>
      <c r="H1241" s="143"/>
      <c r="I1241" s="143"/>
      <c r="J1241" s="143"/>
      <c r="K1241" s="143"/>
      <c r="L1241" s="143"/>
      <c r="M1241" s="143"/>
      <c r="N1241" s="144"/>
      <c r="O1241" s="145"/>
    </row>
    <row r="1242" spans="2:15" x14ac:dyDescent="0.4">
      <c r="B1242" s="143"/>
      <c r="C1242" s="143"/>
      <c r="D1242" s="143"/>
      <c r="E1242" s="143"/>
      <c r="F1242" s="144"/>
      <c r="G1242" s="143"/>
      <c r="H1242" s="143"/>
      <c r="I1242" s="143"/>
      <c r="J1242" s="143"/>
      <c r="K1242" s="143"/>
      <c r="L1242" s="143"/>
      <c r="M1242" s="143"/>
      <c r="N1242" s="144"/>
      <c r="O1242" s="145"/>
    </row>
    <row r="1243" spans="2:15" x14ac:dyDescent="0.4">
      <c r="B1243" s="143"/>
      <c r="C1243" s="143"/>
      <c r="D1243" s="143"/>
      <c r="E1243" s="143"/>
      <c r="F1243" s="144"/>
      <c r="G1243" s="143"/>
      <c r="H1243" s="143"/>
      <c r="I1243" s="143"/>
      <c r="J1243" s="143"/>
      <c r="K1243" s="143"/>
      <c r="L1243" s="143"/>
      <c r="M1243" s="143"/>
      <c r="N1243" s="144"/>
      <c r="O1243" s="145"/>
    </row>
    <row r="1244" spans="2:15" x14ac:dyDescent="0.4">
      <c r="B1244" s="143"/>
      <c r="C1244" s="143"/>
      <c r="D1244" s="143"/>
      <c r="E1244" s="143"/>
      <c r="F1244" s="144"/>
      <c r="G1244" s="143"/>
      <c r="H1244" s="143"/>
      <c r="I1244" s="143"/>
      <c r="J1244" s="143"/>
      <c r="K1244" s="143"/>
      <c r="L1244" s="143"/>
      <c r="M1244" s="143"/>
      <c r="N1244" s="144"/>
      <c r="O1244" s="145"/>
    </row>
    <row r="1245" spans="2:15" x14ac:dyDescent="0.4">
      <c r="B1245" s="143"/>
      <c r="C1245" s="143"/>
      <c r="D1245" s="143"/>
      <c r="E1245" s="143"/>
      <c r="F1245" s="144"/>
      <c r="G1245" s="143"/>
      <c r="H1245" s="143"/>
      <c r="I1245" s="143"/>
      <c r="J1245" s="143"/>
      <c r="K1245" s="143"/>
      <c r="L1245" s="143"/>
      <c r="M1245" s="143"/>
      <c r="N1245" s="144"/>
      <c r="O1245" s="145"/>
    </row>
    <row r="1246" spans="2:15" x14ac:dyDescent="0.4">
      <c r="B1246" s="143"/>
      <c r="C1246" s="143"/>
      <c r="D1246" s="143"/>
      <c r="E1246" s="143"/>
      <c r="F1246" s="144"/>
      <c r="G1246" s="143"/>
      <c r="H1246" s="143"/>
      <c r="I1246" s="143"/>
      <c r="J1246" s="143"/>
      <c r="K1246" s="143"/>
      <c r="L1246" s="143"/>
      <c r="M1246" s="143"/>
      <c r="N1246" s="144"/>
      <c r="O1246" s="145"/>
    </row>
    <row r="1247" spans="2:15" x14ac:dyDescent="0.4">
      <c r="B1247" s="143"/>
      <c r="C1247" s="143"/>
      <c r="D1247" s="143"/>
      <c r="E1247" s="143"/>
      <c r="F1247" s="144"/>
      <c r="G1247" s="143"/>
      <c r="H1247" s="143"/>
      <c r="I1247" s="143"/>
      <c r="J1247" s="143"/>
      <c r="K1247" s="143"/>
      <c r="L1247" s="143"/>
      <c r="M1247" s="143"/>
      <c r="N1247" s="144"/>
      <c r="O1247" s="145"/>
    </row>
    <row r="1248" spans="2:15" x14ac:dyDescent="0.4">
      <c r="B1248" s="143"/>
      <c r="C1248" s="143"/>
      <c r="D1248" s="143"/>
      <c r="E1248" s="143"/>
      <c r="F1248" s="144"/>
      <c r="G1248" s="143"/>
      <c r="H1248" s="143"/>
      <c r="I1248" s="143"/>
      <c r="J1248" s="143"/>
      <c r="K1248" s="143"/>
      <c r="L1248" s="143"/>
      <c r="M1248" s="143"/>
      <c r="N1248" s="144"/>
      <c r="O1248" s="145"/>
    </row>
    <row r="1249" spans="2:15" x14ac:dyDescent="0.4">
      <c r="B1249" s="143"/>
      <c r="C1249" s="143"/>
      <c r="D1249" s="143"/>
      <c r="E1249" s="143"/>
      <c r="F1249" s="144"/>
      <c r="G1249" s="143"/>
      <c r="H1249" s="143"/>
      <c r="I1249" s="143"/>
      <c r="J1249" s="143"/>
      <c r="K1249" s="143"/>
      <c r="L1249" s="143"/>
      <c r="M1249" s="143"/>
      <c r="N1249" s="144"/>
      <c r="O1249" s="145"/>
    </row>
    <row r="1250" spans="2:15" x14ac:dyDescent="0.4">
      <c r="B1250" s="143"/>
      <c r="C1250" s="143"/>
      <c r="D1250" s="143"/>
      <c r="E1250" s="143"/>
      <c r="F1250" s="144"/>
      <c r="G1250" s="143"/>
      <c r="H1250" s="143"/>
      <c r="I1250" s="143"/>
      <c r="J1250" s="143"/>
      <c r="K1250" s="143"/>
      <c r="L1250" s="143"/>
      <c r="M1250" s="143"/>
      <c r="N1250" s="144"/>
      <c r="O1250" s="145"/>
    </row>
    <row r="1251" spans="2:15" x14ac:dyDescent="0.4">
      <c r="B1251" s="143"/>
      <c r="C1251" s="143"/>
      <c r="D1251" s="143"/>
      <c r="E1251" s="143"/>
      <c r="F1251" s="144"/>
      <c r="G1251" s="143"/>
      <c r="H1251" s="143"/>
      <c r="I1251" s="143"/>
      <c r="J1251" s="143"/>
      <c r="K1251" s="143"/>
      <c r="L1251" s="143"/>
      <c r="M1251" s="143"/>
      <c r="N1251" s="144"/>
      <c r="O1251" s="145"/>
    </row>
    <row r="1252" spans="2:15" x14ac:dyDescent="0.4">
      <c r="B1252" s="143"/>
      <c r="C1252" s="143"/>
      <c r="D1252" s="143"/>
      <c r="E1252" s="143"/>
      <c r="F1252" s="144"/>
      <c r="G1252" s="143"/>
      <c r="H1252" s="143"/>
      <c r="I1252" s="143"/>
      <c r="J1252" s="143"/>
      <c r="K1252" s="143"/>
      <c r="L1252" s="143"/>
      <c r="M1252" s="143"/>
      <c r="N1252" s="144"/>
      <c r="O1252" s="145"/>
    </row>
    <row r="1253" spans="2:15" x14ac:dyDescent="0.4">
      <c r="B1253" s="143"/>
      <c r="C1253" s="143"/>
      <c r="D1253" s="143"/>
      <c r="E1253" s="143"/>
      <c r="F1253" s="144"/>
      <c r="G1253" s="143"/>
      <c r="H1253" s="143"/>
      <c r="I1253" s="143"/>
      <c r="J1253" s="143"/>
      <c r="K1253" s="143"/>
      <c r="L1253" s="143"/>
      <c r="M1253" s="143"/>
      <c r="N1253" s="144"/>
      <c r="O1253" s="145"/>
    </row>
    <row r="1254" spans="2:15" x14ac:dyDescent="0.4">
      <c r="B1254" s="143"/>
      <c r="C1254" s="143"/>
      <c r="D1254" s="143"/>
      <c r="E1254" s="143"/>
      <c r="F1254" s="144"/>
      <c r="G1254" s="143"/>
      <c r="H1254" s="143"/>
      <c r="I1254" s="143"/>
      <c r="J1254" s="143"/>
      <c r="K1254" s="143"/>
      <c r="L1254" s="143"/>
      <c r="M1254" s="143"/>
      <c r="N1254" s="144"/>
      <c r="O1254" s="145"/>
    </row>
    <row r="1255" spans="2:15" x14ac:dyDescent="0.4">
      <c r="B1255" s="143"/>
      <c r="C1255" s="143"/>
      <c r="D1255" s="143"/>
      <c r="E1255" s="143"/>
      <c r="F1255" s="144"/>
      <c r="G1255" s="143"/>
      <c r="H1255" s="143"/>
      <c r="I1255" s="143"/>
      <c r="J1255" s="143"/>
      <c r="K1255" s="143"/>
      <c r="L1255" s="143"/>
      <c r="M1255" s="143"/>
      <c r="N1255" s="144"/>
      <c r="O1255" s="145"/>
    </row>
    <row r="1256" spans="2:15" x14ac:dyDescent="0.4">
      <c r="B1256" s="143"/>
      <c r="C1256" s="143"/>
      <c r="D1256" s="143"/>
      <c r="E1256" s="143"/>
      <c r="F1256" s="144"/>
      <c r="G1256" s="143"/>
      <c r="H1256" s="143"/>
      <c r="I1256" s="143"/>
      <c r="J1256" s="143"/>
      <c r="K1256" s="143"/>
      <c r="L1256" s="143"/>
      <c r="M1256" s="143"/>
      <c r="N1256" s="144"/>
      <c r="O1256" s="145"/>
    </row>
    <row r="1257" spans="2:15" x14ac:dyDescent="0.4">
      <c r="B1257" s="143"/>
      <c r="C1257" s="143"/>
      <c r="D1257" s="143"/>
      <c r="E1257" s="143"/>
      <c r="F1257" s="144"/>
      <c r="G1257" s="143"/>
      <c r="H1257" s="143"/>
      <c r="I1257" s="143"/>
      <c r="J1257" s="143"/>
      <c r="K1257" s="143"/>
      <c r="L1257" s="143"/>
      <c r="M1257" s="143"/>
      <c r="N1257" s="144"/>
      <c r="O1257" s="145"/>
    </row>
    <row r="1258" spans="2:15" x14ac:dyDescent="0.4">
      <c r="B1258" s="143"/>
      <c r="C1258" s="143"/>
      <c r="D1258" s="143"/>
      <c r="E1258" s="143"/>
      <c r="F1258" s="144"/>
      <c r="G1258" s="143"/>
      <c r="H1258" s="143"/>
      <c r="I1258" s="143"/>
      <c r="J1258" s="143"/>
      <c r="K1258" s="143"/>
      <c r="L1258" s="143"/>
      <c r="M1258" s="143"/>
      <c r="N1258" s="144"/>
      <c r="O1258" s="145"/>
    </row>
    <row r="1259" spans="2:15" x14ac:dyDescent="0.4">
      <c r="B1259" s="143"/>
      <c r="C1259" s="143"/>
      <c r="D1259" s="143"/>
      <c r="E1259" s="143"/>
      <c r="F1259" s="144"/>
      <c r="G1259" s="143"/>
      <c r="H1259" s="143"/>
      <c r="I1259" s="143"/>
      <c r="J1259" s="143"/>
      <c r="K1259" s="143"/>
      <c r="L1259" s="143"/>
      <c r="M1259" s="143"/>
      <c r="N1259" s="144"/>
      <c r="O1259" s="145"/>
    </row>
    <row r="1260" spans="2:15" x14ac:dyDescent="0.4">
      <c r="B1260" s="143"/>
      <c r="C1260" s="143"/>
      <c r="D1260" s="143"/>
      <c r="E1260" s="143"/>
      <c r="F1260" s="144"/>
      <c r="G1260" s="143"/>
      <c r="H1260" s="143"/>
      <c r="I1260" s="143"/>
      <c r="J1260" s="143"/>
      <c r="K1260" s="143"/>
      <c r="L1260" s="143"/>
      <c r="M1260" s="143"/>
      <c r="N1260" s="144"/>
      <c r="O1260" s="145"/>
    </row>
    <row r="1261" spans="2:15" x14ac:dyDescent="0.4">
      <c r="B1261" s="143"/>
      <c r="C1261" s="143"/>
      <c r="D1261" s="143"/>
      <c r="E1261" s="143"/>
      <c r="F1261" s="144"/>
      <c r="G1261" s="143"/>
      <c r="H1261" s="143"/>
      <c r="I1261" s="143"/>
      <c r="J1261" s="143"/>
      <c r="K1261" s="143"/>
      <c r="L1261" s="143"/>
      <c r="M1261" s="143"/>
      <c r="N1261" s="144"/>
      <c r="O1261" s="145"/>
    </row>
    <row r="1262" spans="2:15" x14ac:dyDescent="0.4">
      <c r="B1262" s="143"/>
      <c r="C1262" s="143"/>
      <c r="D1262" s="143"/>
      <c r="E1262" s="143"/>
      <c r="F1262" s="144"/>
      <c r="G1262" s="143"/>
      <c r="H1262" s="143"/>
      <c r="I1262" s="143"/>
      <c r="J1262" s="143"/>
      <c r="K1262" s="143"/>
      <c r="L1262" s="143"/>
      <c r="M1262" s="143"/>
      <c r="N1262" s="144"/>
      <c r="O1262" s="145"/>
    </row>
    <row r="1263" spans="2:15" x14ac:dyDescent="0.4">
      <c r="B1263" s="143"/>
      <c r="C1263" s="143"/>
      <c r="D1263" s="143"/>
      <c r="E1263" s="143"/>
      <c r="F1263" s="144"/>
      <c r="G1263" s="143"/>
      <c r="H1263" s="143"/>
      <c r="I1263" s="143"/>
      <c r="J1263" s="143"/>
      <c r="K1263" s="143"/>
      <c r="L1263" s="143"/>
      <c r="M1263" s="143"/>
      <c r="N1263" s="144"/>
      <c r="O1263" s="145"/>
    </row>
    <row r="1264" spans="2:15" x14ac:dyDescent="0.4">
      <c r="B1264" s="143"/>
      <c r="C1264" s="143"/>
      <c r="D1264" s="143"/>
      <c r="E1264" s="143"/>
      <c r="F1264" s="144"/>
      <c r="G1264" s="143"/>
      <c r="H1264" s="143"/>
      <c r="I1264" s="143"/>
      <c r="J1264" s="143"/>
      <c r="K1264" s="143"/>
      <c r="L1264" s="143"/>
      <c r="M1264" s="143"/>
      <c r="N1264" s="144"/>
      <c r="O1264" s="145"/>
    </row>
    <row r="1265" spans="2:15" x14ac:dyDescent="0.4">
      <c r="B1265" s="143"/>
      <c r="C1265" s="143"/>
      <c r="D1265" s="143"/>
      <c r="E1265" s="143"/>
      <c r="F1265" s="144"/>
      <c r="G1265" s="143"/>
      <c r="H1265" s="143"/>
      <c r="I1265" s="143"/>
      <c r="J1265" s="143"/>
      <c r="K1265" s="143"/>
      <c r="L1265" s="143"/>
      <c r="M1265" s="143"/>
      <c r="N1265" s="144"/>
      <c r="O1265" s="145"/>
    </row>
    <row r="1266" spans="2:15" x14ac:dyDescent="0.4">
      <c r="B1266" s="143"/>
      <c r="C1266" s="143"/>
      <c r="D1266" s="143"/>
      <c r="E1266" s="143"/>
      <c r="F1266" s="144"/>
      <c r="G1266" s="143"/>
      <c r="H1266" s="143"/>
      <c r="I1266" s="143"/>
      <c r="J1266" s="143"/>
      <c r="K1266" s="143"/>
      <c r="L1266" s="143"/>
      <c r="M1266" s="143"/>
      <c r="N1266" s="144"/>
      <c r="O1266" s="145"/>
    </row>
    <row r="1267" spans="2:15" x14ac:dyDescent="0.4">
      <c r="B1267" s="143"/>
      <c r="C1267" s="143"/>
      <c r="D1267" s="143"/>
      <c r="E1267" s="143"/>
      <c r="F1267" s="144"/>
      <c r="G1267" s="143"/>
      <c r="H1267" s="143"/>
      <c r="I1267" s="143"/>
      <c r="J1267" s="143"/>
      <c r="K1267" s="143"/>
      <c r="L1267" s="143"/>
      <c r="M1267" s="143"/>
      <c r="N1267" s="144"/>
      <c r="O1267" s="145"/>
    </row>
    <row r="1268" spans="2:15" x14ac:dyDescent="0.4">
      <c r="B1268" s="143"/>
      <c r="C1268" s="143"/>
      <c r="D1268" s="143"/>
      <c r="E1268" s="143"/>
      <c r="F1268" s="144"/>
      <c r="G1268" s="143"/>
      <c r="H1268" s="143"/>
      <c r="I1268" s="143"/>
      <c r="J1268" s="143"/>
      <c r="K1268" s="143"/>
      <c r="L1268" s="143"/>
      <c r="M1268" s="143"/>
      <c r="N1268" s="144"/>
      <c r="O1268" s="145"/>
    </row>
    <row r="1269" spans="2:15" x14ac:dyDescent="0.4">
      <c r="B1269" s="143"/>
      <c r="C1269" s="143"/>
      <c r="D1269" s="143"/>
      <c r="E1269" s="143"/>
      <c r="F1269" s="144"/>
      <c r="G1269" s="143"/>
      <c r="H1269" s="143"/>
      <c r="I1269" s="143"/>
      <c r="J1269" s="143"/>
      <c r="K1269" s="143"/>
      <c r="L1269" s="143"/>
      <c r="M1269" s="143"/>
      <c r="N1269" s="144"/>
      <c r="O1269" s="145"/>
    </row>
    <row r="1270" spans="2:15" x14ac:dyDescent="0.4">
      <c r="B1270" s="143"/>
      <c r="C1270" s="143"/>
      <c r="D1270" s="143"/>
      <c r="E1270" s="143"/>
      <c r="F1270" s="144"/>
      <c r="G1270" s="143"/>
      <c r="H1270" s="143"/>
      <c r="I1270" s="143"/>
      <c r="J1270" s="143"/>
      <c r="K1270" s="143"/>
      <c r="L1270" s="143"/>
      <c r="M1270" s="143"/>
      <c r="N1270" s="144"/>
      <c r="O1270" s="145"/>
    </row>
    <row r="1271" spans="2:15" x14ac:dyDescent="0.4">
      <c r="B1271" s="143"/>
      <c r="C1271" s="143"/>
      <c r="D1271" s="143"/>
      <c r="E1271" s="143"/>
      <c r="F1271" s="144"/>
      <c r="G1271" s="143"/>
      <c r="H1271" s="143"/>
      <c r="I1271" s="143"/>
      <c r="J1271" s="143"/>
      <c r="K1271" s="143"/>
      <c r="L1271" s="143"/>
      <c r="M1271" s="143"/>
      <c r="N1271" s="144"/>
      <c r="O1271" s="145"/>
    </row>
    <row r="1272" spans="2:15" x14ac:dyDescent="0.4">
      <c r="B1272" s="143"/>
      <c r="C1272" s="143"/>
      <c r="D1272" s="143"/>
      <c r="E1272" s="143"/>
      <c r="F1272" s="144"/>
      <c r="G1272" s="143"/>
      <c r="H1272" s="143"/>
      <c r="I1272" s="143"/>
      <c r="J1272" s="143"/>
      <c r="K1272" s="143"/>
      <c r="L1272" s="143"/>
      <c r="M1272" s="143"/>
      <c r="N1272" s="144"/>
      <c r="O1272" s="145"/>
    </row>
    <row r="1273" spans="2:15" x14ac:dyDescent="0.4">
      <c r="B1273" s="143"/>
      <c r="C1273" s="143"/>
      <c r="D1273" s="143"/>
      <c r="E1273" s="143"/>
      <c r="F1273" s="144"/>
      <c r="G1273" s="143"/>
      <c r="H1273" s="143"/>
      <c r="I1273" s="143"/>
      <c r="J1273" s="143"/>
      <c r="K1273" s="143"/>
      <c r="L1273" s="143"/>
      <c r="M1273" s="143"/>
      <c r="N1273" s="144"/>
      <c r="O1273" s="145"/>
    </row>
    <row r="1274" spans="2:15" x14ac:dyDescent="0.4">
      <c r="B1274" s="143"/>
      <c r="C1274" s="143"/>
      <c r="D1274" s="143"/>
      <c r="E1274" s="143"/>
      <c r="F1274" s="144"/>
      <c r="G1274" s="143"/>
      <c r="H1274" s="143"/>
      <c r="I1274" s="143"/>
      <c r="J1274" s="143"/>
      <c r="K1274" s="143"/>
      <c r="L1274" s="143"/>
      <c r="M1274" s="143"/>
      <c r="N1274" s="144"/>
      <c r="O1274" s="145"/>
    </row>
    <row r="1275" spans="2:15" x14ac:dyDescent="0.4">
      <c r="B1275" s="143"/>
      <c r="C1275" s="143"/>
      <c r="D1275" s="143"/>
      <c r="E1275" s="143"/>
      <c r="F1275" s="144"/>
      <c r="G1275" s="143"/>
      <c r="H1275" s="143"/>
      <c r="I1275" s="143"/>
      <c r="J1275" s="143"/>
      <c r="K1275" s="143"/>
      <c r="L1275" s="143"/>
      <c r="M1275" s="143"/>
      <c r="N1275" s="144"/>
      <c r="O1275" s="145"/>
    </row>
    <row r="1276" spans="2:15" x14ac:dyDescent="0.4">
      <c r="B1276" s="143"/>
      <c r="C1276" s="143"/>
      <c r="D1276" s="143"/>
      <c r="E1276" s="143"/>
      <c r="F1276" s="144"/>
      <c r="G1276" s="143"/>
      <c r="H1276" s="143"/>
      <c r="I1276" s="143"/>
      <c r="J1276" s="143"/>
      <c r="K1276" s="143"/>
      <c r="L1276" s="143"/>
      <c r="M1276" s="143"/>
      <c r="N1276" s="144"/>
      <c r="O1276" s="145"/>
    </row>
    <row r="1277" spans="2:15" x14ac:dyDescent="0.4">
      <c r="B1277" s="143"/>
      <c r="C1277" s="143"/>
      <c r="D1277" s="143"/>
      <c r="E1277" s="143"/>
      <c r="F1277" s="144"/>
      <c r="G1277" s="143"/>
      <c r="H1277" s="143"/>
      <c r="I1277" s="143"/>
      <c r="J1277" s="143"/>
      <c r="K1277" s="143"/>
      <c r="L1277" s="143"/>
      <c r="M1277" s="143"/>
      <c r="N1277" s="144"/>
      <c r="O1277" s="145"/>
    </row>
    <row r="1278" spans="2:15" x14ac:dyDescent="0.4">
      <c r="B1278" s="143"/>
      <c r="C1278" s="143"/>
      <c r="D1278" s="143"/>
      <c r="E1278" s="143"/>
      <c r="F1278" s="144"/>
      <c r="G1278" s="143"/>
      <c r="H1278" s="143"/>
      <c r="I1278" s="143"/>
      <c r="J1278" s="143"/>
      <c r="K1278" s="143"/>
      <c r="L1278" s="143"/>
      <c r="M1278" s="143"/>
      <c r="N1278" s="144"/>
      <c r="O1278" s="145"/>
    </row>
    <row r="1279" spans="2:15" x14ac:dyDescent="0.4">
      <c r="B1279" s="143"/>
      <c r="C1279" s="143"/>
      <c r="D1279" s="143"/>
      <c r="E1279" s="143"/>
      <c r="F1279" s="144"/>
      <c r="G1279" s="143"/>
      <c r="H1279" s="143"/>
      <c r="I1279" s="143"/>
      <c r="J1279" s="143"/>
      <c r="K1279" s="143"/>
      <c r="L1279" s="143"/>
      <c r="M1279" s="143"/>
      <c r="N1279" s="144"/>
      <c r="O1279" s="145"/>
    </row>
    <row r="1280" spans="2:15" x14ac:dyDescent="0.4">
      <c r="B1280" s="143"/>
      <c r="C1280" s="143"/>
      <c r="D1280" s="143"/>
      <c r="E1280" s="143"/>
      <c r="F1280" s="144"/>
      <c r="G1280" s="143"/>
      <c r="H1280" s="143"/>
      <c r="I1280" s="143"/>
      <c r="J1280" s="143"/>
      <c r="K1280" s="143"/>
      <c r="L1280" s="143"/>
      <c r="M1280" s="143"/>
      <c r="N1280" s="144"/>
      <c r="O1280" s="145"/>
    </row>
    <row r="1281" spans="2:15" x14ac:dyDescent="0.4">
      <c r="B1281" s="143"/>
      <c r="C1281" s="143"/>
      <c r="D1281" s="143"/>
      <c r="E1281" s="143"/>
      <c r="F1281" s="144"/>
      <c r="G1281" s="143"/>
      <c r="H1281" s="143"/>
      <c r="I1281" s="143"/>
      <c r="J1281" s="143"/>
      <c r="K1281" s="143"/>
      <c r="L1281" s="143"/>
      <c r="M1281" s="143"/>
      <c r="N1281" s="144"/>
      <c r="O1281" s="145"/>
    </row>
    <row r="1282" spans="2:15" x14ac:dyDescent="0.4">
      <c r="B1282" s="143"/>
      <c r="C1282" s="143"/>
      <c r="D1282" s="143"/>
      <c r="E1282" s="143"/>
      <c r="F1282" s="144"/>
      <c r="G1282" s="143"/>
      <c r="H1282" s="143"/>
      <c r="I1282" s="143"/>
      <c r="J1282" s="143"/>
      <c r="K1282" s="143"/>
      <c r="L1282" s="143"/>
      <c r="M1282" s="143"/>
      <c r="N1282" s="144"/>
      <c r="O1282" s="145"/>
    </row>
    <row r="1283" spans="2:15" x14ac:dyDescent="0.4">
      <c r="B1283" s="143"/>
      <c r="C1283" s="143"/>
      <c r="D1283" s="143"/>
      <c r="E1283" s="143"/>
      <c r="F1283" s="144"/>
      <c r="G1283" s="143"/>
      <c r="H1283" s="143"/>
      <c r="I1283" s="143"/>
      <c r="J1283" s="143"/>
      <c r="K1283" s="143"/>
      <c r="L1283" s="143"/>
      <c r="M1283" s="143"/>
      <c r="N1283" s="144"/>
      <c r="O1283" s="145"/>
    </row>
    <row r="1284" spans="2:15" x14ac:dyDescent="0.4">
      <c r="B1284" s="143"/>
      <c r="C1284" s="143"/>
      <c r="D1284" s="143"/>
      <c r="E1284" s="143"/>
      <c r="F1284" s="144"/>
      <c r="G1284" s="143"/>
      <c r="H1284" s="143"/>
      <c r="I1284" s="143"/>
      <c r="J1284" s="143"/>
      <c r="K1284" s="143"/>
      <c r="L1284" s="143"/>
      <c r="M1284" s="143"/>
      <c r="N1284" s="144"/>
      <c r="O1284" s="145"/>
    </row>
    <row r="1285" spans="2:15" x14ac:dyDescent="0.4">
      <c r="B1285" s="143"/>
      <c r="C1285" s="143"/>
      <c r="D1285" s="143"/>
      <c r="E1285" s="143"/>
      <c r="F1285" s="144"/>
      <c r="G1285" s="143"/>
      <c r="H1285" s="143"/>
      <c r="I1285" s="143"/>
      <c r="J1285" s="143"/>
      <c r="K1285" s="143"/>
      <c r="L1285" s="143"/>
      <c r="M1285" s="143"/>
      <c r="N1285" s="144"/>
      <c r="O1285" s="145"/>
    </row>
    <row r="1286" spans="2:15" x14ac:dyDescent="0.4">
      <c r="B1286" s="143"/>
      <c r="C1286" s="143"/>
      <c r="D1286" s="143"/>
      <c r="E1286" s="143"/>
      <c r="F1286" s="144"/>
      <c r="G1286" s="143"/>
      <c r="H1286" s="143"/>
      <c r="I1286" s="143"/>
      <c r="J1286" s="143"/>
      <c r="K1286" s="143"/>
      <c r="L1286" s="143"/>
      <c r="M1286" s="143"/>
      <c r="N1286" s="144"/>
      <c r="O1286" s="145"/>
    </row>
    <row r="1287" spans="2:15" x14ac:dyDescent="0.4">
      <c r="B1287" s="143"/>
      <c r="C1287" s="143"/>
      <c r="D1287" s="143"/>
      <c r="E1287" s="143"/>
      <c r="F1287" s="144"/>
      <c r="G1287" s="143"/>
      <c r="H1287" s="143"/>
      <c r="I1287" s="143"/>
      <c r="J1287" s="143"/>
      <c r="K1287" s="143"/>
      <c r="L1287" s="143"/>
      <c r="M1287" s="143"/>
      <c r="N1287" s="144"/>
      <c r="O1287" s="145"/>
    </row>
    <row r="1288" spans="2:15" x14ac:dyDescent="0.4">
      <c r="B1288" s="143"/>
      <c r="C1288" s="143"/>
      <c r="D1288" s="143"/>
      <c r="E1288" s="143"/>
      <c r="F1288" s="144"/>
      <c r="G1288" s="143"/>
      <c r="H1288" s="143"/>
      <c r="I1288" s="143"/>
      <c r="J1288" s="143"/>
      <c r="K1288" s="143"/>
      <c r="L1288" s="143"/>
      <c r="M1288" s="143"/>
      <c r="N1288" s="144"/>
      <c r="O1288" s="145"/>
    </row>
    <row r="1289" spans="2:15" x14ac:dyDescent="0.4">
      <c r="B1289" s="143"/>
      <c r="C1289" s="143"/>
      <c r="D1289" s="143"/>
      <c r="E1289" s="143"/>
      <c r="F1289" s="144"/>
      <c r="G1289" s="143"/>
      <c r="H1289" s="143"/>
      <c r="I1289" s="143"/>
      <c r="J1289" s="143"/>
      <c r="K1289" s="143"/>
      <c r="L1289" s="143"/>
      <c r="M1289" s="143"/>
      <c r="N1289" s="144"/>
      <c r="O1289" s="145"/>
    </row>
    <row r="1290" spans="2:15" x14ac:dyDescent="0.4">
      <c r="B1290" s="143"/>
      <c r="C1290" s="143"/>
      <c r="D1290" s="143"/>
      <c r="E1290" s="143"/>
      <c r="F1290" s="144"/>
      <c r="G1290" s="143"/>
      <c r="H1290" s="143"/>
      <c r="I1290" s="143"/>
      <c r="J1290" s="143"/>
      <c r="K1290" s="143"/>
      <c r="L1290" s="143"/>
      <c r="M1290" s="143"/>
      <c r="N1290" s="144"/>
      <c r="O1290" s="145"/>
    </row>
    <row r="1291" spans="2:15" x14ac:dyDescent="0.4">
      <c r="B1291" s="143"/>
      <c r="C1291" s="143"/>
      <c r="D1291" s="143"/>
      <c r="E1291" s="143"/>
      <c r="F1291" s="144"/>
      <c r="G1291" s="143"/>
      <c r="H1291" s="143"/>
      <c r="I1291" s="143"/>
      <c r="J1291" s="143"/>
      <c r="K1291" s="143"/>
      <c r="L1291" s="143"/>
      <c r="M1291" s="143"/>
      <c r="N1291" s="144"/>
      <c r="O1291" s="145"/>
    </row>
    <row r="1292" spans="2:15" x14ac:dyDescent="0.4">
      <c r="B1292" s="143"/>
      <c r="C1292" s="143"/>
      <c r="D1292" s="143"/>
      <c r="E1292" s="143"/>
      <c r="F1292" s="144"/>
      <c r="G1292" s="143"/>
      <c r="H1292" s="143"/>
      <c r="I1292" s="143"/>
      <c r="J1292" s="143"/>
      <c r="K1292" s="143"/>
      <c r="L1292" s="143"/>
      <c r="M1292" s="143"/>
      <c r="N1292" s="144"/>
      <c r="O1292" s="145"/>
    </row>
    <row r="1293" spans="2:15" x14ac:dyDescent="0.4">
      <c r="B1293" s="143"/>
      <c r="C1293" s="143"/>
      <c r="D1293" s="143"/>
      <c r="E1293" s="143"/>
      <c r="F1293" s="144"/>
      <c r="G1293" s="143"/>
      <c r="H1293" s="143"/>
      <c r="I1293" s="143"/>
      <c r="J1293" s="143"/>
      <c r="K1293" s="143"/>
      <c r="L1293" s="143"/>
      <c r="M1293" s="143"/>
      <c r="N1293" s="144"/>
      <c r="O1293" s="145"/>
    </row>
    <row r="1294" spans="2:15" x14ac:dyDescent="0.4">
      <c r="B1294" s="143"/>
      <c r="C1294" s="143"/>
      <c r="D1294" s="143"/>
      <c r="E1294" s="143"/>
      <c r="F1294" s="144"/>
      <c r="G1294" s="143"/>
      <c r="H1294" s="143"/>
      <c r="I1294" s="143"/>
      <c r="J1294" s="143"/>
      <c r="K1294" s="143"/>
      <c r="L1294" s="143"/>
      <c r="M1294" s="143"/>
      <c r="N1294" s="144"/>
      <c r="O1294" s="145"/>
    </row>
    <row r="1295" spans="2:15" x14ac:dyDescent="0.4">
      <c r="B1295" s="143"/>
      <c r="C1295" s="143"/>
      <c r="D1295" s="143"/>
      <c r="E1295" s="143"/>
      <c r="F1295" s="144"/>
      <c r="G1295" s="143"/>
      <c r="H1295" s="143"/>
      <c r="I1295" s="143"/>
      <c r="J1295" s="143"/>
      <c r="K1295" s="143"/>
      <c r="L1295" s="143"/>
      <c r="M1295" s="143"/>
      <c r="N1295" s="144"/>
      <c r="O1295" s="145"/>
    </row>
    <row r="1296" spans="2:15" x14ac:dyDescent="0.4">
      <c r="B1296" s="143"/>
      <c r="C1296" s="143"/>
      <c r="D1296" s="143"/>
      <c r="E1296" s="143"/>
      <c r="F1296" s="144"/>
      <c r="G1296" s="143"/>
      <c r="H1296" s="143"/>
      <c r="I1296" s="143"/>
      <c r="J1296" s="143"/>
      <c r="K1296" s="143"/>
      <c r="L1296" s="143"/>
      <c r="M1296" s="143"/>
      <c r="N1296" s="144"/>
      <c r="O1296" s="145"/>
    </row>
    <row r="1297" spans="2:15" x14ac:dyDescent="0.4">
      <c r="B1297" s="143"/>
      <c r="C1297" s="143"/>
      <c r="D1297" s="143"/>
      <c r="E1297" s="143"/>
      <c r="F1297" s="144"/>
      <c r="G1297" s="143"/>
      <c r="H1297" s="143"/>
      <c r="I1297" s="143"/>
      <c r="J1297" s="143"/>
      <c r="K1297" s="143"/>
      <c r="L1297" s="143"/>
      <c r="M1297" s="143"/>
      <c r="N1297" s="144"/>
      <c r="O1297" s="145"/>
    </row>
    <row r="1298" spans="2:15" x14ac:dyDescent="0.4">
      <c r="B1298" s="143"/>
      <c r="C1298" s="143"/>
      <c r="D1298" s="143"/>
      <c r="E1298" s="143"/>
      <c r="F1298" s="144"/>
      <c r="G1298" s="143"/>
      <c r="H1298" s="143"/>
      <c r="I1298" s="143"/>
      <c r="J1298" s="143"/>
      <c r="K1298" s="143"/>
      <c r="L1298" s="143"/>
      <c r="M1298" s="143"/>
      <c r="N1298" s="144"/>
      <c r="O1298" s="145"/>
    </row>
    <row r="1299" spans="2:15" x14ac:dyDescent="0.4">
      <c r="B1299" s="143"/>
      <c r="C1299" s="143"/>
      <c r="D1299" s="143"/>
      <c r="E1299" s="143"/>
      <c r="F1299" s="144"/>
      <c r="G1299" s="143"/>
      <c r="H1299" s="143"/>
      <c r="I1299" s="143"/>
      <c r="J1299" s="143"/>
      <c r="K1299" s="143"/>
      <c r="L1299" s="143"/>
      <c r="M1299" s="143"/>
      <c r="N1299" s="144"/>
      <c r="O1299" s="145"/>
    </row>
    <row r="1300" spans="2:15" x14ac:dyDescent="0.4">
      <c r="B1300" s="143"/>
      <c r="C1300" s="143"/>
      <c r="D1300" s="143"/>
      <c r="E1300" s="143"/>
      <c r="F1300" s="144"/>
      <c r="G1300" s="143"/>
      <c r="H1300" s="143"/>
      <c r="I1300" s="143"/>
      <c r="J1300" s="143"/>
      <c r="K1300" s="143"/>
      <c r="L1300" s="143"/>
      <c r="M1300" s="143"/>
      <c r="N1300" s="144"/>
      <c r="O1300" s="145"/>
    </row>
    <row r="1301" spans="2:15" x14ac:dyDescent="0.4">
      <c r="B1301" s="143"/>
      <c r="C1301" s="143"/>
      <c r="D1301" s="143"/>
      <c r="E1301" s="143"/>
      <c r="F1301" s="144"/>
      <c r="G1301" s="143"/>
      <c r="H1301" s="143"/>
      <c r="I1301" s="143"/>
      <c r="J1301" s="143"/>
      <c r="K1301" s="143"/>
      <c r="L1301" s="143"/>
      <c r="M1301" s="143"/>
      <c r="N1301" s="144"/>
      <c r="O1301" s="145"/>
    </row>
    <row r="1302" spans="2:15" x14ac:dyDescent="0.4">
      <c r="B1302" s="143"/>
      <c r="C1302" s="143"/>
      <c r="D1302" s="143"/>
      <c r="E1302" s="143"/>
      <c r="F1302" s="144"/>
      <c r="G1302" s="143"/>
      <c r="H1302" s="143"/>
      <c r="I1302" s="143"/>
      <c r="J1302" s="143"/>
      <c r="K1302" s="143"/>
      <c r="L1302" s="143"/>
      <c r="M1302" s="143"/>
      <c r="N1302" s="144"/>
      <c r="O1302" s="145"/>
    </row>
    <row r="1303" spans="2:15" x14ac:dyDescent="0.4">
      <c r="B1303" s="143"/>
      <c r="C1303" s="143"/>
      <c r="D1303" s="143"/>
      <c r="E1303" s="143"/>
      <c r="F1303" s="144"/>
      <c r="G1303" s="143"/>
      <c r="H1303" s="143"/>
      <c r="I1303" s="143"/>
      <c r="J1303" s="143"/>
      <c r="K1303" s="143"/>
      <c r="L1303" s="143"/>
      <c r="M1303" s="143"/>
      <c r="N1303" s="144"/>
      <c r="O1303" s="145"/>
    </row>
    <row r="1304" spans="2:15" x14ac:dyDescent="0.4">
      <c r="B1304" s="143"/>
      <c r="C1304" s="143"/>
      <c r="D1304" s="143"/>
      <c r="E1304" s="143"/>
      <c r="F1304" s="144"/>
      <c r="G1304" s="143"/>
      <c r="H1304" s="143"/>
      <c r="I1304" s="143"/>
      <c r="J1304" s="143"/>
      <c r="K1304" s="143"/>
      <c r="L1304" s="143"/>
      <c r="M1304" s="143"/>
      <c r="N1304" s="144"/>
      <c r="O1304" s="145"/>
    </row>
    <row r="1305" spans="2:15" x14ac:dyDescent="0.4">
      <c r="B1305" s="143"/>
      <c r="C1305" s="143"/>
      <c r="D1305" s="143"/>
      <c r="E1305" s="143"/>
      <c r="F1305" s="144"/>
      <c r="G1305" s="143"/>
      <c r="H1305" s="143"/>
      <c r="I1305" s="143"/>
      <c r="J1305" s="143"/>
      <c r="K1305" s="143"/>
      <c r="L1305" s="143"/>
      <c r="M1305" s="143"/>
      <c r="N1305" s="144"/>
      <c r="O1305" s="145"/>
    </row>
    <row r="1306" spans="2:15" x14ac:dyDescent="0.4">
      <c r="B1306" s="143"/>
      <c r="C1306" s="143"/>
      <c r="D1306" s="143"/>
      <c r="E1306" s="143"/>
      <c r="F1306" s="144"/>
      <c r="G1306" s="143"/>
      <c r="H1306" s="143"/>
      <c r="I1306" s="143"/>
      <c r="J1306" s="143"/>
      <c r="K1306" s="143"/>
      <c r="L1306" s="143"/>
      <c r="M1306" s="143"/>
      <c r="N1306" s="144"/>
      <c r="O1306" s="145"/>
    </row>
    <row r="1307" spans="2:15" x14ac:dyDescent="0.4">
      <c r="B1307" s="143"/>
      <c r="C1307" s="143"/>
      <c r="D1307" s="143"/>
      <c r="E1307" s="143"/>
      <c r="F1307" s="144"/>
      <c r="G1307" s="143"/>
      <c r="H1307" s="143"/>
      <c r="I1307" s="143"/>
      <c r="J1307" s="143"/>
      <c r="K1307" s="143"/>
      <c r="L1307" s="143"/>
      <c r="M1307" s="143"/>
      <c r="N1307" s="144"/>
      <c r="O1307" s="145"/>
    </row>
    <row r="1308" spans="2:15" x14ac:dyDescent="0.4">
      <c r="B1308" s="143"/>
      <c r="C1308" s="143"/>
      <c r="D1308" s="143"/>
      <c r="E1308" s="143"/>
      <c r="F1308" s="144"/>
      <c r="G1308" s="143"/>
      <c r="H1308" s="143"/>
      <c r="I1308" s="143"/>
      <c r="J1308" s="143"/>
      <c r="K1308" s="143"/>
      <c r="L1308" s="143"/>
      <c r="M1308" s="143"/>
      <c r="N1308" s="144"/>
      <c r="O1308" s="145"/>
    </row>
    <row r="1309" spans="2:15" x14ac:dyDescent="0.4">
      <c r="B1309" s="143"/>
      <c r="C1309" s="143"/>
      <c r="D1309" s="143"/>
      <c r="E1309" s="143"/>
      <c r="F1309" s="144"/>
      <c r="G1309" s="143"/>
      <c r="H1309" s="143"/>
      <c r="I1309" s="143"/>
      <c r="J1309" s="143"/>
      <c r="K1309" s="143"/>
      <c r="L1309" s="143"/>
      <c r="M1309" s="143"/>
      <c r="N1309" s="144"/>
      <c r="O1309" s="145"/>
    </row>
    <row r="1310" spans="2:15" x14ac:dyDescent="0.4">
      <c r="B1310" s="143"/>
      <c r="C1310" s="143"/>
      <c r="D1310" s="143"/>
      <c r="E1310" s="143"/>
      <c r="F1310" s="144"/>
      <c r="G1310" s="143"/>
      <c r="H1310" s="143"/>
      <c r="I1310" s="143"/>
      <c r="J1310" s="143"/>
      <c r="K1310" s="143"/>
      <c r="L1310" s="143"/>
      <c r="M1310" s="143"/>
      <c r="N1310" s="144"/>
      <c r="O1310" s="145"/>
    </row>
    <row r="1311" spans="2:15" x14ac:dyDescent="0.4">
      <c r="B1311" s="143"/>
      <c r="C1311" s="143"/>
      <c r="D1311" s="143"/>
      <c r="E1311" s="143"/>
      <c r="F1311" s="144"/>
      <c r="G1311" s="143"/>
      <c r="H1311" s="143"/>
      <c r="I1311" s="143"/>
      <c r="J1311" s="143"/>
      <c r="K1311" s="143"/>
      <c r="L1311" s="143"/>
      <c r="M1311" s="143"/>
      <c r="N1311" s="144"/>
      <c r="O1311" s="145"/>
    </row>
    <row r="1312" spans="2:15" x14ac:dyDescent="0.4">
      <c r="B1312" s="143"/>
      <c r="C1312" s="143"/>
      <c r="D1312" s="143"/>
      <c r="E1312" s="143"/>
      <c r="F1312" s="144"/>
      <c r="G1312" s="143"/>
      <c r="H1312" s="143"/>
      <c r="I1312" s="143"/>
      <c r="J1312" s="143"/>
      <c r="K1312" s="143"/>
      <c r="L1312" s="143"/>
      <c r="M1312" s="143"/>
      <c r="N1312" s="144"/>
      <c r="O1312" s="145"/>
    </row>
    <row r="1313" spans="2:15" x14ac:dyDescent="0.4">
      <c r="B1313" s="143"/>
      <c r="C1313" s="143"/>
      <c r="D1313" s="143"/>
      <c r="E1313" s="143"/>
      <c r="F1313" s="144"/>
      <c r="G1313" s="143"/>
      <c r="H1313" s="143"/>
      <c r="I1313" s="143"/>
      <c r="J1313" s="143"/>
      <c r="K1313" s="143"/>
      <c r="L1313" s="143"/>
      <c r="M1313" s="143"/>
      <c r="N1313" s="144"/>
      <c r="O1313" s="145"/>
    </row>
    <row r="1314" spans="2:15" x14ac:dyDescent="0.4">
      <c r="B1314" s="143"/>
      <c r="C1314" s="143"/>
      <c r="D1314" s="143"/>
      <c r="E1314" s="143"/>
      <c r="F1314" s="144"/>
      <c r="G1314" s="143"/>
      <c r="H1314" s="143"/>
      <c r="I1314" s="143"/>
      <c r="J1314" s="143"/>
      <c r="K1314" s="143"/>
      <c r="L1314" s="143"/>
      <c r="M1314" s="143"/>
      <c r="N1314" s="144"/>
      <c r="O1314" s="145"/>
    </row>
    <row r="1315" spans="2:15" x14ac:dyDescent="0.4">
      <c r="B1315" s="143"/>
      <c r="C1315" s="143"/>
      <c r="D1315" s="143"/>
      <c r="E1315" s="143"/>
      <c r="F1315" s="144"/>
      <c r="G1315" s="143"/>
      <c r="H1315" s="143"/>
      <c r="I1315" s="143"/>
      <c r="J1315" s="143"/>
      <c r="K1315" s="143"/>
      <c r="L1315" s="143"/>
      <c r="M1315" s="143"/>
      <c r="N1315" s="144"/>
      <c r="O1315" s="145"/>
    </row>
    <row r="1316" spans="2:15" x14ac:dyDescent="0.4">
      <c r="B1316" s="143"/>
      <c r="C1316" s="143"/>
      <c r="D1316" s="143"/>
      <c r="E1316" s="143"/>
      <c r="F1316" s="144"/>
      <c r="G1316" s="143"/>
      <c r="H1316" s="143"/>
      <c r="I1316" s="143"/>
      <c r="J1316" s="143"/>
      <c r="K1316" s="143"/>
      <c r="L1316" s="143"/>
      <c r="M1316" s="143"/>
      <c r="N1316" s="144"/>
      <c r="O1316" s="145"/>
    </row>
    <row r="1317" spans="2:15" x14ac:dyDescent="0.4">
      <c r="B1317" s="143"/>
      <c r="C1317" s="143"/>
      <c r="D1317" s="143"/>
      <c r="E1317" s="143"/>
      <c r="F1317" s="144"/>
      <c r="G1317" s="143"/>
      <c r="H1317" s="143"/>
      <c r="I1317" s="143"/>
      <c r="J1317" s="143"/>
      <c r="K1317" s="143"/>
      <c r="L1317" s="143"/>
      <c r="M1317" s="143"/>
      <c r="N1317" s="144"/>
      <c r="O1317" s="145"/>
    </row>
    <row r="1318" spans="2:15" x14ac:dyDescent="0.4">
      <c r="B1318" s="143"/>
      <c r="C1318" s="143"/>
      <c r="D1318" s="143"/>
      <c r="E1318" s="143"/>
      <c r="F1318" s="144"/>
      <c r="G1318" s="143"/>
      <c r="H1318" s="143"/>
      <c r="I1318" s="143"/>
      <c r="J1318" s="143"/>
      <c r="K1318" s="143"/>
      <c r="L1318" s="143"/>
      <c r="M1318" s="143"/>
      <c r="N1318" s="144"/>
      <c r="O1318" s="145"/>
    </row>
    <row r="1319" spans="2:15" x14ac:dyDescent="0.4">
      <c r="B1319" s="143"/>
      <c r="C1319" s="143"/>
      <c r="D1319" s="143"/>
      <c r="E1319" s="143"/>
      <c r="F1319" s="144"/>
      <c r="G1319" s="143"/>
      <c r="H1319" s="143"/>
      <c r="I1319" s="143"/>
      <c r="J1319" s="143"/>
      <c r="K1319" s="143"/>
      <c r="L1319" s="143"/>
      <c r="M1319" s="143"/>
      <c r="N1319" s="144"/>
      <c r="O1319" s="145"/>
    </row>
    <row r="1320" spans="2:15" x14ac:dyDescent="0.4">
      <c r="B1320" s="143"/>
      <c r="C1320" s="143"/>
      <c r="D1320" s="143"/>
      <c r="E1320" s="143"/>
      <c r="F1320" s="144"/>
      <c r="G1320" s="143"/>
      <c r="H1320" s="143"/>
      <c r="I1320" s="143"/>
      <c r="J1320" s="143"/>
      <c r="K1320" s="143"/>
      <c r="L1320" s="143"/>
      <c r="M1320" s="143"/>
      <c r="N1320" s="144"/>
      <c r="O1320" s="145"/>
    </row>
    <row r="1321" spans="2:15" x14ac:dyDescent="0.4">
      <c r="B1321" s="143"/>
      <c r="C1321" s="143"/>
      <c r="D1321" s="143"/>
      <c r="E1321" s="143"/>
      <c r="F1321" s="144"/>
      <c r="G1321" s="143"/>
      <c r="H1321" s="143"/>
      <c r="I1321" s="143"/>
      <c r="J1321" s="143"/>
      <c r="K1321" s="143"/>
      <c r="L1321" s="143"/>
      <c r="M1321" s="143"/>
      <c r="N1321" s="144"/>
      <c r="O1321" s="145"/>
    </row>
    <row r="1322" spans="2:15" x14ac:dyDescent="0.4">
      <c r="B1322" s="143"/>
      <c r="C1322" s="143"/>
      <c r="D1322" s="143"/>
      <c r="E1322" s="143"/>
      <c r="F1322" s="144"/>
      <c r="G1322" s="143"/>
      <c r="H1322" s="143"/>
      <c r="I1322" s="143"/>
      <c r="J1322" s="143"/>
      <c r="K1322" s="143"/>
      <c r="L1322" s="143"/>
      <c r="M1322" s="143"/>
      <c r="N1322" s="144"/>
      <c r="O1322" s="145"/>
    </row>
    <row r="1323" spans="2:15" x14ac:dyDescent="0.4">
      <c r="B1323" s="143"/>
      <c r="C1323" s="143"/>
      <c r="D1323" s="143"/>
      <c r="E1323" s="143"/>
      <c r="F1323" s="144"/>
      <c r="G1323" s="143"/>
      <c r="H1323" s="143"/>
      <c r="I1323" s="143"/>
      <c r="J1323" s="143"/>
      <c r="K1323" s="143"/>
      <c r="L1323" s="143"/>
      <c r="M1323" s="143"/>
      <c r="N1323" s="144"/>
      <c r="O1323" s="145"/>
    </row>
    <row r="1324" spans="2:15" x14ac:dyDescent="0.4">
      <c r="B1324" s="143"/>
      <c r="C1324" s="143"/>
      <c r="D1324" s="143"/>
      <c r="E1324" s="143"/>
      <c r="F1324" s="144"/>
      <c r="G1324" s="143"/>
      <c r="H1324" s="143"/>
      <c r="I1324" s="143"/>
      <c r="J1324" s="143"/>
      <c r="K1324" s="143"/>
      <c r="L1324" s="143"/>
      <c r="M1324" s="143"/>
      <c r="N1324" s="144"/>
      <c r="O1324" s="145"/>
    </row>
    <row r="1325" spans="2:15" x14ac:dyDescent="0.4">
      <c r="B1325" s="143"/>
      <c r="C1325" s="143"/>
      <c r="D1325" s="143"/>
      <c r="E1325" s="143"/>
      <c r="F1325" s="144"/>
      <c r="G1325" s="143"/>
      <c r="H1325" s="143"/>
      <c r="I1325" s="143"/>
      <c r="J1325" s="143"/>
      <c r="K1325" s="143"/>
      <c r="L1325" s="143"/>
      <c r="M1325" s="143"/>
      <c r="N1325" s="144"/>
      <c r="O1325" s="145"/>
    </row>
    <row r="1326" spans="2:15" x14ac:dyDescent="0.4">
      <c r="B1326" s="143"/>
      <c r="C1326" s="143"/>
      <c r="D1326" s="143"/>
      <c r="E1326" s="143"/>
      <c r="F1326" s="144"/>
      <c r="G1326" s="143"/>
      <c r="H1326" s="143"/>
      <c r="I1326" s="143"/>
      <c r="J1326" s="143"/>
      <c r="K1326" s="143"/>
      <c r="L1326" s="143"/>
      <c r="M1326" s="143"/>
      <c r="N1326" s="144"/>
      <c r="O1326" s="145"/>
    </row>
    <row r="1327" spans="2:15" x14ac:dyDescent="0.4">
      <c r="B1327" s="143"/>
      <c r="C1327" s="143"/>
      <c r="D1327" s="143"/>
      <c r="E1327" s="143"/>
      <c r="F1327" s="144"/>
      <c r="G1327" s="143"/>
      <c r="H1327" s="143"/>
      <c r="I1327" s="143"/>
      <c r="J1327" s="143"/>
      <c r="K1327" s="143"/>
      <c r="L1327" s="143"/>
      <c r="M1327" s="143"/>
      <c r="N1327" s="144"/>
      <c r="O1327" s="145"/>
    </row>
    <row r="1328" spans="2:15" x14ac:dyDescent="0.4">
      <c r="B1328" s="143"/>
      <c r="C1328" s="143"/>
      <c r="D1328" s="143"/>
      <c r="E1328" s="143"/>
      <c r="F1328" s="144"/>
      <c r="G1328" s="143"/>
      <c r="H1328" s="143"/>
      <c r="I1328" s="143"/>
      <c r="J1328" s="143"/>
      <c r="K1328" s="143"/>
      <c r="L1328" s="143"/>
      <c r="M1328" s="143"/>
      <c r="N1328" s="144"/>
      <c r="O1328" s="145"/>
    </row>
    <row r="1329" spans="2:15" x14ac:dyDescent="0.4">
      <c r="B1329" s="143"/>
      <c r="C1329" s="143"/>
      <c r="D1329" s="143"/>
      <c r="E1329" s="143"/>
      <c r="F1329" s="144"/>
      <c r="G1329" s="143"/>
      <c r="H1329" s="143"/>
      <c r="I1329" s="143"/>
      <c r="J1329" s="143"/>
      <c r="K1329" s="143"/>
      <c r="L1329" s="143"/>
      <c r="M1329" s="143"/>
      <c r="N1329" s="144"/>
      <c r="O1329" s="145"/>
    </row>
    <row r="1330" spans="2:15" x14ac:dyDescent="0.4">
      <c r="B1330" s="143"/>
      <c r="C1330" s="143"/>
      <c r="D1330" s="143"/>
      <c r="E1330" s="143"/>
      <c r="F1330" s="144"/>
      <c r="G1330" s="143"/>
      <c r="H1330" s="143"/>
      <c r="I1330" s="143"/>
      <c r="J1330" s="143"/>
      <c r="K1330" s="143"/>
      <c r="L1330" s="143"/>
      <c r="M1330" s="143"/>
      <c r="N1330" s="144"/>
      <c r="O1330" s="145"/>
    </row>
    <row r="1331" spans="2:15" x14ac:dyDescent="0.4">
      <c r="B1331" s="143"/>
      <c r="C1331" s="143"/>
      <c r="D1331" s="143"/>
      <c r="E1331" s="143"/>
      <c r="F1331" s="144"/>
      <c r="G1331" s="143"/>
      <c r="H1331" s="143"/>
      <c r="I1331" s="143"/>
      <c r="J1331" s="143"/>
      <c r="K1331" s="143"/>
      <c r="L1331" s="143"/>
      <c r="M1331" s="143"/>
      <c r="N1331" s="144"/>
      <c r="O1331" s="145"/>
    </row>
    <row r="1332" spans="2:15" x14ac:dyDescent="0.4">
      <c r="B1332" s="143"/>
      <c r="C1332" s="143"/>
      <c r="D1332" s="143"/>
      <c r="E1332" s="143"/>
      <c r="F1332" s="144"/>
      <c r="G1332" s="143"/>
      <c r="H1332" s="143"/>
      <c r="I1332" s="143"/>
      <c r="J1332" s="143"/>
      <c r="K1332" s="143"/>
      <c r="L1332" s="143"/>
      <c r="M1332" s="143"/>
      <c r="N1332" s="144"/>
      <c r="O1332" s="145"/>
    </row>
    <row r="1333" spans="2:15" x14ac:dyDescent="0.4">
      <c r="B1333" s="143"/>
      <c r="C1333" s="143"/>
      <c r="D1333" s="143"/>
      <c r="E1333" s="143"/>
      <c r="F1333" s="144"/>
      <c r="G1333" s="143"/>
      <c r="H1333" s="143"/>
      <c r="I1333" s="143"/>
      <c r="J1333" s="143"/>
      <c r="K1333" s="143"/>
      <c r="L1333" s="143"/>
      <c r="M1333" s="143"/>
      <c r="N1333" s="144"/>
      <c r="O1333" s="145"/>
    </row>
    <row r="1334" spans="2:15" x14ac:dyDescent="0.4">
      <c r="B1334" s="143"/>
      <c r="C1334" s="143"/>
      <c r="D1334" s="143"/>
      <c r="E1334" s="143"/>
      <c r="F1334" s="144"/>
      <c r="G1334" s="143"/>
      <c r="H1334" s="143"/>
      <c r="I1334" s="143"/>
      <c r="J1334" s="143"/>
      <c r="K1334" s="143"/>
      <c r="L1334" s="143"/>
      <c r="M1334" s="143"/>
      <c r="N1334" s="144"/>
      <c r="O1334" s="145"/>
    </row>
    <row r="1335" spans="2:15" x14ac:dyDescent="0.4">
      <c r="B1335" s="143"/>
      <c r="C1335" s="143"/>
      <c r="D1335" s="143"/>
      <c r="E1335" s="143"/>
      <c r="F1335" s="144"/>
      <c r="G1335" s="143"/>
      <c r="H1335" s="143"/>
      <c r="I1335" s="143"/>
      <c r="J1335" s="143"/>
      <c r="K1335" s="143"/>
      <c r="L1335" s="143"/>
      <c r="M1335" s="143"/>
      <c r="N1335" s="144"/>
      <c r="O1335" s="145"/>
    </row>
    <row r="1336" spans="2:15" x14ac:dyDescent="0.4">
      <c r="B1336" s="143"/>
      <c r="C1336" s="143"/>
      <c r="D1336" s="143"/>
      <c r="E1336" s="143"/>
      <c r="F1336" s="144"/>
      <c r="G1336" s="143"/>
      <c r="H1336" s="143"/>
      <c r="I1336" s="143"/>
      <c r="J1336" s="143"/>
      <c r="K1336" s="143"/>
      <c r="L1336" s="143"/>
      <c r="M1336" s="143"/>
      <c r="N1336" s="144"/>
      <c r="O1336" s="145"/>
    </row>
    <row r="1337" spans="2:15" x14ac:dyDescent="0.4">
      <c r="B1337" s="143"/>
      <c r="C1337" s="143"/>
      <c r="D1337" s="143"/>
      <c r="E1337" s="143"/>
      <c r="F1337" s="144"/>
      <c r="G1337" s="143"/>
      <c r="H1337" s="143"/>
      <c r="I1337" s="143"/>
      <c r="J1337" s="143"/>
      <c r="K1337" s="143"/>
      <c r="L1337" s="143"/>
      <c r="M1337" s="143"/>
      <c r="N1337" s="144"/>
      <c r="O1337" s="145"/>
    </row>
    <row r="1338" spans="2:15" x14ac:dyDescent="0.4">
      <c r="B1338" s="143"/>
      <c r="C1338" s="143"/>
      <c r="D1338" s="143"/>
      <c r="E1338" s="143"/>
      <c r="F1338" s="144"/>
      <c r="G1338" s="143"/>
      <c r="H1338" s="143"/>
      <c r="I1338" s="143"/>
      <c r="J1338" s="143"/>
      <c r="K1338" s="143"/>
      <c r="L1338" s="143"/>
      <c r="M1338" s="143"/>
      <c r="N1338" s="144"/>
      <c r="O1338" s="145"/>
    </row>
    <row r="1339" spans="2:15" x14ac:dyDescent="0.4">
      <c r="B1339" s="143"/>
      <c r="C1339" s="143"/>
      <c r="D1339" s="143"/>
      <c r="E1339" s="143"/>
      <c r="F1339" s="144"/>
      <c r="G1339" s="143"/>
      <c r="H1339" s="143"/>
      <c r="I1339" s="143"/>
      <c r="J1339" s="143"/>
      <c r="K1339" s="143"/>
      <c r="L1339" s="143"/>
      <c r="M1339" s="143"/>
      <c r="N1339" s="144"/>
      <c r="O1339" s="145"/>
    </row>
    <row r="1340" spans="2:15" x14ac:dyDescent="0.4">
      <c r="B1340" s="143"/>
      <c r="C1340" s="143"/>
      <c r="D1340" s="143"/>
      <c r="E1340" s="143"/>
      <c r="F1340" s="144"/>
      <c r="G1340" s="143"/>
      <c r="H1340" s="143"/>
      <c r="I1340" s="143"/>
      <c r="J1340" s="143"/>
      <c r="K1340" s="143"/>
      <c r="L1340" s="143"/>
      <c r="M1340" s="143"/>
      <c r="N1340" s="144"/>
      <c r="O1340" s="145"/>
    </row>
  </sheetData>
  <sheetProtection algorithmName="SHA-512" hashValue="uTtfCw8R1Kop5FHQ6qieT4eFBE9GGf5Xh4a8Vchz4Dp6UJIdS6jsofrJthAVvoLyQbomtC2b+NZBnYsSOsv1Bg==" saltValue="Zxsth0R9JBhL7GynRmY7eg==" spinCount="100000" sheet="1" objects="1" scenarios="1" autoFilter="0"/>
  <autoFilter ref="B6:N6" xr:uid="{FD6F3F2B-5FC9-4866-AA6B-0A18A29C8395}"/>
  <sortState xmlns:xlrd2="http://schemas.microsoft.com/office/spreadsheetml/2017/richdata2" ref="B7:Y238">
    <sortCondition ref="B7" customList="断熱等,断熱等+防災,断熱等+防犯,防災,防犯,防音"/>
    <sortCondition ref="W7"/>
    <sortCondition ref="X7"/>
    <sortCondition ref="Y7"/>
    <sortCondition ref="K7" customList="大（L）,中（M）,小（S）,極小（X）"/>
  </sortState>
  <mergeCells count="14">
    <mergeCell ref="L5:L6"/>
    <mergeCell ref="M5:M6"/>
    <mergeCell ref="N5:N6"/>
    <mergeCell ref="O5:O6"/>
    <mergeCell ref="G3:O3"/>
    <mergeCell ref="B5:B6"/>
    <mergeCell ref="C5:C6"/>
    <mergeCell ref="D5:D6"/>
    <mergeCell ref="E5:E6"/>
    <mergeCell ref="F5:F6"/>
    <mergeCell ref="G5:G6"/>
    <mergeCell ref="H5:I5"/>
    <mergeCell ref="J5:J6"/>
    <mergeCell ref="K5:K6"/>
  </mergeCells>
  <phoneticPr fontId="3"/>
  <conditionalFormatting sqref="B2:G2 B3:F3 B4:M4 B7:M1048576 O7:O1048576 N4:O5 J2:O2 D5:G5 J5:M5">
    <cfRule type="expression" dxfId="18" priority="4">
      <formula>$L2&lt;&gt;""</formula>
    </cfRule>
  </conditionalFormatting>
  <conditionalFormatting sqref="B5:C5">
    <cfRule type="expression" dxfId="17" priority="3">
      <formula>B5=""</formula>
    </cfRule>
  </conditionalFormatting>
  <conditionalFormatting sqref="H2:I2">
    <cfRule type="expression" dxfId="16" priority="2">
      <formula>$L2&lt;&gt;""</formula>
    </cfRule>
  </conditionalFormatting>
  <conditionalFormatting sqref="C5">
    <cfRule type="expression" dxfId="15" priority="5">
      <formula>AND($F5&lt;&gt;$F4,$F5&lt;&gt;"")</formula>
    </cfRule>
    <cfRule type="expression" dxfId="14" priority="6">
      <formula>AND($F5=$F4,$F5&lt;&gt;"")</formula>
    </cfRule>
  </conditionalFormatting>
  <conditionalFormatting sqref="B5:C5">
    <cfRule type="expression" dxfId="13" priority="7">
      <formula>$V7="改ページ"</formula>
    </cfRule>
    <cfRule type="expression" dxfId="12" priority="8">
      <formula>$V6="改ページ"</formula>
    </cfRule>
    <cfRule type="expression" dxfId="11" priority="9">
      <formula>AND($F5&lt;&gt;"",$F7="")</formula>
    </cfRule>
  </conditionalFormatting>
  <conditionalFormatting sqref="B5">
    <cfRule type="expression" dxfId="10" priority="10">
      <formula>AND($F5&lt;&gt;$F4,$F5&lt;&gt;"")</formula>
    </cfRule>
    <cfRule type="expression" dxfId="9" priority="11">
      <formula>AND($F5=$F4,$F5&lt;&gt;"")</formula>
    </cfRule>
  </conditionalFormatting>
  <conditionalFormatting sqref="H5">
    <cfRule type="expression" dxfId="8" priority="12">
      <formula>#REF!&lt;&gt;""</formula>
    </cfRule>
  </conditionalFormatting>
  <conditionalFormatting sqref="H6:I6">
    <cfRule type="expression" dxfId="7" priority="13">
      <formula>$L5&lt;&gt;""</formula>
    </cfRule>
  </conditionalFormatting>
  <conditionalFormatting sqref="N7:N1048576">
    <cfRule type="expression" dxfId="6" priority="1">
      <formula>$L7&lt;&gt;""</formula>
    </cfRule>
  </conditionalFormatting>
  <printOptions horizontalCentered="1"/>
  <pageMargins left="0.23622047244094491" right="0.23622047244094491" top="0.74803149606299213" bottom="0.74803149606299213" header="0.31496062992125984" footer="0.31496062992125984"/>
  <pageSetup paperSize="9" scale="10" orientation="portrait" r:id="rId1"/>
  <colBreaks count="1" manualBreakCount="1">
    <brk id="15" min="1" max="1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FF20F-39A1-4E5D-9E23-C1B31673B7EE}">
  <sheetPr codeName="Sheet34">
    <tabColor rgb="FFFFFF00"/>
  </sheetPr>
  <dimension ref="A1:E12"/>
  <sheetViews>
    <sheetView zoomScale="70" zoomScaleNormal="70" workbookViewId="0">
      <selection activeCell="D4" sqref="D4"/>
    </sheetView>
  </sheetViews>
  <sheetFormatPr defaultColWidth="9" defaultRowHeight="15.75" x14ac:dyDescent="0.4"/>
  <cols>
    <col min="1" max="1" width="14.625" style="105" bestFit="1" customWidth="1"/>
    <col min="2" max="2" width="64.875" style="105" customWidth="1"/>
    <col min="3" max="4" width="65.625" style="105" customWidth="1"/>
    <col min="5" max="5" width="64.875" style="105" customWidth="1"/>
    <col min="6" max="16384" width="9" style="105"/>
  </cols>
  <sheetData>
    <row r="1" spans="1:5" x14ac:dyDescent="0.4">
      <c r="A1" s="147"/>
      <c r="B1" s="148" t="s">
        <v>148</v>
      </c>
      <c r="C1" s="148" t="s">
        <v>126</v>
      </c>
      <c r="D1" s="148" t="s">
        <v>128</v>
      </c>
      <c r="E1" s="148" t="s">
        <v>128</v>
      </c>
    </row>
    <row r="2" spans="1:5" x14ac:dyDescent="0.4">
      <c r="A2" s="103" t="s">
        <v>149</v>
      </c>
      <c r="B2" s="149" t="str">
        <f>IF(VLOOKUP(依頼書!K6,窓口マスタ!A:C,3,FALSE)&lt;&gt;"",VLOOKUP(依頼書!K6,窓口マスタ!A:C,3,FALSE),"")</f>
        <v/>
      </c>
      <c r="C2" s="149" t="s">
        <v>150</v>
      </c>
      <c r="D2" s="149" t="s">
        <v>151</v>
      </c>
      <c r="E2" s="149"/>
    </row>
    <row r="3" spans="1:5" x14ac:dyDescent="0.4">
      <c r="A3" s="103" t="s">
        <v>152</v>
      </c>
      <c r="B3" s="150" t="str">
        <f>依頼書!$M$6&amp;"_"&amp;LEFT(依頼書!$K$8,19)&amp;"_"&amp;"窓リノベ2024・子育てエコ性能証明書発行依頼"</f>
        <v>__窓リノベ2024・子育てエコ性能証明書発行依頼</v>
      </c>
      <c r="C3" s="150" t="str">
        <f>依頼書!$M$6&amp;"_"&amp;LEFT(依頼書!$K$8,19)&amp;"_"&amp;"窓リノベ2024・子育てエコ性能証明書発行依頼"</f>
        <v>__窓リノベ2024・子育てエコ性能証明書発行依頼</v>
      </c>
      <c r="D3" s="150" t="str">
        <f>依頼書!$M$6&amp;"_"&amp;依頼書!$M$5&amp;"_"&amp;LEFT(依頼書!$K$8,19)&amp;"_"&amp;"窓リノベ2024・子育てエコ性能証明書発行依頼"</f>
        <v>___窓リノベ2024・子育てエコ性能証明書発行依頼</v>
      </c>
      <c r="E3" s="150"/>
    </row>
    <row r="4" spans="1:5" ht="110.25" x14ac:dyDescent="0.4">
      <c r="A4" s="151" t="s">
        <v>153</v>
      </c>
      <c r="B4" s="152" t="str">
        <f>IF(依頼書!K6="特需営業統括部",E4,"以下の必要書類を添付の上、%0D%0A
本メールを件名を変更せずに弊社窓口まで送信してください。%0D%0A
%0D%0A
■添付書類%0D%0A
・性能証明書発行依頼書%0D%0A
・㈱ＬＩＸＩＬが発行した出荷案内書もしくは納品書（コピー可）%0D%0A
・ガラスメーカーが発行した納品書（コピー可）")</f>
        <v>以下の必要書類を添付の上、%0D%0A
本メールを件名を変更せずに弊社窓口まで送信してください。%0D%0A
%0D%0A
■添付書類%0D%0A
・性能証明書発行依頼書%0D%0A
・㈱ＬＩＸＩＬが発行した出荷案内書もしくは納品書（コピー可）%0D%0A
・ガラスメーカーが発行した納品書（コピー可）</v>
      </c>
      <c r="C4" s="152" t="s">
        <v>154</v>
      </c>
      <c r="D4" s="152" t="s">
        <v>154</v>
      </c>
      <c r="E4" s="152" t="s">
        <v>155</v>
      </c>
    </row>
    <row r="5" spans="1:5" x14ac:dyDescent="0.4">
      <c r="A5" s="151" t="s">
        <v>156</v>
      </c>
      <c r="B5" s="153" t="str">
        <f>IF(OR(COUNTIF(依頼書!S16:S115,"対象の型番はありません")&gt;0,COUNTIF(製品型番から直接入力!S:S,"型番が存在しません")&gt;0,COUNTIF(製品型番から直接入力!S:S,"サイズが一致しません")&gt;0),"発行依頼情報に入力エラーがあります",IF(COUNTIF(依頼書!S16:S115,"*003*")+COUNTIF(製品型番から直接入力!S:S,"OK")=0,"発行依頼が0件です",IF(COUNTIF(依頼書!S16:S115,"*003*")+COUNTIF(製品型番から直接入力!S:S,"OK")&gt;100,"申請は100件までです",IF(AND(COUNTIF(依頼書!K16:K115,"")=COUNTIF(依頼書!S16:S115,""),COUNTIF(依頼書!I16:I115,"")=COUNTIF(依頼書!S16:S115,""),COUNTIF(依頼書!L16:L115,"")=COUNTIF(依頼書!S16:S115,""),COUNTIF(依頼書!M16:M115,"")=COUNTIF(依頼書!S16:S115,"")),"","発行依頼情報のデータが不足しています"))))</f>
        <v>発行依頼が0件です</v>
      </c>
      <c r="C5" s="154"/>
      <c r="D5" s="154"/>
      <c r="E5" s="153"/>
    </row>
    <row r="6" spans="1:5" x14ac:dyDescent="0.4">
      <c r="A6" s="151" t="s">
        <v>157</v>
      </c>
      <c r="B6" s="103" t="str">
        <f>IF(依頼書!K5="","会社名を入力してください",IF(依頼書!K6="",依頼書!I6&amp;"を選択してください",IF(依頼書!K8="","現場名を入力してください",IF(依頼書!M5="","得意先コードを入力してください",IF(依頼書!M6="","営業所コードを入力してください",IF(依頼書!M7="","入力チェックをお願いします",""))))))</f>
        <v>会社名を入力してください</v>
      </c>
      <c r="C6" s="154"/>
      <c r="D6" s="154"/>
      <c r="E6" s="103"/>
    </row>
    <row r="7" spans="1:5" ht="31.5" x14ac:dyDescent="0.4">
      <c r="A7" s="151" t="s">
        <v>11</v>
      </c>
      <c r="B7" s="152" t="s">
        <v>158</v>
      </c>
      <c r="C7" s="154"/>
      <c r="D7" s="154"/>
      <c r="E7" s="152"/>
    </row>
    <row r="8" spans="1:5" x14ac:dyDescent="0.4">
      <c r="A8" s="103" t="s">
        <v>159</v>
      </c>
      <c r="B8" s="154"/>
      <c r="C8" s="155" t="str">
        <f>"https://mail.google.com/mail/?view=cm"&amp;"&amp;su="&amp;_xlfn.ENCODEURL(C3)&amp;"&amp;to="&amp;C2&amp;"&amp;body="&amp;_xlfn.ENCODEURL(C4)</f>
        <v>https://mail.google.com/mail/?view=cm&amp;su=__%E7%AA%93%E3%83%AA%E3%83%8E%E3%83%992024%E3%83%BB%E5%AD%90%E8%82%B2%E3%81%A6%E3%82%A8%E3%82%B3%E6%80%A7%E8%83%BD%E8%A8%BC%E6%98%8E%E6%9B%B8%E7%99%BA%E8%A1%8C%E4%BE%9D%E9%A0%BC&amp;to=lhtsdtokukikaku@lixil.com&amp;body=%E4%BB%A5%E4%B8%8B%E3%81%AE%E5%BF%85%E8%A6%81%E6%9B%B8%E9%A1%9E%E3%82%92%E6%B7%BB%E4%BB%98%E3%81%AE%E4%B8%8A%E3%80%81%0A%E6%9C%AC%E3%83%A1%E3%83%BC%E3%83%AB%E3%82%92%E4%BB%B6%E5%90%8D%E3%82%92%E5%A4%89%E6%9B%B4%E3%81%9B%E3%81%9A%E3%81%AB%E7%AA%93%E5%8F%A3%E3%81%BE%E3%81%A7%E9%80%81%E4%BF%A1%E3%81%97%E3%81%A6%E3%81%8F%E3%81%A0%E3%81%95%E3%81%84%E3%80%82%0A%0A%E2%96%A0%E6%B7%BB%E4%BB%98%E6%9B%B8%E9%A1%9E%0A%E3%83%BB%E6%80%A7%E8%83%BD%E8%A8%BC%E6%98%8E%E6%9B%B8%E7%99%BA%E8%A1%8C%E4%BE%9D%E9%A0%BC%E6%9B%B8%0A%E3%83%BB%E5%87%BA%E8%8D%B7%E6%A1%88%E5%86%85%E6%9B%B8%E3%82%82%E3%81%97%E3%81%8F%E3%81%AF%E7%B4%8D%E5%93%81%E6%9B%B8%EF%BC%88%E3%82%B3%E3%83%94%E3%83%BC%E5%8F%AF%EF%BC%89%0A%E3%83%BB%E3%82%AC%E3%83%A9%E3%82%B9%E3%83%A1%E3%83%BC%E3%82%AB%E3%83%BC%E3%81%8C%E7%99%BA%E8%A1%8C%E3%81%97%E3%81%9F%E7%B4%8D%E5%93%81%E6%9B%B8</v>
      </c>
      <c r="D8" s="155" t="str">
        <f>"https://mail.google.com/mail/?view=cm"&amp;"&amp;su="&amp;_xlfn.ENCODEURL(D3)&amp;"&amp;to="&amp;D2&amp;"&amp;body="&amp;_xlfn.ENCODEURL(D4)</f>
        <v>https://mail.google.com/mail/?view=cm&amp;su=___%E7%AA%93%E3%83%AA%E3%83%8E%E3%83%992024%E3%83%BB%E5%AD%90%E8%82%B2%E3%81%A6%E3%82%A8%E3%82%B3%E6%80%A7%E8%83%BD%E8%A8%BC%E6%98%8E%E6%9B%B8%E7%99%BA%E8%A1%8C%E4%BE%9D%E9%A0%BC&amp;to=eco-tokujyu@lixil.com&amp;body=%E4%BB%A5%E4%B8%8B%E3%81%AE%E5%BF%85%E8%A6%81%E6%9B%B8%E9%A1%9E%E3%82%92%E6%B7%BB%E4%BB%98%E3%81%AE%E4%B8%8A%E3%80%81%0A%E6%9C%AC%E3%83%A1%E3%83%BC%E3%83%AB%E3%82%92%E4%BB%B6%E5%90%8D%E3%82%92%E5%A4%89%E6%9B%B4%E3%81%9B%E3%81%9A%E3%81%AB%E7%AA%93%E5%8F%A3%E3%81%BE%E3%81%A7%E9%80%81%E4%BF%A1%E3%81%97%E3%81%A6%E3%81%8F%E3%81%A0%E3%81%95%E3%81%84%E3%80%82%0A%0A%E2%96%A0%E6%B7%BB%E4%BB%98%E6%9B%B8%E9%A1%9E%0A%E3%83%BB%E6%80%A7%E8%83%BD%E8%A8%BC%E6%98%8E%E6%9B%B8%E7%99%BA%E8%A1%8C%E4%BE%9D%E9%A0%BC%E6%9B%B8%0A%E3%83%BB%E5%87%BA%E8%8D%B7%E6%A1%88%E5%86%85%E6%9B%B8%E3%82%82%E3%81%97%E3%81%8F%E3%81%AF%E7%B4%8D%E5%93%81%E6%9B%B8%EF%BC%88%E3%82%B3%E3%83%94%E3%83%BC%E5%8F%AF%EF%BC%89%0A%E3%83%BB%E3%82%AC%E3%83%A9%E3%82%B9%E3%83%A1%E3%83%BC%E3%82%AB%E3%83%BC%E3%81%8C%E7%99%BA%E8%A1%8C%E3%81%97%E3%81%9F%E7%B4%8D%E5%93%81%E6%9B%B8</v>
      </c>
      <c r="E8" s="154"/>
    </row>
    <row r="9" spans="1:5" ht="18.75" x14ac:dyDescent="0.4">
      <c r="A9" s="103" t="s">
        <v>160</v>
      </c>
      <c r="B9" s="154"/>
      <c r="C9" s="156"/>
      <c r="D9" s="157"/>
      <c r="E9" s="154"/>
    </row>
    <row r="10" spans="1:5" x14ac:dyDescent="0.4">
      <c r="A10" s="103" t="s">
        <v>161</v>
      </c>
      <c r="B10" s="154"/>
      <c r="C10" s="154"/>
      <c r="D10" s="150" t="str">
        <f>依頼書!K6</f>
        <v>入力不要</v>
      </c>
      <c r="E10" s="154"/>
    </row>
    <row r="11" spans="1:5" ht="18.75" x14ac:dyDescent="0.4">
      <c r="A11" s="103" t="s">
        <v>162</v>
      </c>
      <c r="B11" s="154"/>
      <c r="C11" s="154"/>
      <c r="D11" s="158" t="s">
        <v>163</v>
      </c>
      <c r="E11" s="154"/>
    </row>
    <row r="12" spans="1:5" x14ac:dyDescent="0.4">
      <c r="A12" s="103" t="s">
        <v>164</v>
      </c>
      <c r="B12" s="154"/>
      <c r="C12" s="154"/>
      <c r="D12" s="150" t="str">
        <f>依頼書!$M$6&amp;"_"&amp;依頼書!$M$5&amp;"_"&amp;依頼書!$K$8&amp;"_"&amp;IF(COUNTIF(依頼書!I2,"*勝手口*")&gt;0,"勝手口","玄関")</f>
        <v>___勝手口</v>
      </c>
      <c r="E12" s="154"/>
    </row>
  </sheetData>
  <phoneticPr fontId="3"/>
  <hyperlinks>
    <hyperlink ref="C2" r:id="rId1" xr:uid="{8B630252-1816-4F01-87ED-E17FEEE310C1}"/>
    <hyperlink ref="D11" r:id="rId2" xr:uid="{C4AC1BBE-2219-40F0-AB8C-C54110841D90}"/>
    <hyperlink ref="D2" r:id="rId3" display="lhtsdtokukikaku@lixil.com" xr:uid="{475435AB-0900-4304-BBFD-BBE748BA362F}"/>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EBDEB-15C0-4E6B-B535-CFF3EE0AB864}">
  <sheetPr codeName="Sheet35">
    <tabColor rgb="FFFFFF00"/>
  </sheetPr>
  <dimension ref="A5:O105"/>
  <sheetViews>
    <sheetView zoomScale="85" zoomScaleNormal="85" workbookViewId="0">
      <selection activeCell="A14" sqref="A14"/>
    </sheetView>
  </sheetViews>
  <sheetFormatPr defaultColWidth="8.625" defaultRowHeight="18.75" x14ac:dyDescent="0.4"/>
  <cols>
    <col min="1" max="2" width="12.625" style="165" customWidth="1"/>
    <col min="3" max="4" width="12.625" style="166" customWidth="1"/>
    <col min="5" max="14" width="12.625" style="165" customWidth="1"/>
    <col min="15" max="15" width="8.625" style="101"/>
    <col min="16" max="16384" width="8.625" style="167"/>
  </cols>
  <sheetData>
    <row r="5" spans="1:14" x14ac:dyDescent="0.4">
      <c r="A5" s="159" t="s">
        <v>165</v>
      </c>
      <c r="B5" s="159" t="s">
        <v>166</v>
      </c>
      <c r="C5" s="160" t="s">
        <v>167</v>
      </c>
      <c r="D5" s="160" t="s">
        <v>168</v>
      </c>
      <c r="E5" s="161" t="s">
        <v>169</v>
      </c>
      <c r="F5" s="161" t="s">
        <v>170</v>
      </c>
      <c r="G5" s="161" t="s">
        <v>171</v>
      </c>
      <c r="H5" s="161" t="s">
        <v>172</v>
      </c>
      <c r="I5" s="161" t="s">
        <v>173</v>
      </c>
      <c r="J5" s="162" t="s">
        <v>174</v>
      </c>
      <c r="K5" s="162" t="s">
        <v>175</v>
      </c>
      <c r="L5" s="162" t="s">
        <v>176</v>
      </c>
      <c r="M5" s="163" t="s">
        <v>177</v>
      </c>
      <c r="N5" s="162" t="s">
        <v>178</v>
      </c>
    </row>
    <row r="6" spans="1:14" x14ac:dyDescent="0.4">
      <c r="A6" s="164" t="str">
        <f>IFERROR(IF(INDEX(CSV用中間!C:C,MATCH(ROW(A1),CSV用中間!$B:$B,0))="","",INDEX(CSV用中間!C:C,MATCH(ROW(A1),CSV用中間!$B:$B,0))),"")</f>
        <v/>
      </c>
      <c r="B6" s="164" t="str">
        <f>IFERROR(IF(INDEX(CSV用中間!D:D,MATCH(ROW(B1),CSV用中間!$B:$B,0))="","",INDEX(CSV用中間!D:D,MATCH(ROW(B1),CSV用中間!$B:$B,0))),"")</f>
        <v/>
      </c>
      <c r="C6" s="164" t="str">
        <f>IFERROR(IF(INDEX(CSV用中間!E:E,MATCH(ROW(C1),CSV用中間!$B:$B,0))="","",INDEX(CSV用中間!E:E,MATCH(ROW(C1),CSV用中間!$B:$B,0))),"")</f>
        <v/>
      </c>
      <c r="D6" s="164" t="str">
        <f>IFERROR(IF(INDEX(CSV用中間!F:F,MATCH(ROW(D1),CSV用中間!$B:$B,0))="","",INDEX(CSV用中間!F:F,MATCH(ROW(D1),CSV用中間!$B:$B,0))),"")</f>
        <v/>
      </c>
      <c r="E6" s="164" t="str">
        <f>IFERROR(IF(INDEX(CSV用中間!G:G,MATCH(ROW(E1),CSV用中間!$B:$B,0))="","",INDEX(CSV用中間!G:G,MATCH(ROW(E1),CSV用中間!$B:$B,0))),"")</f>
        <v/>
      </c>
      <c r="F6" s="164" t="str">
        <f>IFERROR(IF(INDEX(CSV用中間!H:H,MATCH(ROW(F1),CSV用中間!$B:$B,0))="","",INDEX(CSV用中間!H:H,MATCH(ROW(F1),CSV用中間!$B:$B,0))),"")</f>
        <v/>
      </c>
      <c r="G6" s="164" t="str">
        <f>IFERROR(IF(INDEX(CSV用中間!I:I,MATCH(ROW(G1),CSV用中間!$B:$B,0))="","",INDEX(CSV用中間!I:I,MATCH(ROW(G1),CSV用中間!$B:$B,0))),"")</f>
        <v/>
      </c>
      <c r="H6" s="164" t="str">
        <f>IFERROR(IF(INDEX(CSV用中間!J:J,MATCH(ROW(H1),CSV用中間!$B:$B,0))="","",INDEX(CSV用中間!J:J,MATCH(ROW(H1),CSV用中間!$B:$B,0))),"")</f>
        <v/>
      </c>
      <c r="I6" s="164" t="str">
        <f>IFERROR(IF(INDEX(CSV用中間!K:K,MATCH(ROW(I1),CSV用中間!$B:$B,0))="","",INDEX(CSV用中間!K:K,MATCH(ROW(I1),CSV用中間!$B:$B,0))),"")</f>
        <v/>
      </c>
      <c r="J6" s="164" t="str">
        <f>IFERROR(IF(INDEX(CSV用中間!L:L,MATCH(ROW(J1),CSV用中間!$B:$B,0))="","",INDEX(CSV用中間!L:L,MATCH(ROW(J1),CSV用中間!$B:$B,0))),"")</f>
        <v/>
      </c>
      <c r="K6" s="164" t="str">
        <f>IFERROR(IF(INDEX(CSV用中間!M:M,MATCH(ROW(K1),CSV用中間!$B:$B,0))="","",INDEX(CSV用中間!M:M,MATCH(ROW(K1),CSV用中間!$B:$B,0))),"")</f>
        <v/>
      </c>
      <c r="L6" s="164" t="str">
        <f>IFERROR(IF(INDEX(CSV用中間!N:N,MATCH(ROW(L1),CSV用中間!$B:$B,0))="","",INDEX(CSV用中間!N:N,MATCH(ROW(L1),CSV用中間!$B:$B,0))),"")</f>
        <v/>
      </c>
      <c r="M6" s="164" t="str">
        <f>IFERROR(IF(INDEX(CSV用中間!O:O,MATCH(ROW(M1),CSV用中間!$B:$B,0))="","",INDEX(CSV用中間!O:O,MATCH(ROW(M1),CSV用中間!$B:$B,0))),"")</f>
        <v/>
      </c>
      <c r="N6" s="164" t="str">
        <f>IFERROR(IF(INDEX(CSV用中間!P:P,MATCH(ROW(N1),CSV用中間!$B:$B,0))="","",INDEX(CSV用中間!P:P,MATCH(ROW(N1),CSV用中間!$B:$B,0))),"")</f>
        <v/>
      </c>
    </row>
    <row r="7" spans="1:14" x14ac:dyDescent="0.4">
      <c r="A7" s="164" t="str">
        <f>IFERROR(IF(INDEX(CSV用中間!C:C,MATCH(ROW(A2),CSV用中間!$B:$B,0))="","",INDEX(CSV用中間!C:C,MATCH(ROW(A2),CSV用中間!$B:$B,0))),"")</f>
        <v/>
      </c>
      <c r="B7" s="164" t="str">
        <f>IFERROR(IF(INDEX(CSV用中間!D:D,MATCH(ROW(B2),CSV用中間!$B:$B,0))="","",INDEX(CSV用中間!D:D,MATCH(ROW(B2),CSV用中間!$B:$B,0))),"")</f>
        <v/>
      </c>
      <c r="C7" s="164" t="str">
        <f>IFERROR(IF(INDEX(CSV用中間!E:E,MATCH(ROW(C2),CSV用中間!$B:$B,0))="","",INDEX(CSV用中間!E:E,MATCH(ROW(C2),CSV用中間!$B:$B,0))),"")</f>
        <v/>
      </c>
      <c r="D7" s="164" t="str">
        <f>IFERROR(IF(INDEX(CSV用中間!F:F,MATCH(ROW(D2),CSV用中間!$B:$B,0))="","",INDEX(CSV用中間!F:F,MATCH(ROW(D2),CSV用中間!$B:$B,0))),"")</f>
        <v/>
      </c>
      <c r="E7" s="164" t="str">
        <f>IFERROR(IF(INDEX(CSV用中間!G:G,MATCH(ROW(E2),CSV用中間!$B:$B,0))="","",INDEX(CSV用中間!G:G,MATCH(ROW(E2),CSV用中間!$B:$B,0))),"")</f>
        <v/>
      </c>
      <c r="F7" s="164" t="str">
        <f>IFERROR(IF(INDEX(CSV用中間!H:H,MATCH(ROW(F2),CSV用中間!$B:$B,0))="","",INDEX(CSV用中間!H:H,MATCH(ROW(F2),CSV用中間!$B:$B,0))),"")</f>
        <v/>
      </c>
      <c r="G7" s="164" t="str">
        <f>IFERROR(IF(INDEX(CSV用中間!I:I,MATCH(ROW(G2),CSV用中間!$B:$B,0))="","",INDEX(CSV用中間!I:I,MATCH(ROW(G2),CSV用中間!$B:$B,0))),"")</f>
        <v/>
      </c>
      <c r="H7" s="164" t="str">
        <f>IFERROR(IF(INDEX(CSV用中間!J:J,MATCH(ROW(H2),CSV用中間!$B:$B,0))="","",INDEX(CSV用中間!J:J,MATCH(ROW(H2),CSV用中間!$B:$B,0))),"")</f>
        <v/>
      </c>
      <c r="I7" s="164" t="str">
        <f>IFERROR(IF(INDEX(CSV用中間!K:K,MATCH(ROW(I2),CSV用中間!$B:$B,0))="","",INDEX(CSV用中間!K:K,MATCH(ROW(I2),CSV用中間!$B:$B,0))),"")</f>
        <v/>
      </c>
      <c r="J7" s="164" t="str">
        <f>IFERROR(IF(INDEX(CSV用中間!L:L,MATCH(ROW(J2),CSV用中間!$B:$B,0))="","",INDEX(CSV用中間!L:L,MATCH(ROW(J2),CSV用中間!$B:$B,0))),"")</f>
        <v/>
      </c>
      <c r="K7" s="164" t="str">
        <f>IFERROR(IF(INDEX(CSV用中間!M:M,MATCH(ROW(K2),CSV用中間!$B:$B,0))="","",INDEX(CSV用中間!M:M,MATCH(ROW(K2),CSV用中間!$B:$B,0))),"")</f>
        <v/>
      </c>
      <c r="L7" s="164" t="str">
        <f>IFERROR(IF(INDEX(CSV用中間!N:N,MATCH(ROW(L2),CSV用中間!$B:$B,0))="","",INDEX(CSV用中間!N:N,MATCH(ROW(L2),CSV用中間!$B:$B,0))),"")</f>
        <v/>
      </c>
      <c r="M7" s="164" t="str">
        <f>IFERROR(IF(INDEX(CSV用中間!O:O,MATCH(ROW(M2),CSV用中間!$B:$B,0))="","",INDEX(CSV用中間!O:O,MATCH(ROW(M2),CSV用中間!$B:$B,0))),"")</f>
        <v/>
      </c>
      <c r="N7" s="164" t="str">
        <f>IFERROR(IF(INDEX(CSV用中間!P:P,MATCH(ROW(N2),CSV用中間!$B:$B,0))="","",INDEX(CSV用中間!P:P,MATCH(ROW(N2),CSV用中間!$B:$B,0))),"")</f>
        <v/>
      </c>
    </row>
    <row r="8" spans="1:14" x14ac:dyDescent="0.4">
      <c r="A8" s="164" t="str">
        <f>IFERROR(IF(INDEX(CSV用中間!C:C,MATCH(ROW(A3),CSV用中間!$B:$B,0))="","",INDEX(CSV用中間!C:C,MATCH(ROW(A3),CSV用中間!$B:$B,0))),"")</f>
        <v/>
      </c>
      <c r="B8" s="164" t="str">
        <f>IFERROR(IF(INDEX(CSV用中間!D:D,MATCH(ROW(B3),CSV用中間!$B:$B,0))="","",INDEX(CSV用中間!D:D,MATCH(ROW(B3),CSV用中間!$B:$B,0))),"")</f>
        <v/>
      </c>
      <c r="C8" s="164" t="str">
        <f>IFERROR(IF(INDEX(CSV用中間!E:E,MATCH(ROW(C3),CSV用中間!$B:$B,0))="","",INDEX(CSV用中間!E:E,MATCH(ROW(C3),CSV用中間!$B:$B,0))),"")</f>
        <v/>
      </c>
      <c r="D8" s="164" t="str">
        <f>IFERROR(IF(INDEX(CSV用中間!F:F,MATCH(ROW(D3),CSV用中間!$B:$B,0))="","",INDEX(CSV用中間!F:F,MATCH(ROW(D3),CSV用中間!$B:$B,0))),"")</f>
        <v/>
      </c>
      <c r="E8" s="164" t="str">
        <f>IFERROR(IF(INDEX(CSV用中間!G:G,MATCH(ROW(E3),CSV用中間!$B:$B,0))="","",INDEX(CSV用中間!G:G,MATCH(ROW(E3),CSV用中間!$B:$B,0))),"")</f>
        <v/>
      </c>
      <c r="F8" s="164" t="str">
        <f>IFERROR(IF(INDEX(CSV用中間!H:H,MATCH(ROW(F3),CSV用中間!$B:$B,0))="","",INDEX(CSV用中間!H:H,MATCH(ROW(F3),CSV用中間!$B:$B,0))),"")</f>
        <v/>
      </c>
      <c r="G8" s="164" t="str">
        <f>IFERROR(IF(INDEX(CSV用中間!I:I,MATCH(ROW(G3),CSV用中間!$B:$B,0))="","",INDEX(CSV用中間!I:I,MATCH(ROW(G3),CSV用中間!$B:$B,0))),"")</f>
        <v/>
      </c>
      <c r="H8" s="164" t="str">
        <f>IFERROR(IF(INDEX(CSV用中間!J:J,MATCH(ROW(H3),CSV用中間!$B:$B,0))="","",INDEX(CSV用中間!J:J,MATCH(ROW(H3),CSV用中間!$B:$B,0))),"")</f>
        <v/>
      </c>
      <c r="I8" s="164" t="str">
        <f>IFERROR(IF(INDEX(CSV用中間!K:K,MATCH(ROW(I3),CSV用中間!$B:$B,0))="","",INDEX(CSV用中間!K:K,MATCH(ROW(I3),CSV用中間!$B:$B,0))),"")</f>
        <v/>
      </c>
      <c r="J8" s="164" t="str">
        <f>IFERROR(IF(INDEX(CSV用中間!L:L,MATCH(ROW(J3),CSV用中間!$B:$B,0))="","",INDEX(CSV用中間!L:L,MATCH(ROW(J3),CSV用中間!$B:$B,0))),"")</f>
        <v/>
      </c>
      <c r="K8" s="164" t="str">
        <f>IFERROR(IF(INDEX(CSV用中間!M:M,MATCH(ROW(K3),CSV用中間!$B:$B,0))="","",INDEX(CSV用中間!M:M,MATCH(ROW(K3),CSV用中間!$B:$B,0))),"")</f>
        <v/>
      </c>
      <c r="L8" s="164" t="str">
        <f>IFERROR(IF(INDEX(CSV用中間!N:N,MATCH(ROW(L3),CSV用中間!$B:$B,0))="","",INDEX(CSV用中間!N:N,MATCH(ROW(L3),CSV用中間!$B:$B,0))),"")</f>
        <v/>
      </c>
      <c r="M8" s="164" t="str">
        <f>IFERROR(IF(INDEX(CSV用中間!O:O,MATCH(ROW(M3),CSV用中間!$B:$B,0))="","",INDEX(CSV用中間!O:O,MATCH(ROW(M3),CSV用中間!$B:$B,0))),"")</f>
        <v/>
      </c>
      <c r="N8" s="164" t="str">
        <f>IFERROR(IF(INDEX(CSV用中間!P:P,MATCH(ROW(N3),CSV用中間!$B:$B,0))="","",INDEX(CSV用中間!P:P,MATCH(ROW(N3),CSV用中間!$B:$B,0))),"")</f>
        <v/>
      </c>
    </row>
    <row r="9" spans="1:14" x14ac:dyDescent="0.4">
      <c r="A9" s="164" t="str">
        <f>IFERROR(IF(INDEX(CSV用中間!C:C,MATCH(ROW(A4),CSV用中間!$B:$B,0))="","",INDEX(CSV用中間!C:C,MATCH(ROW(A4),CSV用中間!$B:$B,0))),"")</f>
        <v/>
      </c>
      <c r="B9" s="164" t="str">
        <f>IFERROR(IF(INDEX(CSV用中間!D:D,MATCH(ROW(B4),CSV用中間!$B:$B,0))="","",INDEX(CSV用中間!D:D,MATCH(ROW(B4),CSV用中間!$B:$B,0))),"")</f>
        <v/>
      </c>
      <c r="C9" s="164" t="str">
        <f>IFERROR(IF(INDEX(CSV用中間!E:E,MATCH(ROW(C4),CSV用中間!$B:$B,0))="","",INDEX(CSV用中間!E:E,MATCH(ROW(C4),CSV用中間!$B:$B,0))),"")</f>
        <v/>
      </c>
      <c r="D9" s="164" t="str">
        <f>IFERROR(IF(INDEX(CSV用中間!F:F,MATCH(ROW(D4),CSV用中間!$B:$B,0))="","",INDEX(CSV用中間!F:F,MATCH(ROW(D4),CSV用中間!$B:$B,0))),"")</f>
        <v/>
      </c>
      <c r="E9" s="164" t="str">
        <f>IFERROR(IF(INDEX(CSV用中間!G:G,MATCH(ROW(E4),CSV用中間!$B:$B,0))="","",INDEX(CSV用中間!G:G,MATCH(ROW(E4),CSV用中間!$B:$B,0))),"")</f>
        <v/>
      </c>
      <c r="F9" s="164" t="str">
        <f>IFERROR(IF(INDEX(CSV用中間!H:H,MATCH(ROW(F4),CSV用中間!$B:$B,0))="","",INDEX(CSV用中間!H:H,MATCH(ROW(F4),CSV用中間!$B:$B,0))),"")</f>
        <v/>
      </c>
      <c r="G9" s="164" t="str">
        <f>IFERROR(IF(INDEX(CSV用中間!I:I,MATCH(ROW(G4),CSV用中間!$B:$B,0))="","",INDEX(CSV用中間!I:I,MATCH(ROW(G4),CSV用中間!$B:$B,0))),"")</f>
        <v/>
      </c>
      <c r="H9" s="164" t="str">
        <f>IFERROR(IF(INDEX(CSV用中間!J:J,MATCH(ROW(H4),CSV用中間!$B:$B,0))="","",INDEX(CSV用中間!J:J,MATCH(ROW(H4),CSV用中間!$B:$B,0))),"")</f>
        <v/>
      </c>
      <c r="I9" s="164" t="str">
        <f>IFERROR(IF(INDEX(CSV用中間!K:K,MATCH(ROW(I4),CSV用中間!$B:$B,0))="","",INDEX(CSV用中間!K:K,MATCH(ROW(I4),CSV用中間!$B:$B,0))),"")</f>
        <v/>
      </c>
      <c r="J9" s="164" t="str">
        <f>IFERROR(IF(INDEX(CSV用中間!L:L,MATCH(ROW(J4),CSV用中間!$B:$B,0))="","",INDEX(CSV用中間!L:L,MATCH(ROW(J4),CSV用中間!$B:$B,0))),"")</f>
        <v/>
      </c>
      <c r="K9" s="164" t="str">
        <f>IFERROR(IF(INDEX(CSV用中間!M:M,MATCH(ROW(K4),CSV用中間!$B:$B,0))="","",INDEX(CSV用中間!M:M,MATCH(ROW(K4),CSV用中間!$B:$B,0))),"")</f>
        <v/>
      </c>
      <c r="L9" s="164" t="str">
        <f>IFERROR(IF(INDEX(CSV用中間!N:N,MATCH(ROW(L4),CSV用中間!$B:$B,0))="","",INDEX(CSV用中間!N:N,MATCH(ROW(L4),CSV用中間!$B:$B,0))),"")</f>
        <v/>
      </c>
      <c r="M9" s="164" t="str">
        <f>IFERROR(IF(INDEX(CSV用中間!O:O,MATCH(ROW(M4),CSV用中間!$B:$B,0))="","",INDEX(CSV用中間!O:O,MATCH(ROW(M4),CSV用中間!$B:$B,0))),"")</f>
        <v/>
      </c>
      <c r="N9" s="164" t="str">
        <f>IFERROR(IF(INDEX(CSV用中間!P:P,MATCH(ROW(N4),CSV用中間!$B:$B,0))="","",INDEX(CSV用中間!P:P,MATCH(ROW(N4),CSV用中間!$B:$B,0))),"")</f>
        <v/>
      </c>
    </row>
    <row r="10" spans="1:14" x14ac:dyDescent="0.4">
      <c r="A10" s="164" t="str">
        <f>IFERROR(IF(INDEX(CSV用中間!C:C,MATCH(ROW(A5),CSV用中間!$B:$B,0))="","",INDEX(CSV用中間!C:C,MATCH(ROW(A5),CSV用中間!$B:$B,0))),"")</f>
        <v/>
      </c>
      <c r="B10" s="164" t="str">
        <f>IFERROR(IF(INDEX(CSV用中間!D:D,MATCH(ROW(B5),CSV用中間!$B:$B,0))="","",INDEX(CSV用中間!D:D,MATCH(ROW(B5),CSV用中間!$B:$B,0))),"")</f>
        <v/>
      </c>
      <c r="C10" s="164" t="str">
        <f>IFERROR(IF(INDEX(CSV用中間!E:E,MATCH(ROW(C5),CSV用中間!$B:$B,0))="","",INDEX(CSV用中間!E:E,MATCH(ROW(C5),CSV用中間!$B:$B,0))),"")</f>
        <v/>
      </c>
      <c r="D10" s="164" t="str">
        <f>IFERROR(IF(INDEX(CSV用中間!F:F,MATCH(ROW(D5),CSV用中間!$B:$B,0))="","",INDEX(CSV用中間!F:F,MATCH(ROW(D5),CSV用中間!$B:$B,0))),"")</f>
        <v/>
      </c>
      <c r="E10" s="164" t="str">
        <f>IFERROR(IF(INDEX(CSV用中間!G:G,MATCH(ROW(E5),CSV用中間!$B:$B,0))="","",INDEX(CSV用中間!G:G,MATCH(ROW(E5),CSV用中間!$B:$B,0))),"")</f>
        <v/>
      </c>
      <c r="F10" s="164" t="str">
        <f>IFERROR(IF(INDEX(CSV用中間!H:H,MATCH(ROW(F5),CSV用中間!$B:$B,0))="","",INDEX(CSV用中間!H:H,MATCH(ROW(F5),CSV用中間!$B:$B,0))),"")</f>
        <v/>
      </c>
      <c r="G10" s="164" t="str">
        <f>IFERROR(IF(INDEX(CSV用中間!I:I,MATCH(ROW(G5),CSV用中間!$B:$B,0))="","",INDEX(CSV用中間!I:I,MATCH(ROW(G5),CSV用中間!$B:$B,0))),"")</f>
        <v/>
      </c>
      <c r="H10" s="164" t="str">
        <f>IFERROR(IF(INDEX(CSV用中間!J:J,MATCH(ROW(H5),CSV用中間!$B:$B,0))="","",INDEX(CSV用中間!J:J,MATCH(ROW(H5),CSV用中間!$B:$B,0))),"")</f>
        <v/>
      </c>
      <c r="I10" s="164" t="str">
        <f>IFERROR(IF(INDEX(CSV用中間!K:K,MATCH(ROW(I5),CSV用中間!$B:$B,0))="","",INDEX(CSV用中間!K:K,MATCH(ROW(I5),CSV用中間!$B:$B,0))),"")</f>
        <v/>
      </c>
      <c r="J10" s="164" t="str">
        <f>IFERROR(IF(INDEX(CSV用中間!L:L,MATCH(ROW(J5),CSV用中間!$B:$B,0))="","",INDEX(CSV用中間!L:L,MATCH(ROW(J5),CSV用中間!$B:$B,0))),"")</f>
        <v/>
      </c>
      <c r="K10" s="164" t="str">
        <f>IFERROR(IF(INDEX(CSV用中間!M:M,MATCH(ROW(K5),CSV用中間!$B:$B,0))="","",INDEX(CSV用中間!M:M,MATCH(ROW(K5),CSV用中間!$B:$B,0))),"")</f>
        <v/>
      </c>
      <c r="L10" s="164" t="str">
        <f>IFERROR(IF(INDEX(CSV用中間!N:N,MATCH(ROW(L5),CSV用中間!$B:$B,0))="","",INDEX(CSV用中間!N:N,MATCH(ROW(L5),CSV用中間!$B:$B,0))),"")</f>
        <v/>
      </c>
      <c r="M10" s="164" t="str">
        <f>IFERROR(IF(INDEX(CSV用中間!O:O,MATCH(ROW(M5),CSV用中間!$B:$B,0))="","",INDEX(CSV用中間!O:O,MATCH(ROW(M5),CSV用中間!$B:$B,0))),"")</f>
        <v/>
      </c>
      <c r="N10" s="164" t="str">
        <f>IFERROR(IF(INDEX(CSV用中間!P:P,MATCH(ROW(N5),CSV用中間!$B:$B,0))="","",INDEX(CSV用中間!P:P,MATCH(ROW(N5),CSV用中間!$B:$B,0))),"")</f>
        <v/>
      </c>
    </row>
    <row r="11" spans="1:14" x14ac:dyDescent="0.4">
      <c r="A11" s="164" t="str">
        <f>IFERROR(IF(INDEX(CSV用中間!C:C,MATCH(ROW(A6),CSV用中間!$B:$B,0))="","",INDEX(CSV用中間!C:C,MATCH(ROW(A6),CSV用中間!$B:$B,0))),"")</f>
        <v/>
      </c>
      <c r="B11" s="164" t="str">
        <f>IFERROR(IF(INDEX(CSV用中間!D:D,MATCH(ROW(B6),CSV用中間!$B:$B,0))="","",INDEX(CSV用中間!D:D,MATCH(ROW(B6),CSV用中間!$B:$B,0))),"")</f>
        <v/>
      </c>
      <c r="C11" s="164" t="str">
        <f>IFERROR(IF(INDEX(CSV用中間!E:E,MATCH(ROW(C6),CSV用中間!$B:$B,0))="","",INDEX(CSV用中間!E:E,MATCH(ROW(C6),CSV用中間!$B:$B,0))),"")</f>
        <v/>
      </c>
      <c r="D11" s="164" t="str">
        <f>IFERROR(IF(INDEX(CSV用中間!F:F,MATCH(ROW(D6),CSV用中間!$B:$B,0))="","",INDEX(CSV用中間!F:F,MATCH(ROW(D6),CSV用中間!$B:$B,0))),"")</f>
        <v/>
      </c>
      <c r="E11" s="164" t="str">
        <f>IFERROR(IF(INDEX(CSV用中間!G:G,MATCH(ROW(E6),CSV用中間!$B:$B,0))="","",INDEX(CSV用中間!G:G,MATCH(ROW(E6),CSV用中間!$B:$B,0))),"")</f>
        <v/>
      </c>
      <c r="F11" s="164" t="str">
        <f>IFERROR(IF(INDEX(CSV用中間!H:H,MATCH(ROW(F6),CSV用中間!$B:$B,0))="","",INDEX(CSV用中間!H:H,MATCH(ROW(F6),CSV用中間!$B:$B,0))),"")</f>
        <v/>
      </c>
      <c r="G11" s="164" t="str">
        <f>IFERROR(IF(INDEX(CSV用中間!I:I,MATCH(ROW(G6),CSV用中間!$B:$B,0))="","",INDEX(CSV用中間!I:I,MATCH(ROW(G6),CSV用中間!$B:$B,0))),"")</f>
        <v/>
      </c>
      <c r="H11" s="164" t="str">
        <f>IFERROR(IF(INDEX(CSV用中間!J:J,MATCH(ROW(H6),CSV用中間!$B:$B,0))="","",INDEX(CSV用中間!J:J,MATCH(ROW(H6),CSV用中間!$B:$B,0))),"")</f>
        <v/>
      </c>
      <c r="I11" s="164" t="str">
        <f>IFERROR(IF(INDEX(CSV用中間!K:K,MATCH(ROW(I6),CSV用中間!$B:$B,0))="","",INDEX(CSV用中間!K:K,MATCH(ROW(I6),CSV用中間!$B:$B,0))),"")</f>
        <v/>
      </c>
      <c r="J11" s="164" t="str">
        <f>IFERROR(IF(INDEX(CSV用中間!L:L,MATCH(ROW(J6),CSV用中間!$B:$B,0))="","",INDEX(CSV用中間!L:L,MATCH(ROW(J6),CSV用中間!$B:$B,0))),"")</f>
        <v/>
      </c>
      <c r="K11" s="164" t="str">
        <f>IFERROR(IF(INDEX(CSV用中間!M:M,MATCH(ROW(K6),CSV用中間!$B:$B,0))="","",INDEX(CSV用中間!M:M,MATCH(ROW(K6),CSV用中間!$B:$B,0))),"")</f>
        <v/>
      </c>
      <c r="L11" s="164" t="str">
        <f>IFERROR(IF(INDEX(CSV用中間!N:N,MATCH(ROW(L6),CSV用中間!$B:$B,0))="","",INDEX(CSV用中間!N:N,MATCH(ROW(L6),CSV用中間!$B:$B,0))),"")</f>
        <v/>
      </c>
      <c r="M11" s="164" t="str">
        <f>IFERROR(IF(INDEX(CSV用中間!O:O,MATCH(ROW(M6),CSV用中間!$B:$B,0))="","",INDEX(CSV用中間!O:O,MATCH(ROW(M6),CSV用中間!$B:$B,0))),"")</f>
        <v/>
      </c>
      <c r="N11" s="164" t="str">
        <f>IFERROR(IF(INDEX(CSV用中間!P:P,MATCH(ROW(N6),CSV用中間!$B:$B,0))="","",INDEX(CSV用中間!P:P,MATCH(ROW(N6),CSV用中間!$B:$B,0))),"")</f>
        <v/>
      </c>
    </row>
    <row r="12" spans="1:14" x14ac:dyDescent="0.4">
      <c r="A12" s="164" t="str">
        <f>IFERROR(IF(INDEX(CSV用中間!C:C,MATCH(ROW(A7),CSV用中間!$B:$B,0))="","",INDEX(CSV用中間!C:C,MATCH(ROW(A7),CSV用中間!$B:$B,0))),"")</f>
        <v/>
      </c>
      <c r="B12" s="164" t="str">
        <f>IFERROR(IF(INDEX(CSV用中間!D:D,MATCH(ROW(B7),CSV用中間!$B:$B,0))="","",INDEX(CSV用中間!D:D,MATCH(ROW(B7),CSV用中間!$B:$B,0))),"")</f>
        <v/>
      </c>
      <c r="C12" s="164" t="str">
        <f>IFERROR(IF(INDEX(CSV用中間!E:E,MATCH(ROW(C7),CSV用中間!$B:$B,0))="","",INDEX(CSV用中間!E:E,MATCH(ROW(C7),CSV用中間!$B:$B,0))),"")</f>
        <v/>
      </c>
      <c r="D12" s="164" t="str">
        <f>IFERROR(IF(INDEX(CSV用中間!F:F,MATCH(ROW(D7),CSV用中間!$B:$B,0))="","",INDEX(CSV用中間!F:F,MATCH(ROW(D7),CSV用中間!$B:$B,0))),"")</f>
        <v/>
      </c>
      <c r="E12" s="164" t="str">
        <f>IFERROR(IF(INDEX(CSV用中間!G:G,MATCH(ROW(E7),CSV用中間!$B:$B,0))="","",INDEX(CSV用中間!G:G,MATCH(ROW(E7),CSV用中間!$B:$B,0))),"")</f>
        <v/>
      </c>
      <c r="F12" s="164" t="str">
        <f>IFERROR(IF(INDEX(CSV用中間!H:H,MATCH(ROW(F7),CSV用中間!$B:$B,0))="","",INDEX(CSV用中間!H:H,MATCH(ROW(F7),CSV用中間!$B:$B,0))),"")</f>
        <v/>
      </c>
      <c r="G12" s="164" t="str">
        <f>IFERROR(IF(INDEX(CSV用中間!I:I,MATCH(ROW(G7),CSV用中間!$B:$B,0))="","",INDEX(CSV用中間!I:I,MATCH(ROW(G7),CSV用中間!$B:$B,0))),"")</f>
        <v/>
      </c>
      <c r="H12" s="164" t="str">
        <f>IFERROR(IF(INDEX(CSV用中間!J:J,MATCH(ROW(H7),CSV用中間!$B:$B,0))="","",INDEX(CSV用中間!J:J,MATCH(ROW(H7),CSV用中間!$B:$B,0))),"")</f>
        <v/>
      </c>
      <c r="I12" s="164" t="str">
        <f>IFERROR(IF(INDEX(CSV用中間!K:K,MATCH(ROW(I7),CSV用中間!$B:$B,0))="","",INDEX(CSV用中間!K:K,MATCH(ROW(I7),CSV用中間!$B:$B,0))),"")</f>
        <v/>
      </c>
      <c r="J12" s="164" t="str">
        <f>IFERROR(IF(INDEX(CSV用中間!L:L,MATCH(ROW(J7),CSV用中間!$B:$B,0))="","",INDEX(CSV用中間!L:L,MATCH(ROW(J7),CSV用中間!$B:$B,0))),"")</f>
        <v/>
      </c>
      <c r="K12" s="164" t="str">
        <f>IFERROR(IF(INDEX(CSV用中間!M:M,MATCH(ROW(K7),CSV用中間!$B:$B,0))="","",INDEX(CSV用中間!M:M,MATCH(ROW(K7),CSV用中間!$B:$B,0))),"")</f>
        <v/>
      </c>
      <c r="L12" s="164" t="str">
        <f>IFERROR(IF(INDEX(CSV用中間!N:N,MATCH(ROW(L7),CSV用中間!$B:$B,0))="","",INDEX(CSV用中間!N:N,MATCH(ROW(L7),CSV用中間!$B:$B,0))),"")</f>
        <v/>
      </c>
      <c r="M12" s="164" t="str">
        <f>IFERROR(IF(INDEX(CSV用中間!O:O,MATCH(ROW(M7),CSV用中間!$B:$B,0))="","",INDEX(CSV用中間!O:O,MATCH(ROW(M7),CSV用中間!$B:$B,0))),"")</f>
        <v/>
      </c>
      <c r="N12" s="164" t="str">
        <f>IFERROR(IF(INDEX(CSV用中間!P:P,MATCH(ROW(N7),CSV用中間!$B:$B,0))="","",INDEX(CSV用中間!P:P,MATCH(ROW(N7),CSV用中間!$B:$B,0))),"")</f>
        <v/>
      </c>
    </row>
    <row r="13" spans="1:14" x14ac:dyDescent="0.4">
      <c r="A13" s="164" t="str">
        <f>IFERROR(IF(INDEX(CSV用中間!C:C,MATCH(ROW(A8),CSV用中間!$B:$B,0))="","",INDEX(CSV用中間!C:C,MATCH(ROW(A8),CSV用中間!$B:$B,0))),"")</f>
        <v/>
      </c>
      <c r="B13" s="164" t="str">
        <f>IFERROR(IF(INDEX(CSV用中間!D:D,MATCH(ROW(B8),CSV用中間!$B:$B,0))="","",INDEX(CSV用中間!D:D,MATCH(ROW(B8),CSV用中間!$B:$B,0))),"")</f>
        <v/>
      </c>
      <c r="C13" s="164" t="str">
        <f>IFERROR(IF(INDEX(CSV用中間!E:E,MATCH(ROW(C8),CSV用中間!$B:$B,0))="","",INDEX(CSV用中間!E:E,MATCH(ROW(C8),CSV用中間!$B:$B,0))),"")</f>
        <v/>
      </c>
      <c r="D13" s="164" t="str">
        <f>IFERROR(IF(INDEX(CSV用中間!F:F,MATCH(ROW(D8),CSV用中間!$B:$B,0))="","",INDEX(CSV用中間!F:F,MATCH(ROW(D8),CSV用中間!$B:$B,0))),"")</f>
        <v/>
      </c>
      <c r="E13" s="164" t="str">
        <f>IFERROR(IF(INDEX(CSV用中間!G:G,MATCH(ROW(E8),CSV用中間!$B:$B,0))="","",INDEX(CSV用中間!G:G,MATCH(ROW(E8),CSV用中間!$B:$B,0))),"")</f>
        <v/>
      </c>
      <c r="F13" s="164" t="str">
        <f>IFERROR(IF(INDEX(CSV用中間!H:H,MATCH(ROW(F8),CSV用中間!$B:$B,0))="","",INDEX(CSV用中間!H:H,MATCH(ROW(F8),CSV用中間!$B:$B,0))),"")</f>
        <v/>
      </c>
      <c r="G13" s="164" t="str">
        <f>IFERROR(IF(INDEX(CSV用中間!I:I,MATCH(ROW(G8),CSV用中間!$B:$B,0))="","",INDEX(CSV用中間!I:I,MATCH(ROW(G8),CSV用中間!$B:$B,0))),"")</f>
        <v/>
      </c>
      <c r="H13" s="164" t="str">
        <f>IFERROR(IF(INDEX(CSV用中間!J:J,MATCH(ROW(H8),CSV用中間!$B:$B,0))="","",INDEX(CSV用中間!J:J,MATCH(ROW(H8),CSV用中間!$B:$B,0))),"")</f>
        <v/>
      </c>
      <c r="I13" s="164" t="str">
        <f>IFERROR(IF(INDEX(CSV用中間!K:K,MATCH(ROW(I8),CSV用中間!$B:$B,0))="","",INDEX(CSV用中間!K:K,MATCH(ROW(I8),CSV用中間!$B:$B,0))),"")</f>
        <v/>
      </c>
      <c r="J13" s="164" t="str">
        <f>IFERROR(IF(INDEX(CSV用中間!L:L,MATCH(ROW(J8),CSV用中間!$B:$B,0))="","",INDEX(CSV用中間!L:L,MATCH(ROW(J8),CSV用中間!$B:$B,0))),"")</f>
        <v/>
      </c>
      <c r="K13" s="164" t="str">
        <f>IFERROR(IF(INDEX(CSV用中間!M:M,MATCH(ROW(K8),CSV用中間!$B:$B,0))="","",INDEX(CSV用中間!M:M,MATCH(ROW(K8),CSV用中間!$B:$B,0))),"")</f>
        <v/>
      </c>
      <c r="L13" s="164" t="str">
        <f>IFERROR(IF(INDEX(CSV用中間!N:N,MATCH(ROW(L8),CSV用中間!$B:$B,0))="","",INDEX(CSV用中間!N:N,MATCH(ROW(L8),CSV用中間!$B:$B,0))),"")</f>
        <v/>
      </c>
      <c r="M13" s="164" t="str">
        <f>IFERROR(IF(INDEX(CSV用中間!O:O,MATCH(ROW(M8),CSV用中間!$B:$B,0))="","",INDEX(CSV用中間!O:O,MATCH(ROW(M8),CSV用中間!$B:$B,0))),"")</f>
        <v/>
      </c>
      <c r="N13" s="164" t="str">
        <f>IFERROR(IF(INDEX(CSV用中間!P:P,MATCH(ROW(N8),CSV用中間!$B:$B,0))="","",INDEX(CSV用中間!P:P,MATCH(ROW(N8),CSV用中間!$B:$B,0))),"")</f>
        <v/>
      </c>
    </row>
    <row r="14" spans="1:14" x14ac:dyDescent="0.4">
      <c r="A14" s="164" t="str">
        <f>IFERROR(IF(INDEX(CSV用中間!C:C,MATCH(ROW(A9),CSV用中間!$B:$B,0))="","",INDEX(CSV用中間!C:C,MATCH(ROW(A9),CSV用中間!$B:$B,0))),"")</f>
        <v/>
      </c>
      <c r="B14" s="164" t="str">
        <f>IFERROR(IF(INDEX(CSV用中間!D:D,MATCH(ROW(B9),CSV用中間!$B:$B,0))="","",INDEX(CSV用中間!D:D,MATCH(ROW(B9),CSV用中間!$B:$B,0))),"")</f>
        <v/>
      </c>
      <c r="C14" s="164" t="str">
        <f>IFERROR(IF(INDEX(CSV用中間!E:E,MATCH(ROW(C9),CSV用中間!$B:$B,0))="","",INDEX(CSV用中間!E:E,MATCH(ROW(C9),CSV用中間!$B:$B,0))),"")</f>
        <v/>
      </c>
      <c r="D14" s="164" t="str">
        <f>IFERROR(IF(INDEX(CSV用中間!F:F,MATCH(ROW(D9),CSV用中間!$B:$B,0))="","",INDEX(CSV用中間!F:F,MATCH(ROW(D9),CSV用中間!$B:$B,0))),"")</f>
        <v/>
      </c>
      <c r="E14" s="164" t="str">
        <f>IFERROR(IF(INDEX(CSV用中間!G:G,MATCH(ROW(E9),CSV用中間!$B:$B,0))="","",INDEX(CSV用中間!G:G,MATCH(ROW(E9),CSV用中間!$B:$B,0))),"")</f>
        <v/>
      </c>
      <c r="F14" s="164" t="str">
        <f>IFERROR(IF(INDEX(CSV用中間!H:H,MATCH(ROW(F9),CSV用中間!$B:$B,0))="","",INDEX(CSV用中間!H:H,MATCH(ROW(F9),CSV用中間!$B:$B,0))),"")</f>
        <v/>
      </c>
      <c r="G14" s="164" t="str">
        <f>IFERROR(IF(INDEX(CSV用中間!I:I,MATCH(ROW(G9),CSV用中間!$B:$B,0))="","",INDEX(CSV用中間!I:I,MATCH(ROW(G9),CSV用中間!$B:$B,0))),"")</f>
        <v/>
      </c>
      <c r="H14" s="164" t="str">
        <f>IFERROR(IF(INDEX(CSV用中間!J:J,MATCH(ROW(H9),CSV用中間!$B:$B,0))="","",INDEX(CSV用中間!J:J,MATCH(ROW(H9),CSV用中間!$B:$B,0))),"")</f>
        <v/>
      </c>
      <c r="I14" s="164" t="str">
        <f>IFERROR(IF(INDEX(CSV用中間!K:K,MATCH(ROW(I9),CSV用中間!$B:$B,0))="","",INDEX(CSV用中間!K:K,MATCH(ROW(I9),CSV用中間!$B:$B,0))),"")</f>
        <v/>
      </c>
      <c r="J14" s="164" t="str">
        <f>IFERROR(IF(INDEX(CSV用中間!L:L,MATCH(ROW(J9),CSV用中間!$B:$B,0))="","",INDEX(CSV用中間!L:L,MATCH(ROW(J9),CSV用中間!$B:$B,0))),"")</f>
        <v/>
      </c>
      <c r="K14" s="164" t="str">
        <f>IFERROR(IF(INDEX(CSV用中間!M:M,MATCH(ROW(K9),CSV用中間!$B:$B,0))="","",INDEX(CSV用中間!M:M,MATCH(ROW(K9),CSV用中間!$B:$B,0))),"")</f>
        <v/>
      </c>
      <c r="L14" s="164" t="str">
        <f>IFERROR(IF(INDEX(CSV用中間!N:N,MATCH(ROW(L9),CSV用中間!$B:$B,0))="","",INDEX(CSV用中間!N:N,MATCH(ROW(L9),CSV用中間!$B:$B,0))),"")</f>
        <v/>
      </c>
      <c r="M14" s="164" t="str">
        <f>IFERROR(IF(INDEX(CSV用中間!O:O,MATCH(ROW(M9),CSV用中間!$B:$B,0))="","",INDEX(CSV用中間!O:O,MATCH(ROW(M9),CSV用中間!$B:$B,0))),"")</f>
        <v/>
      </c>
      <c r="N14" s="164" t="str">
        <f>IFERROR(IF(INDEX(CSV用中間!P:P,MATCH(ROW(N9),CSV用中間!$B:$B,0))="","",INDEX(CSV用中間!P:P,MATCH(ROW(N9),CSV用中間!$B:$B,0))),"")</f>
        <v/>
      </c>
    </row>
    <row r="15" spans="1:14" x14ac:dyDescent="0.4">
      <c r="A15" s="164" t="str">
        <f>IFERROR(IF(INDEX(CSV用中間!C:C,MATCH(ROW(A10),CSV用中間!$B:$B,0))="","",INDEX(CSV用中間!C:C,MATCH(ROW(A10),CSV用中間!$B:$B,0))),"")</f>
        <v/>
      </c>
      <c r="B15" s="164" t="str">
        <f>IFERROR(IF(INDEX(CSV用中間!D:D,MATCH(ROW(B10),CSV用中間!$B:$B,0))="","",INDEX(CSV用中間!D:D,MATCH(ROW(B10),CSV用中間!$B:$B,0))),"")</f>
        <v/>
      </c>
      <c r="C15" s="164" t="str">
        <f>IFERROR(IF(INDEX(CSV用中間!E:E,MATCH(ROW(C10),CSV用中間!$B:$B,0))="","",INDEX(CSV用中間!E:E,MATCH(ROW(C10),CSV用中間!$B:$B,0))),"")</f>
        <v/>
      </c>
      <c r="D15" s="164" t="str">
        <f>IFERROR(IF(INDEX(CSV用中間!F:F,MATCH(ROW(D10),CSV用中間!$B:$B,0))="","",INDEX(CSV用中間!F:F,MATCH(ROW(D10),CSV用中間!$B:$B,0))),"")</f>
        <v/>
      </c>
      <c r="E15" s="164" t="str">
        <f>IFERROR(IF(INDEX(CSV用中間!G:G,MATCH(ROW(E10),CSV用中間!$B:$B,0))="","",INDEX(CSV用中間!G:G,MATCH(ROW(E10),CSV用中間!$B:$B,0))),"")</f>
        <v/>
      </c>
      <c r="F15" s="164" t="str">
        <f>IFERROR(IF(INDEX(CSV用中間!H:H,MATCH(ROW(F10),CSV用中間!$B:$B,0))="","",INDEX(CSV用中間!H:H,MATCH(ROW(F10),CSV用中間!$B:$B,0))),"")</f>
        <v/>
      </c>
      <c r="G15" s="164" t="str">
        <f>IFERROR(IF(INDEX(CSV用中間!I:I,MATCH(ROW(G10),CSV用中間!$B:$B,0))="","",INDEX(CSV用中間!I:I,MATCH(ROW(G10),CSV用中間!$B:$B,0))),"")</f>
        <v/>
      </c>
      <c r="H15" s="164" t="str">
        <f>IFERROR(IF(INDEX(CSV用中間!J:J,MATCH(ROW(H10),CSV用中間!$B:$B,0))="","",INDEX(CSV用中間!J:J,MATCH(ROW(H10),CSV用中間!$B:$B,0))),"")</f>
        <v/>
      </c>
      <c r="I15" s="164" t="str">
        <f>IFERROR(IF(INDEX(CSV用中間!K:K,MATCH(ROW(I10),CSV用中間!$B:$B,0))="","",INDEX(CSV用中間!K:K,MATCH(ROW(I10),CSV用中間!$B:$B,0))),"")</f>
        <v/>
      </c>
      <c r="J15" s="164" t="str">
        <f>IFERROR(IF(INDEX(CSV用中間!L:L,MATCH(ROW(J10),CSV用中間!$B:$B,0))="","",INDEX(CSV用中間!L:L,MATCH(ROW(J10),CSV用中間!$B:$B,0))),"")</f>
        <v/>
      </c>
      <c r="K15" s="164" t="str">
        <f>IFERROR(IF(INDEX(CSV用中間!M:M,MATCH(ROW(K10),CSV用中間!$B:$B,0))="","",INDEX(CSV用中間!M:M,MATCH(ROW(K10),CSV用中間!$B:$B,0))),"")</f>
        <v/>
      </c>
      <c r="L15" s="164" t="str">
        <f>IFERROR(IF(INDEX(CSV用中間!N:N,MATCH(ROW(L10),CSV用中間!$B:$B,0))="","",INDEX(CSV用中間!N:N,MATCH(ROW(L10),CSV用中間!$B:$B,0))),"")</f>
        <v/>
      </c>
      <c r="M15" s="164" t="str">
        <f>IFERROR(IF(INDEX(CSV用中間!O:O,MATCH(ROW(M10),CSV用中間!$B:$B,0))="","",INDEX(CSV用中間!O:O,MATCH(ROW(M10),CSV用中間!$B:$B,0))),"")</f>
        <v/>
      </c>
      <c r="N15" s="164" t="str">
        <f>IFERROR(IF(INDEX(CSV用中間!P:P,MATCH(ROW(N10),CSV用中間!$B:$B,0))="","",INDEX(CSV用中間!P:P,MATCH(ROW(N10),CSV用中間!$B:$B,0))),"")</f>
        <v/>
      </c>
    </row>
    <row r="16" spans="1:14" x14ac:dyDescent="0.4">
      <c r="A16" s="164" t="str">
        <f>IFERROR(IF(INDEX(CSV用中間!C:C,MATCH(ROW(A11),CSV用中間!$B:$B,0))="","",INDEX(CSV用中間!C:C,MATCH(ROW(A11),CSV用中間!$B:$B,0))),"")</f>
        <v/>
      </c>
      <c r="B16" s="164" t="str">
        <f>IFERROR(IF(INDEX(CSV用中間!D:D,MATCH(ROW(B11),CSV用中間!$B:$B,0))="","",INDEX(CSV用中間!D:D,MATCH(ROW(B11),CSV用中間!$B:$B,0))),"")</f>
        <v/>
      </c>
      <c r="C16" s="164" t="str">
        <f>IFERROR(IF(INDEX(CSV用中間!E:E,MATCH(ROW(C11),CSV用中間!$B:$B,0))="","",INDEX(CSV用中間!E:E,MATCH(ROW(C11),CSV用中間!$B:$B,0))),"")</f>
        <v/>
      </c>
      <c r="D16" s="164" t="str">
        <f>IFERROR(IF(INDEX(CSV用中間!F:F,MATCH(ROW(D11),CSV用中間!$B:$B,0))="","",INDEX(CSV用中間!F:F,MATCH(ROW(D11),CSV用中間!$B:$B,0))),"")</f>
        <v/>
      </c>
      <c r="E16" s="164" t="str">
        <f>IFERROR(IF(INDEX(CSV用中間!G:G,MATCH(ROW(E11),CSV用中間!$B:$B,0))="","",INDEX(CSV用中間!G:G,MATCH(ROW(E11),CSV用中間!$B:$B,0))),"")</f>
        <v/>
      </c>
      <c r="F16" s="164" t="str">
        <f>IFERROR(IF(INDEX(CSV用中間!H:H,MATCH(ROW(F11),CSV用中間!$B:$B,0))="","",INDEX(CSV用中間!H:H,MATCH(ROW(F11),CSV用中間!$B:$B,0))),"")</f>
        <v/>
      </c>
      <c r="G16" s="164" t="str">
        <f>IFERROR(IF(INDEX(CSV用中間!I:I,MATCH(ROW(G11),CSV用中間!$B:$B,0))="","",INDEX(CSV用中間!I:I,MATCH(ROW(G11),CSV用中間!$B:$B,0))),"")</f>
        <v/>
      </c>
      <c r="H16" s="164" t="str">
        <f>IFERROR(IF(INDEX(CSV用中間!J:J,MATCH(ROW(H11),CSV用中間!$B:$B,0))="","",INDEX(CSV用中間!J:J,MATCH(ROW(H11),CSV用中間!$B:$B,0))),"")</f>
        <v/>
      </c>
      <c r="I16" s="164" t="str">
        <f>IFERROR(IF(INDEX(CSV用中間!K:K,MATCH(ROW(I11),CSV用中間!$B:$B,0))="","",INDEX(CSV用中間!K:K,MATCH(ROW(I11),CSV用中間!$B:$B,0))),"")</f>
        <v/>
      </c>
      <c r="J16" s="164" t="str">
        <f>IFERROR(IF(INDEX(CSV用中間!L:L,MATCH(ROW(J11),CSV用中間!$B:$B,0))="","",INDEX(CSV用中間!L:L,MATCH(ROW(J11),CSV用中間!$B:$B,0))),"")</f>
        <v/>
      </c>
      <c r="K16" s="164" t="str">
        <f>IFERROR(IF(INDEX(CSV用中間!M:M,MATCH(ROW(K11),CSV用中間!$B:$B,0))="","",INDEX(CSV用中間!M:M,MATCH(ROW(K11),CSV用中間!$B:$B,0))),"")</f>
        <v/>
      </c>
      <c r="L16" s="164" t="str">
        <f>IFERROR(IF(INDEX(CSV用中間!N:N,MATCH(ROW(L11),CSV用中間!$B:$B,0))="","",INDEX(CSV用中間!N:N,MATCH(ROW(L11),CSV用中間!$B:$B,0))),"")</f>
        <v/>
      </c>
      <c r="M16" s="164" t="str">
        <f>IFERROR(IF(INDEX(CSV用中間!O:O,MATCH(ROW(M11),CSV用中間!$B:$B,0))="","",INDEX(CSV用中間!O:O,MATCH(ROW(M11),CSV用中間!$B:$B,0))),"")</f>
        <v/>
      </c>
      <c r="N16" s="164" t="str">
        <f>IFERROR(IF(INDEX(CSV用中間!P:P,MATCH(ROW(N11),CSV用中間!$B:$B,0))="","",INDEX(CSV用中間!P:P,MATCH(ROW(N11),CSV用中間!$B:$B,0))),"")</f>
        <v/>
      </c>
    </row>
    <row r="17" spans="1:14" x14ac:dyDescent="0.4">
      <c r="A17" s="164" t="str">
        <f>IFERROR(IF(INDEX(CSV用中間!C:C,MATCH(ROW(A12),CSV用中間!$B:$B,0))="","",INDEX(CSV用中間!C:C,MATCH(ROW(A12),CSV用中間!$B:$B,0))),"")</f>
        <v/>
      </c>
      <c r="B17" s="164" t="str">
        <f>IFERROR(IF(INDEX(CSV用中間!D:D,MATCH(ROW(B12),CSV用中間!$B:$B,0))="","",INDEX(CSV用中間!D:D,MATCH(ROW(B12),CSV用中間!$B:$B,0))),"")</f>
        <v/>
      </c>
      <c r="C17" s="164" t="str">
        <f>IFERROR(IF(INDEX(CSV用中間!E:E,MATCH(ROW(C12),CSV用中間!$B:$B,0))="","",INDEX(CSV用中間!E:E,MATCH(ROW(C12),CSV用中間!$B:$B,0))),"")</f>
        <v/>
      </c>
      <c r="D17" s="164" t="str">
        <f>IFERROR(IF(INDEX(CSV用中間!F:F,MATCH(ROW(D12),CSV用中間!$B:$B,0))="","",INDEX(CSV用中間!F:F,MATCH(ROW(D12),CSV用中間!$B:$B,0))),"")</f>
        <v/>
      </c>
      <c r="E17" s="164" t="str">
        <f>IFERROR(IF(INDEX(CSV用中間!G:G,MATCH(ROW(E12),CSV用中間!$B:$B,0))="","",INDEX(CSV用中間!G:G,MATCH(ROW(E12),CSV用中間!$B:$B,0))),"")</f>
        <v/>
      </c>
      <c r="F17" s="164" t="str">
        <f>IFERROR(IF(INDEX(CSV用中間!H:H,MATCH(ROW(F12),CSV用中間!$B:$B,0))="","",INDEX(CSV用中間!H:H,MATCH(ROW(F12),CSV用中間!$B:$B,0))),"")</f>
        <v/>
      </c>
      <c r="G17" s="164" t="str">
        <f>IFERROR(IF(INDEX(CSV用中間!I:I,MATCH(ROW(G12),CSV用中間!$B:$B,0))="","",INDEX(CSV用中間!I:I,MATCH(ROW(G12),CSV用中間!$B:$B,0))),"")</f>
        <v/>
      </c>
      <c r="H17" s="164" t="str">
        <f>IFERROR(IF(INDEX(CSV用中間!J:J,MATCH(ROW(H12),CSV用中間!$B:$B,0))="","",INDEX(CSV用中間!J:J,MATCH(ROW(H12),CSV用中間!$B:$B,0))),"")</f>
        <v/>
      </c>
      <c r="I17" s="164" t="str">
        <f>IFERROR(IF(INDEX(CSV用中間!K:K,MATCH(ROW(I12),CSV用中間!$B:$B,0))="","",INDEX(CSV用中間!K:K,MATCH(ROW(I12),CSV用中間!$B:$B,0))),"")</f>
        <v/>
      </c>
      <c r="J17" s="164" t="str">
        <f>IFERROR(IF(INDEX(CSV用中間!L:L,MATCH(ROW(J12),CSV用中間!$B:$B,0))="","",INDEX(CSV用中間!L:L,MATCH(ROW(J12),CSV用中間!$B:$B,0))),"")</f>
        <v/>
      </c>
      <c r="K17" s="164" t="str">
        <f>IFERROR(IF(INDEX(CSV用中間!M:M,MATCH(ROW(K12),CSV用中間!$B:$B,0))="","",INDEX(CSV用中間!M:M,MATCH(ROW(K12),CSV用中間!$B:$B,0))),"")</f>
        <v/>
      </c>
      <c r="L17" s="164" t="str">
        <f>IFERROR(IF(INDEX(CSV用中間!N:N,MATCH(ROW(L12),CSV用中間!$B:$B,0))="","",INDEX(CSV用中間!N:N,MATCH(ROW(L12),CSV用中間!$B:$B,0))),"")</f>
        <v/>
      </c>
      <c r="M17" s="164" t="str">
        <f>IFERROR(IF(INDEX(CSV用中間!O:O,MATCH(ROW(M12),CSV用中間!$B:$B,0))="","",INDEX(CSV用中間!O:O,MATCH(ROW(M12),CSV用中間!$B:$B,0))),"")</f>
        <v/>
      </c>
      <c r="N17" s="164" t="str">
        <f>IFERROR(IF(INDEX(CSV用中間!P:P,MATCH(ROW(N12),CSV用中間!$B:$B,0))="","",INDEX(CSV用中間!P:P,MATCH(ROW(N12),CSV用中間!$B:$B,0))),"")</f>
        <v/>
      </c>
    </row>
    <row r="18" spans="1:14" x14ac:dyDescent="0.4">
      <c r="A18" s="164" t="str">
        <f>IFERROR(IF(INDEX(CSV用中間!C:C,MATCH(ROW(A13),CSV用中間!$B:$B,0))="","",INDEX(CSV用中間!C:C,MATCH(ROW(A13),CSV用中間!$B:$B,0))),"")</f>
        <v/>
      </c>
      <c r="B18" s="164" t="str">
        <f>IFERROR(IF(INDEX(CSV用中間!D:D,MATCH(ROW(B13),CSV用中間!$B:$B,0))="","",INDEX(CSV用中間!D:D,MATCH(ROW(B13),CSV用中間!$B:$B,0))),"")</f>
        <v/>
      </c>
      <c r="C18" s="164" t="str">
        <f>IFERROR(IF(INDEX(CSV用中間!E:E,MATCH(ROW(C13),CSV用中間!$B:$B,0))="","",INDEX(CSV用中間!E:E,MATCH(ROW(C13),CSV用中間!$B:$B,0))),"")</f>
        <v/>
      </c>
      <c r="D18" s="164" t="str">
        <f>IFERROR(IF(INDEX(CSV用中間!F:F,MATCH(ROW(D13),CSV用中間!$B:$B,0))="","",INDEX(CSV用中間!F:F,MATCH(ROW(D13),CSV用中間!$B:$B,0))),"")</f>
        <v/>
      </c>
      <c r="E18" s="164" t="str">
        <f>IFERROR(IF(INDEX(CSV用中間!G:G,MATCH(ROW(E13),CSV用中間!$B:$B,0))="","",INDEX(CSV用中間!G:G,MATCH(ROW(E13),CSV用中間!$B:$B,0))),"")</f>
        <v/>
      </c>
      <c r="F18" s="164" t="str">
        <f>IFERROR(IF(INDEX(CSV用中間!H:H,MATCH(ROW(F13),CSV用中間!$B:$B,0))="","",INDEX(CSV用中間!H:H,MATCH(ROW(F13),CSV用中間!$B:$B,0))),"")</f>
        <v/>
      </c>
      <c r="G18" s="164" t="str">
        <f>IFERROR(IF(INDEX(CSV用中間!I:I,MATCH(ROW(G13),CSV用中間!$B:$B,0))="","",INDEX(CSV用中間!I:I,MATCH(ROW(G13),CSV用中間!$B:$B,0))),"")</f>
        <v/>
      </c>
      <c r="H18" s="164" t="str">
        <f>IFERROR(IF(INDEX(CSV用中間!J:J,MATCH(ROW(H13),CSV用中間!$B:$B,0))="","",INDEX(CSV用中間!J:J,MATCH(ROW(H13),CSV用中間!$B:$B,0))),"")</f>
        <v/>
      </c>
      <c r="I18" s="164" t="str">
        <f>IFERROR(IF(INDEX(CSV用中間!K:K,MATCH(ROW(I13),CSV用中間!$B:$B,0))="","",INDEX(CSV用中間!K:K,MATCH(ROW(I13),CSV用中間!$B:$B,0))),"")</f>
        <v/>
      </c>
      <c r="J18" s="164" t="str">
        <f>IFERROR(IF(INDEX(CSV用中間!L:L,MATCH(ROW(J13),CSV用中間!$B:$B,0))="","",INDEX(CSV用中間!L:L,MATCH(ROW(J13),CSV用中間!$B:$B,0))),"")</f>
        <v/>
      </c>
      <c r="K18" s="164" t="str">
        <f>IFERROR(IF(INDEX(CSV用中間!M:M,MATCH(ROW(K13),CSV用中間!$B:$B,0))="","",INDEX(CSV用中間!M:M,MATCH(ROW(K13),CSV用中間!$B:$B,0))),"")</f>
        <v/>
      </c>
      <c r="L18" s="164" t="str">
        <f>IFERROR(IF(INDEX(CSV用中間!N:N,MATCH(ROW(L13),CSV用中間!$B:$B,0))="","",INDEX(CSV用中間!N:N,MATCH(ROW(L13),CSV用中間!$B:$B,0))),"")</f>
        <v/>
      </c>
      <c r="M18" s="164" t="str">
        <f>IFERROR(IF(INDEX(CSV用中間!O:O,MATCH(ROW(M13),CSV用中間!$B:$B,0))="","",INDEX(CSV用中間!O:O,MATCH(ROW(M13),CSV用中間!$B:$B,0))),"")</f>
        <v/>
      </c>
      <c r="N18" s="164" t="str">
        <f>IFERROR(IF(INDEX(CSV用中間!P:P,MATCH(ROW(N13),CSV用中間!$B:$B,0))="","",INDEX(CSV用中間!P:P,MATCH(ROW(N13),CSV用中間!$B:$B,0))),"")</f>
        <v/>
      </c>
    </row>
    <row r="19" spans="1:14" x14ac:dyDescent="0.4">
      <c r="A19" s="164" t="str">
        <f>IFERROR(IF(INDEX(CSV用中間!C:C,MATCH(ROW(A14),CSV用中間!$B:$B,0))="","",INDEX(CSV用中間!C:C,MATCH(ROW(A14),CSV用中間!$B:$B,0))),"")</f>
        <v/>
      </c>
      <c r="B19" s="164" t="str">
        <f>IFERROR(IF(INDEX(CSV用中間!D:D,MATCH(ROW(B14),CSV用中間!$B:$B,0))="","",INDEX(CSV用中間!D:D,MATCH(ROW(B14),CSV用中間!$B:$B,0))),"")</f>
        <v/>
      </c>
      <c r="C19" s="164" t="str">
        <f>IFERROR(IF(INDEX(CSV用中間!E:E,MATCH(ROW(C14),CSV用中間!$B:$B,0))="","",INDEX(CSV用中間!E:E,MATCH(ROW(C14),CSV用中間!$B:$B,0))),"")</f>
        <v/>
      </c>
      <c r="D19" s="164" t="str">
        <f>IFERROR(IF(INDEX(CSV用中間!F:F,MATCH(ROW(D14),CSV用中間!$B:$B,0))="","",INDEX(CSV用中間!F:F,MATCH(ROW(D14),CSV用中間!$B:$B,0))),"")</f>
        <v/>
      </c>
      <c r="E19" s="164" t="str">
        <f>IFERROR(IF(INDEX(CSV用中間!G:G,MATCH(ROW(E14),CSV用中間!$B:$B,0))="","",INDEX(CSV用中間!G:G,MATCH(ROW(E14),CSV用中間!$B:$B,0))),"")</f>
        <v/>
      </c>
      <c r="F19" s="164" t="str">
        <f>IFERROR(IF(INDEX(CSV用中間!H:H,MATCH(ROW(F14),CSV用中間!$B:$B,0))="","",INDEX(CSV用中間!H:H,MATCH(ROW(F14),CSV用中間!$B:$B,0))),"")</f>
        <v/>
      </c>
      <c r="G19" s="164" t="str">
        <f>IFERROR(IF(INDEX(CSV用中間!I:I,MATCH(ROW(G14),CSV用中間!$B:$B,0))="","",INDEX(CSV用中間!I:I,MATCH(ROW(G14),CSV用中間!$B:$B,0))),"")</f>
        <v/>
      </c>
      <c r="H19" s="164" t="str">
        <f>IFERROR(IF(INDEX(CSV用中間!J:J,MATCH(ROW(H14),CSV用中間!$B:$B,0))="","",INDEX(CSV用中間!J:J,MATCH(ROW(H14),CSV用中間!$B:$B,0))),"")</f>
        <v/>
      </c>
      <c r="I19" s="164" t="str">
        <f>IFERROR(IF(INDEX(CSV用中間!K:K,MATCH(ROW(I14),CSV用中間!$B:$B,0))="","",INDEX(CSV用中間!K:K,MATCH(ROW(I14),CSV用中間!$B:$B,0))),"")</f>
        <v/>
      </c>
      <c r="J19" s="164" t="str">
        <f>IFERROR(IF(INDEX(CSV用中間!L:L,MATCH(ROW(J14),CSV用中間!$B:$B,0))="","",INDEX(CSV用中間!L:L,MATCH(ROW(J14),CSV用中間!$B:$B,0))),"")</f>
        <v/>
      </c>
      <c r="K19" s="164" t="str">
        <f>IFERROR(IF(INDEX(CSV用中間!M:M,MATCH(ROW(K14),CSV用中間!$B:$B,0))="","",INDEX(CSV用中間!M:M,MATCH(ROW(K14),CSV用中間!$B:$B,0))),"")</f>
        <v/>
      </c>
      <c r="L19" s="164" t="str">
        <f>IFERROR(IF(INDEX(CSV用中間!N:N,MATCH(ROW(L14),CSV用中間!$B:$B,0))="","",INDEX(CSV用中間!N:N,MATCH(ROW(L14),CSV用中間!$B:$B,0))),"")</f>
        <v/>
      </c>
      <c r="M19" s="164" t="str">
        <f>IFERROR(IF(INDEX(CSV用中間!O:O,MATCH(ROW(M14),CSV用中間!$B:$B,0))="","",INDEX(CSV用中間!O:O,MATCH(ROW(M14),CSV用中間!$B:$B,0))),"")</f>
        <v/>
      </c>
      <c r="N19" s="164" t="str">
        <f>IFERROR(IF(INDEX(CSV用中間!P:P,MATCH(ROW(N14),CSV用中間!$B:$B,0))="","",INDEX(CSV用中間!P:P,MATCH(ROW(N14),CSV用中間!$B:$B,0))),"")</f>
        <v/>
      </c>
    </row>
    <row r="20" spans="1:14" x14ac:dyDescent="0.4">
      <c r="A20" s="164" t="str">
        <f>IFERROR(IF(INDEX(CSV用中間!C:C,MATCH(ROW(A15),CSV用中間!$B:$B,0))="","",INDEX(CSV用中間!C:C,MATCH(ROW(A15),CSV用中間!$B:$B,0))),"")</f>
        <v/>
      </c>
      <c r="B20" s="164" t="str">
        <f>IFERROR(IF(INDEX(CSV用中間!D:D,MATCH(ROW(B15),CSV用中間!$B:$B,0))="","",INDEX(CSV用中間!D:D,MATCH(ROW(B15),CSV用中間!$B:$B,0))),"")</f>
        <v/>
      </c>
      <c r="C20" s="164" t="str">
        <f>IFERROR(IF(INDEX(CSV用中間!E:E,MATCH(ROW(C15),CSV用中間!$B:$B,0))="","",INDEX(CSV用中間!E:E,MATCH(ROW(C15),CSV用中間!$B:$B,0))),"")</f>
        <v/>
      </c>
      <c r="D20" s="164" t="str">
        <f>IFERROR(IF(INDEX(CSV用中間!F:F,MATCH(ROW(D15),CSV用中間!$B:$B,0))="","",INDEX(CSV用中間!F:F,MATCH(ROW(D15),CSV用中間!$B:$B,0))),"")</f>
        <v/>
      </c>
      <c r="E20" s="164" t="str">
        <f>IFERROR(IF(INDEX(CSV用中間!G:G,MATCH(ROW(E15),CSV用中間!$B:$B,0))="","",INDEX(CSV用中間!G:G,MATCH(ROW(E15),CSV用中間!$B:$B,0))),"")</f>
        <v/>
      </c>
      <c r="F20" s="164" t="str">
        <f>IFERROR(IF(INDEX(CSV用中間!H:H,MATCH(ROW(F15),CSV用中間!$B:$B,0))="","",INDEX(CSV用中間!H:H,MATCH(ROW(F15),CSV用中間!$B:$B,0))),"")</f>
        <v/>
      </c>
      <c r="G20" s="164" t="str">
        <f>IFERROR(IF(INDEX(CSV用中間!I:I,MATCH(ROW(G15),CSV用中間!$B:$B,0))="","",INDEX(CSV用中間!I:I,MATCH(ROW(G15),CSV用中間!$B:$B,0))),"")</f>
        <v/>
      </c>
      <c r="H20" s="164" t="str">
        <f>IFERROR(IF(INDEX(CSV用中間!J:J,MATCH(ROW(H15),CSV用中間!$B:$B,0))="","",INDEX(CSV用中間!J:J,MATCH(ROW(H15),CSV用中間!$B:$B,0))),"")</f>
        <v/>
      </c>
      <c r="I20" s="164" t="str">
        <f>IFERROR(IF(INDEX(CSV用中間!K:K,MATCH(ROW(I15),CSV用中間!$B:$B,0))="","",INDEX(CSV用中間!K:K,MATCH(ROW(I15),CSV用中間!$B:$B,0))),"")</f>
        <v/>
      </c>
      <c r="J20" s="164" t="str">
        <f>IFERROR(IF(INDEX(CSV用中間!L:L,MATCH(ROW(J15),CSV用中間!$B:$B,0))="","",INDEX(CSV用中間!L:L,MATCH(ROW(J15),CSV用中間!$B:$B,0))),"")</f>
        <v/>
      </c>
      <c r="K20" s="164" t="str">
        <f>IFERROR(IF(INDEX(CSV用中間!M:M,MATCH(ROW(K15),CSV用中間!$B:$B,0))="","",INDEX(CSV用中間!M:M,MATCH(ROW(K15),CSV用中間!$B:$B,0))),"")</f>
        <v/>
      </c>
      <c r="L20" s="164" t="str">
        <f>IFERROR(IF(INDEX(CSV用中間!N:N,MATCH(ROW(L15),CSV用中間!$B:$B,0))="","",INDEX(CSV用中間!N:N,MATCH(ROW(L15),CSV用中間!$B:$B,0))),"")</f>
        <v/>
      </c>
      <c r="M20" s="164" t="str">
        <f>IFERROR(IF(INDEX(CSV用中間!O:O,MATCH(ROW(M15),CSV用中間!$B:$B,0))="","",INDEX(CSV用中間!O:O,MATCH(ROW(M15),CSV用中間!$B:$B,0))),"")</f>
        <v/>
      </c>
      <c r="N20" s="164" t="str">
        <f>IFERROR(IF(INDEX(CSV用中間!P:P,MATCH(ROW(N15),CSV用中間!$B:$B,0))="","",INDEX(CSV用中間!P:P,MATCH(ROW(N15),CSV用中間!$B:$B,0))),"")</f>
        <v/>
      </c>
    </row>
    <row r="21" spans="1:14" x14ac:dyDescent="0.4">
      <c r="A21" s="164" t="str">
        <f>IFERROR(IF(INDEX(CSV用中間!C:C,MATCH(ROW(A16),CSV用中間!$B:$B,0))="","",INDEX(CSV用中間!C:C,MATCH(ROW(A16),CSV用中間!$B:$B,0))),"")</f>
        <v/>
      </c>
      <c r="B21" s="164" t="str">
        <f>IFERROR(IF(INDEX(CSV用中間!D:D,MATCH(ROW(B16),CSV用中間!$B:$B,0))="","",INDEX(CSV用中間!D:D,MATCH(ROW(B16),CSV用中間!$B:$B,0))),"")</f>
        <v/>
      </c>
      <c r="C21" s="164" t="str">
        <f>IFERROR(IF(INDEX(CSV用中間!E:E,MATCH(ROW(C16),CSV用中間!$B:$B,0))="","",INDEX(CSV用中間!E:E,MATCH(ROW(C16),CSV用中間!$B:$B,0))),"")</f>
        <v/>
      </c>
      <c r="D21" s="164" t="str">
        <f>IFERROR(IF(INDEX(CSV用中間!F:F,MATCH(ROW(D16),CSV用中間!$B:$B,0))="","",INDEX(CSV用中間!F:F,MATCH(ROW(D16),CSV用中間!$B:$B,0))),"")</f>
        <v/>
      </c>
      <c r="E21" s="164" t="str">
        <f>IFERROR(IF(INDEX(CSV用中間!G:G,MATCH(ROW(E16),CSV用中間!$B:$B,0))="","",INDEX(CSV用中間!G:G,MATCH(ROW(E16),CSV用中間!$B:$B,0))),"")</f>
        <v/>
      </c>
      <c r="F21" s="164" t="str">
        <f>IFERROR(IF(INDEX(CSV用中間!H:H,MATCH(ROW(F16),CSV用中間!$B:$B,0))="","",INDEX(CSV用中間!H:H,MATCH(ROW(F16),CSV用中間!$B:$B,0))),"")</f>
        <v/>
      </c>
      <c r="G21" s="164" t="str">
        <f>IFERROR(IF(INDEX(CSV用中間!I:I,MATCH(ROW(G16),CSV用中間!$B:$B,0))="","",INDEX(CSV用中間!I:I,MATCH(ROW(G16),CSV用中間!$B:$B,0))),"")</f>
        <v/>
      </c>
      <c r="H21" s="164" t="str">
        <f>IFERROR(IF(INDEX(CSV用中間!J:J,MATCH(ROW(H16),CSV用中間!$B:$B,0))="","",INDEX(CSV用中間!J:J,MATCH(ROW(H16),CSV用中間!$B:$B,0))),"")</f>
        <v/>
      </c>
      <c r="I21" s="164" t="str">
        <f>IFERROR(IF(INDEX(CSV用中間!K:K,MATCH(ROW(I16),CSV用中間!$B:$B,0))="","",INDEX(CSV用中間!K:K,MATCH(ROW(I16),CSV用中間!$B:$B,0))),"")</f>
        <v/>
      </c>
      <c r="J21" s="164" t="str">
        <f>IFERROR(IF(INDEX(CSV用中間!L:L,MATCH(ROW(J16),CSV用中間!$B:$B,0))="","",INDEX(CSV用中間!L:L,MATCH(ROW(J16),CSV用中間!$B:$B,0))),"")</f>
        <v/>
      </c>
      <c r="K21" s="164" t="str">
        <f>IFERROR(IF(INDEX(CSV用中間!M:M,MATCH(ROW(K16),CSV用中間!$B:$B,0))="","",INDEX(CSV用中間!M:M,MATCH(ROW(K16),CSV用中間!$B:$B,0))),"")</f>
        <v/>
      </c>
      <c r="L21" s="164" t="str">
        <f>IFERROR(IF(INDEX(CSV用中間!N:N,MATCH(ROW(L16),CSV用中間!$B:$B,0))="","",INDEX(CSV用中間!N:N,MATCH(ROW(L16),CSV用中間!$B:$B,0))),"")</f>
        <v/>
      </c>
      <c r="M21" s="164" t="str">
        <f>IFERROR(IF(INDEX(CSV用中間!O:O,MATCH(ROW(M16),CSV用中間!$B:$B,0))="","",INDEX(CSV用中間!O:O,MATCH(ROW(M16),CSV用中間!$B:$B,0))),"")</f>
        <v/>
      </c>
      <c r="N21" s="164" t="str">
        <f>IFERROR(IF(INDEX(CSV用中間!P:P,MATCH(ROW(N16),CSV用中間!$B:$B,0))="","",INDEX(CSV用中間!P:P,MATCH(ROW(N16),CSV用中間!$B:$B,0))),"")</f>
        <v/>
      </c>
    </row>
    <row r="22" spans="1:14" x14ac:dyDescent="0.4">
      <c r="A22" s="164" t="str">
        <f>IFERROR(IF(INDEX(CSV用中間!C:C,MATCH(ROW(A17),CSV用中間!$B:$B,0))="","",INDEX(CSV用中間!C:C,MATCH(ROW(A17),CSV用中間!$B:$B,0))),"")</f>
        <v/>
      </c>
      <c r="B22" s="164" t="str">
        <f>IFERROR(IF(INDEX(CSV用中間!D:D,MATCH(ROW(B17),CSV用中間!$B:$B,0))="","",INDEX(CSV用中間!D:D,MATCH(ROW(B17),CSV用中間!$B:$B,0))),"")</f>
        <v/>
      </c>
      <c r="C22" s="164" t="str">
        <f>IFERROR(IF(INDEX(CSV用中間!E:E,MATCH(ROW(C17),CSV用中間!$B:$B,0))="","",INDEX(CSV用中間!E:E,MATCH(ROW(C17),CSV用中間!$B:$B,0))),"")</f>
        <v/>
      </c>
      <c r="D22" s="164" t="str">
        <f>IFERROR(IF(INDEX(CSV用中間!F:F,MATCH(ROW(D17),CSV用中間!$B:$B,0))="","",INDEX(CSV用中間!F:F,MATCH(ROW(D17),CSV用中間!$B:$B,0))),"")</f>
        <v/>
      </c>
      <c r="E22" s="164" t="str">
        <f>IFERROR(IF(INDEX(CSV用中間!G:G,MATCH(ROW(E17),CSV用中間!$B:$B,0))="","",INDEX(CSV用中間!G:G,MATCH(ROW(E17),CSV用中間!$B:$B,0))),"")</f>
        <v/>
      </c>
      <c r="F22" s="164" t="str">
        <f>IFERROR(IF(INDEX(CSV用中間!H:H,MATCH(ROW(F17),CSV用中間!$B:$B,0))="","",INDEX(CSV用中間!H:H,MATCH(ROW(F17),CSV用中間!$B:$B,0))),"")</f>
        <v/>
      </c>
      <c r="G22" s="164" t="str">
        <f>IFERROR(IF(INDEX(CSV用中間!I:I,MATCH(ROW(G17),CSV用中間!$B:$B,0))="","",INDEX(CSV用中間!I:I,MATCH(ROW(G17),CSV用中間!$B:$B,0))),"")</f>
        <v/>
      </c>
      <c r="H22" s="164" t="str">
        <f>IFERROR(IF(INDEX(CSV用中間!J:J,MATCH(ROW(H17),CSV用中間!$B:$B,0))="","",INDEX(CSV用中間!J:J,MATCH(ROW(H17),CSV用中間!$B:$B,0))),"")</f>
        <v/>
      </c>
      <c r="I22" s="164" t="str">
        <f>IFERROR(IF(INDEX(CSV用中間!K:K,MATCH(ROW(I17),CSV用中間!$B:$B,0))="","",INDEX(CSV用中間!K:K,MATCH(ROW(I17),CSV用中間!$B:$B,0))),"")</f>
        <v/>
      </c>
      <c r="J22" s="164" t="str">
        <f>IFERROR(IF(INDEX(CSV用中間!L:L,MATCH(ROW(J17),CSV用中間!$B:$B,0))="","",INDEX(CSV用中間!L:L,MATCH(ROW(J17),CSV用中間!$B:$B,0))),"")</f>
        <v/>
      </c>
      <c r="K22" s="164" t="str">
        <f>IFERROR(IF(INDEX(CSV用中間!M:M,MATCH(ROW(K17),CSV用中間!$B:$B,0))="","",INDEX(CSV用中間!M:M,MATCH(ROW(K17),CSV用中間!$B:$B,0))),"")</f>
        <v/>
      </c>
      <c r="L22" s="164" t="str">
        <f>IFERROR(IF(INDEX(CSV用中間!N:N,MATCH(ROW(L17),CSV用中間!$B:$B,0))="","",INDEX(CSV用中間!N:N,MATCH(ROW(L17),CSV用中間!$B:$B,0))),"")</f>
        <v/>
      </c>
      <c r="M22" s="164" t="str">
        <f>IFERROR(IF(INDEX(CSV用中間!O:O,MATCH(ROW(M17),CSV用中間!$B:$B,0))="","",INDEX(CSV用中間!O:O,MATCH(ROW(M17),CSV用中間!$B:$B,0))),"")</f>
        <v/>
      </c>
      <c r="N22" s="164" t="str">
        <f>IFERROR(IF(INDEX(CSV用中間!P:P,MATCH(ROW(N17),CSV用中間!$B:$B,0))="","",INDEX(CSV用中間!P:P,MATCH(ROW(N17),CSV用中間!$B:$B,0))),"")</f>
        <v/>
      </c>
    </row>
    <row r="23" spans="1:14" x14ac:dyDescent="0.4">
      <c r="A23" s="164" t="str">
        <f>IFERROR(IF(INDEX(CSV用中間!C:C,MATCH(ROW(A18),CSV用中間!$B:$B,0))="","",INDEX(CSV用中間!C:C,MATCH(ROW(A18),CSV用中間!$B:$B,0))),"")</f>
        <v/>
      </c>
      <c r="B23" s="164" t="str">
        <f>IFERROR(IF(INDEX(CSV用中間!D:D,MATCH(ROW(B18),CSV用中間!$B:$B,0))="","",INDEX(CSV用中間!D:D,MATCH(ROW(B18),CSV用中間!$B:$B,0))),"")</f>
        <v/>
      </c>
      <c r="C23" s="164" t="str">
        <f>IFERROR(IF(INDEX(CSV用中間!E:E,MATCH(ROW(C18),CSV用中間!$B:$B,0))="","",INDEX(CSV用中間!E:E,MATCH(ROW(C18),CSV用中間!$B:$B,0))),"")</f>
        <v/>
      </c>
      <c r="D23" s="164" t="str">
        <f>IFERROR(IF(INDEX(CSV用中間!F:F,MATCH(ROW(D18),CSV用中間!$B:$B,0))="","",INDEX(CSV用中間!F:F,MATCH(ROW(D18),CSV用中間!$B:$B,0))),"")</f>
        <v/>
      </c>
      <c r="E23" s="164" t="str">
        <f>IFERROR(IF(INDEX(CSV用中間!G:G,MATCH(ROW(E18),CSV用中間!$B:$B,0))="","",INDEX(CSV用中間!G:G,MATCH(ROW(E18),CSV用中間!$B:$B,0))),"")</f>
        <v/>
      </c>
      <c r="F23" s="164" t="str">
        <f>IFERROR(IF(INDEX(CSV用中間!H:H,MATCH(ROW(F18),CSV用中間!$B:$B,0))="","",INDEX(CSV用中間!H:H,MATCH(ROW(F18),CSV用中間!$B:$B,0))),"")</f>
        <v/>
      </c>
      <c r="G23" s="164" t="str">
        <f>IFERROR(IF(INDEX(CSV用中間!I:I,MATCH(ROW(G18),CSV用中間!$B:$B,0))="","",INDEX(CSV用中間!I:I,MATCH(ROW(G18),CSV用中間!$B:$B,0))),"")</f>
        <v/>
      </c>
      <c r="H23" s="164" t="str">
        <f>IFERROR(IF(INDEX(CSV用中間!J:J,MATCH(ROW(H18),CSV用中間!$B:$B,0))="","",INDEX(CSV用中間!J:J,MATCH(ROW(H18),CSV用中間!$B:$B,0))),"")</f>
        <v/>
      </c>
      <c r="I23" s="164" t="str">
        <f>IFERROR(IF(INDEX(CSV用中間!K:K,MATCH(ROW(I18),CSV用中間!$B:$B,0))="","",INDEX(CSV用中間!K:K,MATCH(ROW(I18),CSV用中間!$B:$B,0))),"")</f>
        <v/>
      </c>
      <c r="J23" s="164" t="str">
        <f>IFERROR(IF(INDEX(CSV用中間!L:L,MATCH(ROW(J18),CSV用中間!$B:$B,0))="","",INDEX(CSV用中間!L:L,MATCH(ROW(J18),CSV用中間!$B:$B,0))),"")</f>
        <v/>
      </c>
      <c r="K23" s="164" t="str">
        <f>IFERROR(IF(INDEX(CSV用中間!M:M,MATCH(ROW(K18),CSV用中間!$B:$B,0))="","",INDEX(CSV用中間!M:M,MATCH(ROW(K18),CSV用中間!$B:$B,0))),"")</f>
        <v/>
      </c>
      <c r="L23" s="164" t="str">
        <f>IFERROR(IF(INDEX(CSV用中間!N:N,MATCH(ROW(L18),CSV用中間!$B:$B,0))="","",INDEX(CSV用中間!N:N,MATCH(ROW(L18),CSV用中間!$B:$B,0))),"")</f>
        <v/>
      </c>
      <c r="M23" s="164" t="str">
        <f>IFERROR(IF(INDEX(CSV用中間!O:O,MATCH(ROW(M18),CSV用中間!$B:$B,0))="","",INDEX(CSV用中間!O:O,MATCH(ROW(M18),CSV用中間!$B:$B,0))),"")</f>
        <v/>
      </c>
      <c r="N23" s="164" t="str">
        <f>IFERROR(IF(INDEX(CSV用中間!P:P,MATCH(ROW(N18),CSV用中間!$B:$B,0))="","",INDEX(CSV用中間!P:P,MATCH(ROW(N18),CSV用中間!$B:$B,0))),"")</f>
        <v/>
      </c>
    </row>
    <row r="24" spans="1:14" x14ac:dyDescent="0.4">
      <c r="A24" s="164" t="str">
        <f>IFERROR(IF(INDEX(CSV用中間!C:C,MATCH(ROW(A19),CSV用中間!$B:$B,0))="","",INDEX(CSV用中間!C:C,MATCH(ROW(A19),CSV用中間!$B:$B,0))),"")</f>
        <v/>
      </c>
      <c r="B24" s="164" t="str">
        <f>IFERROR(IF(INDEX(CSV用中間!D:D,MATCH(ROW(B19),CSV用中間!$B:$B,0))="","",INDEX(CSV用中間!D:D,MATCH(ROW(B19),CSV用中間!$B:$B,0))),"")</f>
        <v/>
      </c>
      <c r="C24" s="164" t="str">
        <f>IFERROR(IF(INDEX(CSV用中間!E:E,MATCH(ROW(C19),CSV用中間!$B:$B,0))="","",INDEX(CSV用中間!E:E,MATCH(ROW(C19),CSV用中間!$B:$B,0))),"")</f>
        <v/>
      </c>
      <c r="D24" s="164" t="str">
        <f>IFERROR(IF(INDEX(CSV用中間!F:F,MATCH(ROW(D19),CSV用中間!$B:$B,0))="","",INDEX(CSV用中間!F:F,MATCH(ROW(D19),CSV用中間!$B:$B,0))),"")</f>
        <v/>
      </c>
      <c r="E24" s="164" t="str">
        <f>IFERROR(IF(INDEX(CSV用中間!G:G,MATCH(ROW(E19),CSV用中間!$B:$B,0))="","",INDEX(CSV用中間!G:G,MATCH(ROW(E19),CSV用中間!$B:$B,0))),"")</f>
        <v/>
      </c>
      <c r="F24" s="164" t="str">
        <f>IFERROR(IF(INDEX(CSV用中間!H:H,MATCH(ROW(F19),CSV用中間!$B:$B,0))="","",INDEX(CSV用中間!H:H,MATCH(ROW(F19),CSV用中間!$B:$B,0))),"")</f>
        <v/>
      </c>
      <c r="G24" s="164" t="str">
        <f>IFERROR(IF(INDEX(CSV用中間!I:I,MATCH(ROW(G19),CSV用中間!$B:$B,0))="","",INDEX(CSV用中間!I:I,MATCH(ROW(G19),CSV用中間!$B:$B,0))),"")</f>
        <v/>
      </c>
      <c r="H24" s="164" t="str">
        <f>IFERROR(IF(INDEX(CSV用中間!J:J,MATCH(ROW(H19),CSV用中間!$B:$B,0))="","",INDEX(CSV用中間!J:J,MATCH(ROW(H19),CSV用中間!$B:$B,0))),"")</f>
        <v/>
      </c>
      <c r="I24" s="164" t="str">
        <f>IFERROR(IF(INDEX(CSV用中間!K:K,MATCH(ROW(I19),CSV用中間!$B:$B,0))="","",INDEX(CSV用中間!K:K,MATCH(ROW(I19),CSV用中間!$B:$B,0))),"")</f>
        <v/>
      </c>
      <c r="J24" s="164" t="str">
        <f>IFERROR(IF(INDEX(CSV用中間!L:L,MATCH(ROW(J19),CSV用中間!$B:$B,0))="","",INDEX(CSV用中間!L:L,MATCH(ROW(J19),CSV用中間!$B:$B,0))),"")</f>
        <v/>
      </c>
      <c r="K24" s="164" t="str">
        <f>IFERROR(IF(INDEX(CSV用中間!M:M,MATCH(ROW(K19),CSV用中間!$B:$B,0))="","",INDEX(CSV用中間!M:M,MATCH(ROW(K19),CSV用中間!$B:$B,0))),"")</f>
        <v/>
      </c>
      <c r="L24" s="164" t="str">
        <f>IFERROR(IF(INDEX(CSV用中間!N:N,MATCH(ROW(L19),CSV用中間!$B:$B,0))="","",INDEX(CSV用中間!N:N,MATCH(ROW(L19),CSV用中間!$B:$B,0))),"")</f>
        <v/>
      </c>
      <c r="M24" s="164" t="str">
        <f>IFERROR(IF(INDEX(CSV用中間!O:O,MATCH(ROW(M19),CSV用中間!$B:$B,0))="","",INDEX(CSV用中間!O:O,MATCH(ROW(M19),CSV用中間!$B:$B,0))),"")</f>
        <v/>
      </c>
      <c r="N24" s="164" t="str">
        <f>IFERROR(IF(INDEX(CSV用中間!P:P,MATCH(ROW(N19),CSV用中間!$B:$B,0))="","",INDEX(CSV用中間!P:P,MATCH(ROW(N19),CSV用中間!$B:$B,0))),"")</f>
        <v/>
      </c>
    </row>
    <row r="25" spans="1:14" x14ac:dyDescent="0.4">
      <c r="A25" s="164" t="str">
        <f>IFERROR(IF(INDEX(CSV用中間!C:C,MATCH(ROW(A20),CSV用中間!$B:$B,0))="","",INDEX(CSV用中間!C:C,MATCH(ROW(A20),CSV用中間!$B:$B,0))),"")</f>
        <v/>
      </c>
      <c r="B25" s="164" t="str">
        <f>IFERROR(IF(INDEX(CSV用中間!D:D,MATCH(ROW(B20),CSV用中間!$B:$B,0))="","",INDEX(CSV用中間!D:D,MATCH(ROW(B20),CSV用中間!$B:$B,0))),"")</f>
        <v/>
      </c>
      <c r="C25" s="164" t="str">
        <f>IFERROR(IF(INDEX(CSV用中間!E:E,MATCH(ROW(C20),CSV用中間!$B:$B,0))="","",INDEX(CSV用中間!E:E,MATCH(ROW(C20),CSV用中間!$B:$B,0))),"")</f>
        <v/>
      </c>
      <c r="D25" s="164" t="str">
        <f>IFERROR(IF(INDEX(CSV用中間!F:F,MATCH(ROW(D20),CSV用中間!$B:$B,0))="","",INDEX(CSV用中間!F:F,MATCH(ROW(D20),CSV用中間!$B:$B,0))),"")</f>
        <v/>
      </c>
      <c r="E25" s="164" t="str">
        <f>IFERROR(IF(INDEX(CSV用中間!G:G,MATCH(ROW(E20),CSV用中間!$B:$B,0))="","",INDEX(CSV用中間!G:G,MATCH(ROW(E20),CSV用中間!$B:$B,0))),"")</f>
        <v/>
      </c>
      <c r="F25" s="164" t="str">
        <f>IFERROR(IF(INDEX(CSV用中間!H:H,MATCH(ROW(F20),CSV用中間!$B:$B,0))="","",INDEX(CSV用中間!H:H,MATCH(ROW(F20),CSV用中間!$B:$B,0))),"")</f>
        <v/>
      </c>
      <c r="G25" s="164" t="str">
        <f>IFERROR(IF(INDEX(CSV用中間!I:I,MATCH(ROW(G20),CSV用中間!$B:$B,0))="","",INDEX(CSV用中間!I:I,MATCH(ROW(G20),CSV用中間!$B:$B,0))),"")</f>
        <v/>
      </c>
      <c r="H25" s="164" t="str">
        <f>IFERROR(IF(INDEX(CSV用中間!J:J,MATCH(ROW(H20),CSV用中間!$B:$B,0))="","",INDEX(CSV用中間!J:J,MATCH(ROW(H20),CSV用中間!$B:$B,0))),"")</f>
        <v/>
      </c>
      <c r="I25" s="164" t="str">
        <f>IFERROR(IF(INDEX(CSV用中間!K:K,MATCH(ROW(I20),CSV用中間!$B:$B,0))="","",INDEX(CSV用中間!K:K,MATCH(ROW(I20),CSV用中間!$B:$B,0))),"")</f>
        <v/>
      </c>
      <c r="J25" s="164" t="str">
        <f>IFERROR(IF(INDEX(CSV用中間!L:L,MATCH(ROW(J20),CSV用中間!$B:$B,0))="","",INDEX(CSV用中間!L:L,MATCH(ROW(J20),CSV用中間!$B:$B,0))),"")</f>
        <v/>
      </c>
      <c r="K25" s="164" t="str">
        <f>IFERROR(IF(INDEX(CSV用中間!M:M,MATCH(ROW(K20),CSV用中間!$B:$B,0))="","",INDEX(CSV用中間!M:M,MATCH(ROW(K20),CSV用中間!$B:$B,0))),"")</f>
        <v/>
      </c>
      <c r="L25" s="164" t="str">
        <f>IFERROR(IF(INDEX(CSV用中間!N:N,MATCH(ROW(L20),CSV用中間!$B:$B,0))="","",INDEX(CSV用中間!N:N,MATCH(ROW(L20),CSV用中間!$B:$B,0))),"")</f>
        <v/>
      </c>
      <c r="M25" s="164" t="str">
        <f>IFERROR(IF(INDEX(CSV用中間!O:O,MATCH(ROW(M20),CSV用中間!$B:$B,0))="","",INDEX(CSV用中間!O:O,MATCH(ROW(M20),CSV用中間!$B:$B,0))),"")</f>
        <v/>
      </c>
      <c r="N25" s="164" t="str">
        <f>IFERROR(IF(INDEX(CSV用中間!P:P,MATCH(ROW(N20),CSV用中間!$B:$B,0))="","",INDEX(CSV用中間!P:P,MATCH(ROW(N20),CSV用中間!$B:$B,0))),"")</f>
        <v/>
      </c>
    </row>
    <row r="26" spans="1:14" x14ac:dyDescent="0.4">
      <c r="A26" s="164" t="str">
        <f>IFERROR(IF(INDEX(CSV用中間!C:C,MATCH(ROW(A21),CSV用中間!$B:$B,0))="","",INDEX(CSV用中間!C:C,MATCH(ROW(A21),CSV用中間!$B:$B,0))),"")</f>
        <v/>
      </c>
      <c r="B26" s="164" t="str">
        <f>IFERROR(IF(INDEX(CSV用中間!D:D,MATCH(ROW(B21),CSV用中間!$B:$B,0))="","",INDEX(CSV用中間!D:D,MATCH(ROW(B21),CSV用中間!$B:$B,0))),"")</f>
        <v/>
      </c>
      <c r="C26" s="164" t="str">
        <f>IFERROR(IF(INDEX(CSV用中間!E:E,MATCH(ROW(C21),CSV用中間!$B:$B,0))="","",INDEX(CSV用中間!E:E,MATCH(ROW(C21),CSV用中間!$B:$B,0))),"")</f>
        <v/>
      </c>
      <c r="D26" s="164" t="str">
        <f>IFERROR(IF(INDEX(CSV用中間!F:F,MATCH(ROW(D21),CSV用中間!$B:$B,0))="","",INDEX(CSV用中間!F:F,MATCH(ROW(D21),CSV用中間!$B:$B,0))),"")</f>
        <v/>
      </c>
      <c r="E26" s="164" t="str">
        <f>IFERROR(IF(INDEX(CSV用中間!G:G,MATCH(ROW(E21),CSV用中間!$B:$B,0))="","",INDEX(CSV用中間!G:G,MATCH(ROW(E21),CSV用中間!$B:$B,0))),"")</f>
        <v/>
      </c>
      <c r="F26" s="164" t="str">
        <f>IFERROR(IF(INDEX(CSV用中間!H:H,MATCH(ROW(F21),CSV用中間!$B:$B,0))="","",INDEX(CSV用中間!H:H,MATCH(ROW(F21),CSV用中間!$B:$B,0))),"")</f>
        <v/>
      </c>
      <c r="G26" s="164" t="str">
        <f>IFERROR(IF(INDEX(CSV用中間!I:I,MATCH(ROW(G21),CSV用中間!$B:$B,0))="","",INDEX(CSV用中間!I:I,MATCH(ROW(G21),CSV用中間!$B:$B,0))),"")</f>
        <v/>
      </c>
      <c r="H26" s="164" t="str">
        <f>IFERROR(IF(INDEX(CSV用中間!J:J,MATCH(ROW(H21),CSV用中間!$B:$B,0))="","",INDEX(CSV用中間!J:J,MATCH(ROW(H21),CSV用中間!$B:$B,0))),"")</f>
        <v/>
      </c>
      <c r="I26" s="164" t="str">
        <f>IFERROR(IF(INDEX(CSV用中間!K:K,MATCH(ROW(I21),CSV用中間!$B:$B,0))="","",INDEX(CSV用中間!K:K,MATCH(ROW(I21),CSV用中間!$B:$B,0))),"")</f>
        <v/>
      </c>
      <c r="J26" s="164" t="str">
        <f>IFERROR(IF(INDEX(CSV用中間!L:L,MATCH(ROW(J21),CSV用中間!$B:$B,0))="","",INDEX(CSV用中間!L:L,MATCH(ROW(J21),CSV用中間!$B:$B,0))),"")</f>
        <v/>
      </c>
      <c r="K26" s="164" t="str">
        <f>IFERROR(IF(INDEX(CSV用中間!M:M,MATCH(ROW(K21),CSV用中間!$B:$B,0))="","",INDEX(CSV用中間!M:M,MATCH(ROW(K21),CSV用中間!$B:$B,0))),"")</f>
        <v/>
      </c>
      <c r="L26" s="164" t="str">
        <f>IFERROR(IF(INDEX(CSV用中間!N:N,MATCH(ROW(L21),CSV用中間!$B:$B,0))="","",INDEX(CSV用中間!N:N,MATCH(ROW(L21),CSV用中間!$B:$B,0))),"")</f>
        <v/>
      </c>
      <c r="M26" s="164" t="str">
        <f>IFERROR(IF(INDEX(CSV用中間!O:O,MATCH(ROW(M21),CSV用中間!$B:$B,0))="","",INDEX(CSV用中間!O:O,MATCH(ROW(M21),CSV用中間!$B:$B,0))),"")</f>
        <v/>
      </c>
      <c r="N26" s="164" t="str">
        <f>IFERROR(IF(INDEX(CSV用中間!P:P,MATCH(ROW(N21),CSV用中間!$B:$B,0))="","",INDEX(CSV用中間!P:P,MATCH(ROW(N21),CSV用中間!$B:$B,0))),"")</f>
        <v/>
      </c>
    </row>
    <row r="27" spans="1:14" x14ac:dyDescent="0.4">
      <c r="A27" s="164" t="str">
        <f>IFERROR(IF(INDEX(CSV用中間!C:C,MATCH(ROW(A22),CSV用中間!$B:$B,0))="","",INDEX(CSV用中間!C:C,MATCH(ROW(A22),CSV用中間!$B:$B,0))),"")</f>
        <v/>
      </c>
      <c r="B27" s="164" t="str">
        <f>IFERROR(IF(INDEX(CSV用中間!D:D,MATCH(ROW(B22),CSV用中間!$B:$B,0))="","",INDEX(CSV用中間!D:D,MATCH(ROW(B22),CSV用中間!$B:$B,0))),"")</f>
        <v/>
      </c>
      <c r="C27" s="164" t="str">
        <f>IFERROR(IF(INDEX(CSV用中間!E:E,MATCH(ROW(C22),CSV用中間!$B:$B,0))="","",INDEX(CSV用中間!E:E,MATCH(ROW(C22),CSV用中間!$B:$B,0))),"")</f>
        <v/>
      </c>
      <c r="D27" s="164" t="str">
        <f>IFERROR(IF(INDEX(CSV用中間!F:F,MATCH(ROW(D22),CSV用中間!$B:$B,0))="","",INDEX(CSV用中間!F:F,MATCH(ROW(D22),CSV用中間!$B:$B,0))),"")</f>
        <v/>
      </c>
      <c r="E27" s="164" t="str">
        <f>IFERROR(IF(INDEX(CSV用中間!G:G,MATCH(ROW(E22),CSV用中間!$B:$B,0))="","",INDEX(CSV用中間!G:G,MATCH(ROW(E22),CSV用中間!$B:$B,0))),"")</f>
        <v/>
      </c>
      <c r="F27" s="164" t="str">
        <f>IFERROR(IF(INDEX(CSV用中間!H:H,MATCH(ROW(F22),CSV用中間!$B:$B,0))="","",INDEX(CSV用中間!H:H,MATCH(ROW(F22),CSV用中間!$B:$B,0))),"")</f>
        <v/>
      </c>
      <c r="G27" s="164" t="str">
        <f>IFERROR(IF(INDEX(CSV用中間!I:I,MATCH(ROW(G22),CSV用中間!$B:$B,0))="","",INDEX(CSV用中間!I:I,MATCH(ROW(G22),CSV用中間!$B:$B,0))),"")</f>
        <v/>
      </c>
      <c r="H27" s="164" t="str">
        <f>IFERROR(IF(INDEX(CSV用中間!J:J,MATCH(ROW(H22),CSV用中間!$B:$B,0))="","",INDEX(CSV用中間!J:J,MATCH(ROW(H22),CSV用中間!$B:$B,0))),"")</f>
        <v/>
      </c>
      <c r="I27" s="164" t="str">
        <f>IFERROR(IF(INDEX(CSV用中間!K:K,MATCH(ROW(I22),CSV用中間!$B:$B,0))="","",INDEX(CSV用中間!K:K,MATCH(ROW(I22),CSV用中間!$B:$B,0))),"")</f>
        <v/>
      </c>
      <c r="J27" s="164" t="str">
        <f>IFERROR(IF(INDEX(CSV用中間!L:L,MATCH(ROW(J22),CSV用中間!$B:$B,0))="","",INDEX(CSV用中間!L:L,MATCH(ROW(J22),CSV用中間!$B:$B,0))),"")</f>
        <v/>
      </c>
      <c r="K27" s="164" t="str">
        <f>IFERROR(IF(INDEX(CSV用中間!M:M,MATCH(ROW(K22),CSV用中間!$B:$B,0))="","",INDEX(CSV用中間!M:M,MATCH(ROW(K22),CSV用中間!$B:$B,0))),"")</f>
        <v/>
      </c>
      <c r="L27" s="164" t="str">
        <f>IFERROR(IF(INDEX(CSV用中間!N:N,MATCH(ROW(L22),CSV用中間!$B:$B,0))="","",INDEX(CSV用中間!N:N,MATCH(ROW(L22),CSV用中間!$B:$B,0))),"")</f>
        <v/>
      </c>
      <c r="M27" s="164" t="str">
        <f>IFERROR(IF(INDEX(CSV用中間!O:O,MATCH(ROW(M22),CSV用中間!$B:$B,0))="","",INDEX(CSV用中間!O:O,MATCH(ROW(M22),CSV用中間!$B:$B,0))),"")</f>
        <v/>
      </c>
      <c r="N27" s="164" t="str">
        <f>IFERROR(IF(INDEX(CSV用中間!P:P,MATCH(ROW(N22),CSV用中間!$B:$B,0))="","",INDEX(CSV用中間!P:P,MATCH(ROW(N22),CSV用中間!$B:$B,0))),"")</f>
        <v/>
      </c>
    </row>
    <row r="28" spans="1:14" x14ac:dyDescent="0.4">
      <c r="A28" s="164" t="str">
        <f>IFERROR(IF(INDEX(CSV用中間!C:C,MATCH(ROW(A23),CSV用中間!$B:$B,0))="","",INDEX(CSV用中間!C:C,MATCH(ROW(A23),CSV用中間!$B:$B,0))),"")</f>
        <v/>
      </c>
      <c r="B28" s="164" t="str">
        <f>IFERROR(IF(INDEX(CSV用中間!D:D,MATCH(ROW(B23),CSV用中間!$B:$B,0))="","",INDEX(CSV用中間!D:D,MATCH(ROW(B23),CSV用中間!$B:$B,0))),"")</f>
        <v/>
      </c>
      <c r="C28" s="164" t="str">
        <f>IFERROR(IF(INDEX(CSV用中間!E:E,MATCH(ROW(C23),CSV用中間!$B:$B,0))="","",INDEX(CSV用中間!E:E,MATCH(ROW(C23),CSV用中間!$B:$B,0))),"")</f>
        <v/>
      </c>
      <c r="D28" s="164" t="str">
        <f>IFERROR(IF(INDEX(CSV用中間!F:F,MATCH(ROW(D23),CSV用中間!$B:$B,0))="","",INDEX(CSV用中間!F:F,MATCH(ROW(D23),CSV用中間!$B:$B,0))),"")</f>
        <v/>
      </c>
      <c r="E28" s="164" t="str">
        <f>IFERROR(IF(INDEX(CSV用中間!G:G,MATCH(ROW(E23),CSV用中間!$B:$B,0))="","",INDEX(CSV用中間!G:G,MATCH(ROW(E23),CSV用中間!$B:$B,0))),"")</f>
        <v/>
      </c>
      <c r="F28" s="164" t="str">
        <f>IFERROR(IF(INDEX(CSV用中間!H:H,MATCH(ROW(F23),CSV用中間!$B:$B,0))="","",INDEX(CSV用中間!H:H,MATCH(ROW(F23),CSV用中間!$B:$B,0))),"")</f>
        <v/>
      </c>
      <c r="G28" s="164" t="str">
        <f>IFERROR(IF(INDEX(CSV用中間!I:I,MATCH(ROW(G23),CSV用中間!$B:$B,0))="","",INDEX(CSV用中間!I:I,MATCH(ROW(G23),CSV用中間!$B:$B,0))),"")</f>
        <v/>
      </c>
      <c r="H28" s="164" t="str">
        <f>IFERROR(IF(INDEX(CSV用中間!J:J,MATCH(ROW(H23),CSV用中間!$B:$B,0))="","",INDEX(CSV用中間!J:J,MATCH(ROW(H23),CSV用中間!$B:$B,0))),"")</f>
        <v/>
      </c>
      <c r="I28" s="164" t="str">
        <f>IFERROR(IF(INDEX(CSV用中間!K:K,MATCH(ROW(I23),CSV用中間!$B:$B,0))="","",INDEX(CSV用中間!K:K,MATCH(ROW(I23),CSV用中間!$B:$B,0))),"")</f>
        <v/>
      </c>
      <c r="J28" s="164" t="str">
        <f>IFERROR(IF(INDEX(CSV用中間!L:L,MATCH(ROW(J23),CSV用中間!$B:$B,0))="","",INDEX(CSV用中間!L:L,MATCH(ROW(J23),CSV用中間!$B:$B,0))),"")</f>
        <v/>
      </c>
      <c r="K28" s="164" t="str">
        <f>IFERROR(IF(INDEX(CSV用中間!M:M,MATCH(ROW(K23),CSV用中間!$B:$B,0))="","",INDEX(CSV用中間!M:M,MATCH(ROW(K23),CSV用中間!$B:$B,0))),"")</f>
        <v/>
      </c>
      <c r="L28" s="164" t="str">
        <f>IFERROR(IF(INDEX(CSV用中間!N:N,MATCH(ROW(L23),CSV用中間!$B:$B,0))="","",INDEX(CSV用中間!N:N,MATCH(ROW(L23),CSV用中間!$B:$B,0))),"")</f>
        <v/>
      </c>
      <c r="M28" s="164" t="str">
        <f>IFERROR(IF(INDEX(CSV用中間!O:O,MATCH(ROW(M23),CSV用中間!$B:$B,0))="","",INDEX(CSV用中間!O:O,MATCH(ROW(M23),CSV用中間!$B:$B,0))),"")</f>
        <v/>
      </c>
      <c r="N28" s="164" t="str">
        <f>IFERROR(IF(INDEX(CSV用中間!P:P,MATCH(ROW(N23),CSV用中間!$B:$B,0))="","",INDEX(CSV用中間!P:P,MATCH(ROW(N23),CSV用中間!$B:$B,0))),"")</f>
        <v/>
      </c>
    </row>
    <row r="29" spans="1:14" x14ac:dyDescent="0.4">
      <c r="A29" s="164" t="str">
        <f>IFERROR(IF(INDEX(CSV用中間!C:C,MATCH(ROW(A24),CSV用中間!$B:$B,0))="","",INDEX(CSV用中間!C:C,MATCH(ROW(A24),CSV用中間!$B:$B,0))),"")</f>
        <v/>
      </c>
      <c r="B29" s="164" t="str">
        <f>IFERROR(IF(INDEX(CSV用中間!D:D,MATCH(ROW(B24),CSV用中間!$B:$B,0))="","",INDEX(CSV用中間!D:D,MATCH(ROW(B24),CSV用中間!$B:$B,0))),"")</f>
        <v/>
      </c>
      <c r="C29" s="164" t="str">
        <f>IFERROR(IF(INDEX(CSV用中間!E:E,MATCH(ROW(C24),CSV用中間!$B:$B,0))="","",INDEX(CSV用中間!E:E,MATCH(ROW(C24),CSV用中間!$B:$B,0))),"")</f>
        <v/>
      </c>
      <c r="D29" s="164" t="str">
        <f>IFERROR(IF(INDEX(CSV用中間!F:F,MATCH(ROW(D24),CSV用中間!$B:$B,0))="","",INDEX(CSV用中間!F:F,MATCH(ROW(D24),CSV用中間!$B:$B,0))),"")</f>
        <v/>
      </c>
      <c r="E29" s="164" t="str">
        <f>IFERROR(IF(INDEX(CSV用中間!G:G,MATCH(ROW(E24),CSV用中間!$B:$B,0))="","",INDEX(CSV用中間!G:G,MATCH(ROW(E24),CSV用中間!$B:$B,0))),"")</f>
        <v/>
      </c>
      <c r="F29" s="164" t="str">
        <f>IFERROR(IF(INDEX(CSV用中間!H:H,MATCH(ROW(F24),CSV用中間!$B:$B,0))="","",INDEX(CSV用中間!H:H,MATCH(ROW(F24),CSV用中間!$B:$B,0))),"")</f>
        <v/>
      </c>
      <c r="G29" s="164" t="str">
        <f>IFERROR(IF(INDEX(CSV用中間!I:I,MATCH(ROW(G24),CSV用中間!$B:$B,0))="","",INDEX(CSV用中間!I:I,MATCH(ROW(G24),CSV用中間!$B:$B,0))),"")</f>
        <v/>
      </c>
      <c r="H29" s="164" t="str">
        <f>IFERROR(IF(INDEX(CSV用中間!J:J,MATCH(ROW(H24),CSV用中間!$B:$B,0))="","",INDEX(CSV用中間!J:J,MATCH(ROW(H24),CSV用中間!$B:$B,0))),"")</f>
        <v/>
      </c>
      <c r="I29" s="164" t="str">
        <f>IFERROR(IF(INDEX(CSV用中間!K:K,MATCH(ROW(I24),CSV用中間!$B:$B,0))="","",INDEX(CSV用中間!K:K,MATCH(ROW(I24),CSV用中間!$B:$B,0))),"")</f>
        <v/>
      </c>
      <c r="J29" s="164" t="str">
        <f>IFERROR(IF(INDEX(CSV用中間!L:L,MATCH(ROW(J24),CSV用中間!$B:$B,0))="","",INDEX(CSV用中間!L:L,MATCH(ROW(J24),CSV用中間!$B:$B,0))),"")</f>
        <v/>
      </c>
      <c r="K29" s="164" t="str">
        <f>IFERROR(IF(INDEX(CSV用中間!M:M,MATCH(ROW(K24),CSV用中間!$B:$B,0))="","",INDEX(CSV用中間!M:M,MATCH(ROW(K24),CSV用中間!$B:$B,0))),"")</f>
        <v/>
      </c>
      <c r="L29" s="164" t="str">
        <f>IFERROR(IF(INDEX(CSV用中間!N:N,MATCH(ROW(L24),CSV用中間!$B:$B,0))="","",INDEX(CSV用中間!N:N,MATCH(ROW(L24),CSV用中間!$B:$B,0))),"")</f>
        <v/>
      </c>
      <c r="M29" s="164" t="str">
        <f>IFERROR(IF(INDEX(CSV用中間!O:O,MATCH(ROW(M24),CSV用中間!$B:$B,0))="","",INDEX(CSV用中間!O:O,MATCH(ROW(M24),CSV用中間!$B:$B,0))),"")</f>
        <v/>
      </c>
      <c r="N29" s="164" t="str">
        <f>IFERROR(IF(INDEX(CSV用中間!P:P,MATCH(ROW(N24),CSV用中間!$B:$B,0))="","",INDEX(CSV用中間!P:P,MATCH(ROW(N24),CSV用中間!$B:$B,0))),"")</f>
        <v/>
      </c>
    </row>
    <row r="30" spans="1:14" x14ac:dyDescent="0.4">
      <c r="A30" s="164" t="str">
        <f>IFERROR(IF(INDEX(CSV用中間!C:C,MATCH(ROW(A25),CSV用中間!$B:$B,0))="","",INDEX(CSV用中間!C:C,MATCH(ROW(A25),CSV用中間!$B:$B,0))),"")</f>
        <v/>
      </c>
      <c r="B30" s="164" t="str">
        <f>IFERROR(IF(INDEX(CSV用中間!D:D,MATCH(ROW(B25),CSV用中間!$B:$B,0))="","",INDEX(CSV用中間!D:D,MATCH(ROW(B25),CSV用中間!$B:$B,0))),"")</f>
        <v/>
      </c>
      <c r="C30" s="164" t="str">
        <f>IFERROR(IF(INDEX(CSV用中間!E:E,MATCH(ROW(C25),CSV用中間!$B:$B,0))="","",INDEX(CSV用中間!E:E,MATCH(ROW(C25),CSV用中間!$B:$B,0))),"")</f>
        <v/>
      </c>
      <c r="D30" s="164" t="str">
        <f>IFERROR(IF(INDEX(CSV用中間!F:F,MATCH(ROW(D25),CSV用中間!$B:$B,0))="","",INDEX(CSV用中間!F:F,MATCH(ROW(D25),CSV用中間!$B:$B,0))),"")</f>
        <v/>
      </c>
      <c r="E30" s="164" t="str">
        <f>IFERROR(IF(INDEX(CSV用中間!G:G,MATCH(ROW(E25),CSV用中間!$B:$B,0))="","",INDEX(CSV用中間!G:G,MATCH(ROW(E25),CSV用中間!$B:$B,0))),"")</f>
        <v/>
      </c>
      <c r="F30" s="164" t="str">
        <f>IFERROR(IF(INDEX(CSV用中間!H:H,MATCH(ROW(F25),CSV用中間!$B:$B,0))="","",INDEX(CSV用中間!H:H,MATCH(ROW(F25),CSV用中間!$B:$B,0))),"")</f>
        <v/>
      </c>
      <c r="G30" s="164" t="str">
        <f>IFERROR(IF(INDEX(CSV用中間!I:I,MATCH(ROW(G25),CSV用中間!$B:$B,0))="","",INDEX(CSV用中間!I:I,MATCH(ROW(G25),CSV用中間!$B:$B,0))),"")</f>
        <v/>
      </c>
      <c r="H30" s="164" t="str">
        <f>IFERROR(IF(INDEX(CSV用中間!J:J,MATCH(ROW(H25),CSV用中間!$B:$B,0))="","",INDEX(CSV用中間!J:J,MATCH(ROW(H25),CSV用中間!$B:$B,0))),"")</f>
        <v/>
      </c>
      <c r="I30" s="164" t="str">
        <f>IFERROR(IF(INDEX(CSV用中間!K:K,MATCH(ROW(I25),CSV用中間!$B:$B,0))="","",INDEX(CSV用中間!K:K,MATCH(ROW(I25),CSV用中間!$B:$B,0))),"")</f>
        <v/>
      </c>
      <c r="J30" s="164" t="str">
        <f>IFERROR(IF(INDEX(CSV用中間!L:L,MATCH(ROW(J25),CSV用中間!$B:$B,0))="","",INDEX(CSV用中間!L:L,MATCH(ROW(J25),CSV用中間!$B:$B,0))),"")</f>
        <v/>
      </c>
      <c r="K30" s="164" t="str">
        <f>IFERROR(IF(INDEX(CSV用中間!M:M,MATCH(ROW(K25),CSV用中間!$B:$B,0))="","",INDEX(CSV用中間!M:M,MATCH(ROW(K25),CSV用中間!$B:$B,0))),"")</f>
        <v/>
      </c>
      <c r="L30" s="164" t="str">
        <f>IFERROR(IF(INDEX(CSV用中間!N:N,MATCH(ROW(L25),CSV用中間!$B:$B,0))="","",INDEX(CSV用中間!N:N,MATCH(ROW(L25),CSV用中間!$B:$B,0))),"")</f>
        <v/>
      </c>
      <c r="M30" s="164" t="str">
        <f>IFERROR(IF(INDEX(CSV用中間!O:O,MATCH(ROW(M25),CSV用中間!$B:$B,0))="","",INDEX(CSV用中間!O:O,MATCH(ROW(M25),CSV用中間!$B:$B,0))),"")</f>
        <v/>
      </c>
      <c r="N30" s="164" t="str">
        <f>IFERROR(IF(INDEX(CSV用中間!P:P,MATCH(ROW(N25),CSV用中間!$B:$B,0))="","",INDEX(CSV用中間!P:P,MATCH(ROW(N25),CSV用中間!$B:$B,0))),"")</f>
        <v/>
      </c>
    </row>
    <row r="31" spans="1:14" x14ac:dyDescent="0.4">
      <c r="A31" s="164" t="str">
        <f>IFERROR(IF(INDEX(CSV用中間!C:C,MATCH(ROW(A26),CSV用中間!$B:$B,0))="","",INDEX(CSV用中間!C:C,MATCH(ROW(A26),CSV用中間!$B:$B,0))),"")</f>
        <v/>
      </c>
      <c r="B31" s="164" t="str">
        <f>IFERROR(IF(INDEX(CSV用中間!D:D,MATCH(ROW(B26),CSV用中間!$B:$B,0))="","",INDEX(CSV用中間!D:D,MATCH(ROW(B26),CSV用中間!$B:$B,0))),"")</f>
        <v/>
      </c>
      <c r="C31" s="164" t="str">
        <f>IFERROR(IF(INDEX(CSV用中間!E:E,MATCH(ROW(C26),CSV用中間!$B:$B,0))="","",INDEX(CSV用中間!E:E,MATCH(ROW(C26),CSV用中間!$B:$B,0))),"")</f>
        <v/>
      </c>
      <c r="D31" s="164" t="str">
        <f>IFERROR(IF(INDEX(CSV用中間!F:F,MATCH(ROW(D26),CSV用中間!$B:$B,0))="","",INDEX(CSV用中間!F:F,MATCH(ROW(D26),CSV用中間!$B:$B,0))),"")</f>
        <v/>
      </c>
      <c r="E31" s="164" t="str">
        <f>IFERROR(IF(INDEX(CSV用中間!G:G,MATCH(ROW(E26),CSV用中間!$B:$B,0))="","",INDEX(CSV用中間!G:G,MATCH(ROW(E26),CSV用中間!$B:$B,0))),"")</f>
        <v/>
      </c>
      <c r="F31" s="164" t="str">
        <f>IFERROR(IF(INDEX(CSV用中間!H:H,MATCH(ROW(F26),CSV用中間!$B:$B,0))="","",INDEX(CSV用中間!H:H,MATCH(ROW(F26),CSV用中間!$B:$B,0))),"")</f>
        <v/>
      </c>
      <c r="G31" s="164" t="str">
        <f>IFERROR(IF(INDEX(CSV用中間!I:I,MATCH(ROW(G26),CSV用中間!$B:$B,0))="","",INDEX(CSV用中間!I:I,MATCH(ROW(G26),CSV用中間!$B:$B,0))),"")</f>
        <v/>
      </c>
      <c r="H31" s="164" t="str">
        <f>IFERROR(IF(INDEX(CSV用中間!J:J,MATCH(ROW(H26),CSV用中間!$B:$B,0))="","",INDEX(CSV用中間!J:J,MATCH(ROW(H26),CSV用中間!$B:$B,0))),"")</f>
        <v/>
      </c>
      <c r="I31" s="164" t="str">
        <f>IFERROR(IF(INDEX(CSV用中間!K:K,MATCH(ROW(I26),CSV用中間!$B:$B,0))="","",INDEX(CSV用中間!K:K,MATCH(ROW(I26),CSV用中間!$B:$B,0))),"")</f>
        <v/>
      </c>
      <c r="J31" s="164" t="str">
        <f>IFERROR(IF(INDEX(CSV用中間!L:L,MATCH(ROW(J26),CSV用中間!$B:$B,0))="","",INDEX(CSV用中間!L:L,MATCH(ROW(J26),CSV用中間!$B:$B,0))),"")</f>
        <v/>
      </c>
      <c r="K31" s="164" t="str">
        <f>IFERROR(IF(INDEX(CSV用中間!M:M,MATCH(ROW(K26),CSV用中間!$B:$B,0))="","",INDEX(CSV用中間!M:M,MATCH(ROW(K26),CSV用中間!$B:$B,0))),"")</f>
        <v/>
      </c>
      <c r="L31" s="164" t="str">
        <f>IFERROR(IF(INDEX(CSV用中間!N:N,MATCH(ROW(L26),CSV用中間!$B:$B,0))="","",INDEX(CSV用中間!N:N,MATCH(ROW(L26),CSV用中間!$B:$B,0))),"")</f>
        <v/>
      </c>
      <c r="M31" s="164" t="str">
        <f>IFERROR(IF(INDEX(CSV用中間!O:O,MATCH(ROW(M26),CSV用中間!$B:$B,0))="","",INDEX(CSV用中間!O:O,MATCH(ROW(M26),CSV用中間!$B:$B,0))),"")</f>
        <v/>
      </c>
      <c r="N31" s="164" t="str">
        <f>IFERROR(IF(INDEX(CSV用中間!P:P,MATCH(ROW(N26),CSV用中間!$B:$B,0))="","",INDEX(CSV用中間!P:P,MATCH(ROW(N26),CSV用中間!$B:$B,0))),"")</f>
        <v/>
      </c>
    </row>
    <row r="32" spans="1:14" x14ac:dyDescent="0.4">
      <c r="A32" s="164" t="str">
        <f>IFERROR(IF(INDEX(CSV用中間!C:C,MATCH(ROW(A27),CSV用中間!$B:$B,0))="","",INDEX(CSV用中間!C:C,MATCH(ROW(A27),CSV用中間!$B:$B,0))),"")</f>
        <v/>
      </c>
      <c r="B32" s="164" t="str">
        <f>IFERROR(IF(INDEX(CSV用中間!D:D,MATCH(ROW(B27),CSV用中間!$B:$B,0))="","",INDEX(CSV用中間!D:D,MATCH(ROW(B27),CSV用中間!$B:$B,0))),"")</f>
        <v/>
      </c>
      <c r="C32" s="164" t="str">
        <f>IFERROR(IF(INDEX(CSV用中間!E:E,MATCH(ROW(C27),CSV用中間!$B:$B,0))="","",INDEX(CSV用中間!E:E,MATCH(ROW(C27),CSV用中間!$B:$B,0))),"")</f>
        <v/>
      </c>
      <c r="D32" s="164" t="str">
        <f>IFERROR(IF(INDEX(CSV用中間!F:F,MATCH(ROW(D27),CSV用中間!$B:$B,0))="","",INDEX(CSV用中間!F:F,MATCH(ROW(D27),CSV用中間!$B:$B,0))),"")</f>
        <v/>
      </c>
      <c r="E32" s="164" t="str">
        <f>IFERROR(IF(INDEX(CSV用中間!G:G,MATCH(ROW(E27),CSV用中間!$B:$B,0))="","",INDEX(CSV用中間!G:G,MATCH(ROW(E27),CSV用中間!$B:$B,0))),"")</f>
        <v/>
      </c>
      <c r="F32" s="164" t="str">
        <f>IFERROR(IF(INDEX(CSV用中間!H:H,MATCH(ROW(F27),CSV用中間!$B:$B,0))="","",INDEX(CSV用中間!H:H,MATCH(ROW(F27),CSV用中間!$B:$B,0))),"")</f>
        <v/>
      </c>
      <c r="G32" s="164" t="str">
        <f>IFERROR(IF(INDEX(CSV用中間!I:I,MATCH(ROW(G27),CSV用中間!$B:$B,0))="","",INDEX(CSV用中間!I:I,MATCH(ROW(G27),CSV用中間!$B:$B,0))),"")</f>
        <v/>
      </c>
      <c r="H32" s="164" t="str">
        <f>IFERROR(IF(INDEX(CSV用中間!J:J,MATCH(ROW(H27),CSV用中間!$B:$B,0))="","",INDEX(CSV用中間!J:J,MATCH(ROW(H27),CSV用中間!$B:$B,0))),"")</f>
        <v/>
      </c>
      <c r="I32" s="164" t="str">
        <f>IFERROR(IF(INDEX(CSV用中間!K:K,MATCH(ROW(I27),CSV用中間!$B:$B,0))="","",INDEX(CSV用中間!K:K,MATCH(ROW(I27),CSV用中間!$B:$B,0))),"")</f>
        <v/>
      </c>
      <c r="J32" s="164" t="str">
        <f>IFERROR(IF(INDEX(CSV用中間!L:L,MATCH(ROW(J27),CSV用中間!$B:$B,0))="","",INDEX(CSV用中間!L:L,MATCH(ROW(J27),CSV用中間!$B:$B,0))),"")</f>
        <v/>
      </c>
      <c r="K32" s="164" t="str">
        <f>IFERROR(IF(INDEX(CSV用中間!M:M,MATCH(ROW(K27),CSV用中間!$B:$B,0))="","",INDEX(CSV用中間!M:M,MATCH(ROW(K27),CSV用中間!$B:$B,0))),"")</f>
        <v/>
      </c>
      <c r="L32" s="164" t="str">
        <f>IFERROR(IF(INDEX(CSV用中間!N:N,MATCH(ROW(L27),CSV用中間!$B:$B,0))="","",INDEX(CSV用中間!N:N,MATCH(ROW(L27),CSV用中間!$B:$B,0))),"")</f>
        <v/>
      </c>
      <c r="M32" s="164" t="str">
        <f>IFERROR(IF(INDEX(CSV用中間!O:O,MATCH(ROW(M27),CSV用中間!$B:$B,0))="","",INDEX(CSV用中間!O:O,MATCH(ROW(M27),CSV用中間!$B:$B,0))),"")</f>
        <v/>
      </c>
      <c r="N32" s="164" t="str">
        <f>IFERROR(IF(INDEX(CSV用中間!P:P,MATCH(ROW(N27),CSV用中間!$B:$B,0))="","",INDEX(CSV用中間!P:P,MATCH(ROW(N27),CSV用中間!$B:$B,0))),"")</f>
        <v/>
      </c>
    </row>
    <row r="33" spans="1:14" x14ac:dyDescent="0.4">
      <c r="A33" s="164" t="str">
        <f>IFERROR(IF(INDEX(CSV用中間!C:C,MATCH(ROW(A28),CSV用中間!$B:$B,0))="","",INDEX(CSV用中間!C:C,MATCH(ROW(A28),CSV用中間!$B:$B,0))),"")</f>
        <v/>
      </c>
      <c r="B33" s="164" t="str">
        <f>IFERROR(IF(INDEX(CSV用中間!D:D,MATCH(ROW(B28),CSV用中間!$B:$B,0))="","",INDEX(CSV用中間!D:D,MATCH(ROW(B28),CSV用中間!$B:$B,0))),"")</f>
        <v/>
      </c>
      <c r="C33" s="164" t="str">
        <f>IFERROR(IF(INDEX(CSV用中間!E:E,MATCH(ROW(C28),CSV用中間!$B:$B,0))="","",INDEX(CSV用中間!E:E,MATCH(ROW(C28),CSV用中間!$B:$B,0))),"")</f>
        <v/>
      </c>
      <c r="D33" s="164" t="str">
        <f>IFERROR(IF(INDEX(CSV用中間!F:F,MATCH(ROW(D28),CSV用中間!$B:$B,0))="","",INDEX(CSV用中間!F:F,MATCH(ROW(D28),CSV用中間!$B:$B,0))),"")</f>
        <v/>
      </c>
      <c r="E33" s="164" t="str">
        <f>IFERROR(IF(INDEX(CSV用中間!G:G,MATCH(ROW(E28),CSV用中間!$B:$B,0))="","",INDEX(CSV用中間!G:G,MATCH(ROW(E28),CSV用中間!$B:$B,0))),"")</f>
        <v/>
      </c>
      <c r="F33" s="164" t="str">
        <f>IFERROR(IF(INDEX(CSV用中間!H:H,MATCH(ROW(F28),CSV用中間!$B:$B,0))="","",INDEX(CSV用中間!H:H,MATCH(ROW(F28),CSV用中間!$B:$B,0))),"")</f>
        <v/>
      </c>
      <c r="G33" s="164" t="str">
        <f>IFERROR(IF(INDEX(CSV用中間!I:I,MATCH(ROW(G28),CSV用中間!$B:$B,0))="","",INDEX(CSV用中間!I:I,MATCH(ROW(G28),CSV用中間!$B:$B,0))),"")</f>
        <v/>
      </c>
      <c r="H33" s="164" t="str">
        <f>IFERROR(IF(INDEX(CSV用中間!J:J,MATCH(ROW(H28),CSV用中間!$B:$B,0))="","",INDEX(CSV用中間!J:J,MATCH(ROW(H28),CSV用中間!$B:$B,0))),"")</f>
        <v/>
      </c>
      <c r="I33" s="164" t="str">
        <f>IFERROR(IF(INDEX(CSV用中間!K:K,MATCH(ROW(I28),CSV用中間!$B:$B,0))="","",INDEX(CSV用中間!K:K,MATCH(ROW(I28),CSV用中間!$B:$B,0))),"")</f>
        <v/>
      </c>
      <c r="J33" s="164" t="str">
        <f>IFERROR(IF(INDEX(CSV用中間!L:L,MATCH(ROW(J28),CSV用中間!$B:$B,0))="","",INDEX(CSV用中間!L:L,MATCH(ROW(J28),CSV用中間!$B:$B,0))),"")</f>
        <v/>
      </c>
      <c r="K33" s="164" t="str">
        <f>IFERROR(IF(INDEX(CSV用中間!M:M,MATCH(ROW(K28),CSV用中間!$B:$B,0))="","",INDEX(CSV用中間!M:M,MATCH(ROW(K28),CSV用中間!$B:$B,0))),"")</f>
        <v/>
      </c>
      <c r="L33" s="164" t="str">
        <f>IFERROR(IF(INDEX(CSV用中間!N:N,MATCH(ROW(L28),CSV用中間!$B:$B,0))="","",INDEX(CSV用中間!N:N,MATCH(ROW(L28),CSV用中間!$B:$B,0))),"")</f>
        <v/>
      </c>
      <c r="M33" s="164" t="str">
        <f>IFERROR(IF(INDEX(CSV用中間!O:O,MATCH(ROW(M28),CSV用中間!$B:$B,0))="","",INDEX(CSV用中間!O:O,MATCH(ROW(M28),CSV用中間!$B:$B,0))),"")</f>
        <v/>
      </c>
      <c r="N33" s="164" t="str">
        <f>IFERROR(IF(INDEX(CSV用中間!P:P,MATCH(ROW(N28),CSV用中間!$B:$B,0))="","",INDEX(CSV用中間!P:P,MATCH(ROW(N28),CSV用中間!$B:$B,0))),"")</f>
        <v/>
      </c>
    </row>
    <row r="34" spans="1:14" x14ac:dyDescent="0.4">
      <c r="A34" s="164" t="str">
        <f>IFERROR(IF(INDEX(CSV用中間!C:C,MATCH(ROW(A29),CSV用中間!$B:$B,0))="","",INDEX(CSV用中間!C:C,MATCH(ROW(A29),CSV用中間!$B:$B,0))),"")</f>
        <v/>
      </c>
      <c r="B34" s="164" t="str">
        <f>IFERROR(IF(INDEX(CSV用中間!D:D,MATCH(ROW(B29),CSV用中間!$B:$B,0))="","",INDEX(CSV用中間!D:D,MATCH(ROW(B29),CSV用中間!$B:$B,0))),"")</f>
        <v/>
      </c>
      <c r="C34" s="164" t="str">
        <f>IFERROR(IF(INDEX(CSV用中間!E:E,MATCH(ROW(C29),CSV用中間!$B:$B,0))="","",INDEX(CSV用中間!E:E,MATCH(ROW(C29),CSV用中間!$B:$B,0))),"")</f>
        <v/>
      </c>
      <c r="D34" s="164" t="str">
        <f>IFERROR(IF(INDEX(CSV用中間!F:F,MATCH(ROW(D29),CSV用中間!$B:$B,0))="","",INDEX(CSV用中間!F:F,MATCH(ROW(D29),CSV用中間!$B:$B,0))),"")</f>
        <v/>
      </c>
      <c r="E34" s="164" t="str">
        <f>IFERROR(IF(INDEX(CSV用中間!G:G,MATCH(ROW(E29),CSV用中間!$B:$B,0))="","",INDEX(CSV用中間!G:G,MATCH(ROW(E29),CSV用中間!$B:$B,0))),"")</f>
        <v/>
      </c>
      <c r="F34" s="164" t="str">
        <f>IFERROR(IF(INDEX(CSV用中間!H:H,MATCH(ROW(F29),CSV用中間!$B:$B,0))="","",INDEX(CSV用中間!H:H,MATCH(ROW(F29),CSV用中間!$B:$B,0))),"")</f>
        <v/>
      </c>
      <c r="G34" s="164" t="str">
        <f>IFERROR(IF(INDEX(CSV用中間!I:I,MATCH(ROW(G29),CSV用中間!$B:$B,0))="","",INDEX(CSV用中間!I:I,MATCH(ROW(G29),CSV用中間!$B:$B,0))),"")</f>
        <v/>
      </c>
      <c r="H34" s="164" t="str">
        <f>IFERROR(IF(INDEX(CSV用中間!J:J,MATCH(ROW(H29),CSV用中間!$B:$B,0))="","",INDEX(CSV用中間!J:J,MATCH(ROW(H29),CSV用中間!$B:$B,0))),"")</f>
        <v/>
      </c>
      <c r="I34" s="164" t="str">
        <f>IFERROR(IF(INDEX(CSV用中間!K:K,MATCH(ROW(I29),CSV用中間!$B:$B,0))="","",INDEX(CSV用中間!K:K,MATCH(ROW(I29),CSV用中間!$B:$B,0))),"")</f>
        <v/>
      </c>
      <c r="J34" s="164" t="str">
        <f>IFERROR(IF(INDEX(CSV用中間!L:L,MATCH(ROW(J29),CSV用中間!$B:$B,0))="","",INDEX(CSV用中間!L:L,MATCH(ROW(J29),CSV用中間!$B:$B,0))),"")</f>
        <v/>
      </c>
      <c r="K34" s="164" t="str">
        <f>IFERROR(IF(INDEX(CSV用中間!M:M,MATCH(ROW(K29),CSV用中間!$B:$B,0))="","",INDEX(CSV用中間!M:M,MATCH(ROW(K29),CSV用中間!$B:$B,0))),"")</f>
        <v/>
      </c>
      <c r="L34" s="164" t="str">
        <f>IFERROR(IF(INDEX(CSV用中間!N:N,MATCH(ROW(L29),CSV用中間!$B:$B,0))="","",INDEX(CSV用中間!N:N,MATCH(ROW(L29),CSV用中間!$B:$B,0))),"")</f>
        <v/>
      </c>
      <c r="M34" s="164" t="str">
        <f>IFERROR(IF(INDEX(CSV用中間!O:O,MATCH(ROW(M29),CSV用中間!$B:$B,0))="","",INDEX(CSV用中間!O:O,MATCH(ROW(M29),CSV用中間!$B:$B,0))),"")</f>
        <v/>
      </c>
      <c r="N34" s="164" t="str">
        <f>IFERROR(IF(INDEX(CSV用中間!P:P,MATCH(ROW(N29),CSV用中間!$B:$B,0))="","",INDEX(CSV用中間!P:P,MATCH(ROW(N29),CSV用中間!$B:$B,0))),"")</f>
        <v/>
      </c>
    </row>
    <row r="35" spans="1:14" x14ac:dyDescent="0.4">
      <c r="A35" s="164" t="str">
        <f>IFERROR(IF(INDEX(CSV用中間!C:C,MATCH(ROW(A30),CSV用中間!$B:$B,0))="","",INDEX(CSV用中間!C:C,MATCH(ROW(A30),CSV用中間!$B:$B,0))),"")</f>
        <v/>
      </c>
      <c r="B35" s="164" t="str">
        <f>IFERROR(IF(INDEX(CSV用中間!D:D,MATCH(ROW(B30),CSV用中間!$B:$B,0))="","",INDEX(CSV用中間!D:D,MATCH(ROW(B30),CSV用中間!$B:$B,0))),"")</f>
        <v/>
      </c>
      <c r="C35" s="164" t="str">
        <f>IFERROR(IF(INDEX(CSV用中間!E:E,MATCH(ROW(C30),CSV用中間!$B:$B,0))="","",INDEX(CSV用中間!E:E,MATCH(ROW(C30),CSV用中間!$B:$B,0))),"")</f>
        <v/>
      </c>
      <c r="D35" s="164" t="str">
        <f>IFERROR(IF(INDEX(CSV用中間!F:F,MATCH(ROW(D30),CSV用中間!$B:$B,0))="","",INDEX(CSV用中間!F:F,MATCH(ROW(D30),CSV用中間!$B:$B,0))),"")</f>
        <v/>
      </c>
      <c r="E35" s="164" t="str">
        <f>IFERROR(IF(INDEX(CSV用中間!G:G,MATCH(ROW(E30),CSV用中間!$B:$B,0))="","",INDEX(CSV用中間!G:G,MATCH(ROW(E30),CSV用中間!$B:$B,0))),"")</f>
        <v/>
      </c>
      <c r="F35" s="164" t="str">
        <f>IFERROR(IF(INDEX(CSV用中間!H:H,MATCH(ROW(F30),CSV用中間!$B:$B,0))="","",INDEX(CSV用中間!H:H,MATCH(ROW(F30),CSV用中間!$B:$B,0))),"")</f>
        <v/>
      </c>
      <c r="G35" s="164" t="str">
        <f>IFERROR(IF(INDEX(CSV用中間!I:I,MATCH(ROW(G30),CSV用中間!$B:$B,0))="","",INDEX(CSV用中間!I:I,MATCH(ROW(G30),CSV用中間!$B:$B,0))),"")</f>
        <v/>
      </c>
      <c r="H35" s="164" t="str">
        <f>IFERROR(IF(INDEX(CSV用中間!J:J,MATCH(ROW(H30),CSV用中間!$B:$B,0))="","",INDEX(CSV用中間!J:J,MATCH(ROW(H30),CSV用中間!$B:$B,0))),"")</f>
        <v/>
      </c>
      <c r="I35" s="164" t="str">
        <f>IFERROR(IF(INDEX(CSV用中間!K:K,MATCH(ROW(I30),CSV用中間!$B:$B,0))="","",INDEX(CSV用中間!K:K,MATCH(ROW(I30),CSV用中間!$B:$B,0))),"")</f>
        <v/>
      </c>
      <c r="J35" s="164" t="str">
        <f>IFERROR(IF(INDEX(CSV用中間!L:L,MATCH(ROW(J30),CSV用中間!$B:$B,0))="","",INDEX(CSV用中間!L:L,MATCH(ROW(J30),CSV用中間!$B:$B,0))),"")</f>
        <v/>
      </c>
      <c r="K35" s="164" t="str">
        <f>IFERROR(IF(INDEX(CSV用中間!M:M,MATCH(ROW(K30),CSV用中間!$B:$B,0))="","",INDEX(CSV用中間!M:M,MATCH(ROW(K30),CSV用中間!$B:$B,0))),"")</f>
        <v/>
      </c>
      <c r="L35" s="164" t="str">
        <f>IFERROR(IF(INDEX(CSV用中間!N:N,MATCH(ROW(L30),CSV用中間!$B:$B,0))="","",INDEX(CSV用中間!N:N,MATCH(ROW(L30),CSV用中間!$B:$B,0))),"")</f>
        <v/>
      </c>
      <c r="M35" s="164" t="str">
        <f>IFERROR(IF(INDEX(CSV用中間!O:O,MATCH(ROW(M30),CSV用中間!$B:$B,0))="","",INDEX(CSV用中間!O:O,MATCH(ROW(M30),CSV用中間!$B:$B,0))),"")</f>
        <v/>
      </c>
      <c r="N35" s="164" t="str">
        <f>IFERROR(IF(INDEX(CSV用中間!P:P,MATCH(ROW(N30),CSV用中間!$B:$B,0))="","",INDEX(CSV用中間!P:P,MATCH(ROW(N30),CSV用中間!$B:$B,0))),"")</f>
        <v/>
      </c>
    </row>
    <row r="36" spans="1:14" x14ac:dyDescent="0.4">
      <c r="A36" s="164" t="str">
        <f>IFERROR(IF(INDEX(CSV用中間!C:C,MATCH(ROW(A31),CSV用中間!$B:$B,0))="","",INDEX(CSV用中間!C:C,MATCH(ROW(A31),CSV用中間!$B:$B,0))),"")</f>
        <v/>
      </c>
      <c r="B36" s="164" t="str">
        <f>IFERROR(IF(INDEX(CSV用中間!D:D,MATCH(ROW(B31),CSV用中間!$B:$B,0))="","",INDEX(CSV用中間!D:D,MATCH(ROW(B31),CSV用中間!$B:$B,0))),"")</f>
        <v/>
      </c>
      <c r="C36" s="164" t="str">
        <f>IFERROR(IF(INDEX(CSV用中間!E:E,MATCH(ROW(C31),CSV用中間!$B:$B,0))="","",INDEX(CSV用中間!E:E,MATCH(ROW(C31),CSV用中間!$B:$B,0))),"")</f>
        <v/>
      </c>
      <c r="D36" s="164" t="str">
        <f>IFERROR(IF(INDEX(CSV用中間!F:F,MATCH(ROW(D31),CSV用中間!$B:$B,0))="","",INDEX(CSV用中間!F:F,MATCH(ROW(D31),CSV用中間!$B:$B,0))),"")</f>
        <v/>
      </c>
      <c r="E36" s="164" t="str">
        <f>IFERROR(IF(INDEX(CSV用中間!G:G,MATCH(ROW(E31),CSV用中間!$B:$B,0))="","",INDEX(CSV用中間!G:G,MATCH(ROW(E31),CSV用中間!$B:$B,0))),"")</f>
        <v/>
      </c>
      <c r="F36" s="164" t="str">
        <f>IFERROR(IF(INDEX(CSV用中間!H:H,MATCH(ROW(F31),CSV用中間!$B:$B,0))="","",INDEX(CSV用中間!H:H,MATCH(ROW(F31),CSV用中間!$B:$B,0))),"")</f>
        <v/>
      </c>
      <c r="G36" s="164" t="str">
        <f>IFERROR(IF(INDEX(CSV用中間!I:I,MATCH(ROW(G31),CSV用中間!$B:$B,0))="","",INDEX(CSV用中間!I:I,MATCH(ROW(G31),CSV用中間!$B:$B,0))),"")</f>
        <v/>
      </c>
      <c r="H36" s="164" t="str">
        <f>IFERROR(IF(INDEX(CSV用中間!J:J,MATCH(ROW(H31),CSV用中間!$B:$B,0))="","",INDEX(CSV用中間!J:J,MATCH(ROW(H31),CSV用中間!$B:$B,0))),"")</f>
        <v/>
      </c>
      <c r="I36" s="164" t="str">
        <f>IFERROR(IF(INDEX(CSV用中間!K:K,MATCH(ROW(I31),CSV用中間!$B:$B,0))="","",INDEX(CSV用中間!K:K,MATCH(ROW(I31),CSV用中間!$B:$B,0))),"")</f>
        <v/>
      </c>
      <c r="J36" s="164" t="str">
        <f>IFERROR(IF(INDEX(CSV用中間!L:L,MATCH(ROW(J31),CSV用中間!$B:$B,0))="","",INDEX(CSV用中間!L:L,MATCH(ROW(J31),CSV用中間!$B:$B,0))),"")</f>
        <v/>
      </c>
      <c r="K36" s="164" t="str">
        <f>IFERROR(IF(INDEX(CSV用中間!M:M,MATCH(ROW(K31),CSV用中間!$B:$B,0))="","",INDEX(CSV用中間!M:M,MATCH(ROW(K31),CSV用中間!$B:$B,0))),"")</f>
        <v/>
      </c>
      <c r="L36" s="164" t="str">
        <f>IFERROR(IF(INDEX(CSV用中間!N:N,MATCH(ROW(L31),CSV用中間!$B:$B,0))="","",INDEX(CSV用中間!N:N,MATCH(ROW(L31),CSV用中間!$B:$B,0))),"")</f>
        <v/>
      </c>
      <c r="M36" s="164" t="str">
        <f>IFERROR(IF(INDEX(CSV用中間!O:O,MATCH(ROW(M31),CSV用中間!$B:$B,0))="","",INDEX(CSV用中間!O:O,MATCH(ROW(M31),CSV用中間!$B:$B,0))),"")</f>
        <v/>
      </c>
      <c r="N36" s="164" t="str">
        <f>IFERROR(IF(INDEX(CSV用中間!P:P,MATCH(ROW(N31),CSV用中間!$B:$B,0))="","",INDEX(CSV用中間!P:P,MATCH(ROW(N31),CSV用中間!$B:$B,0))),"")</f>
        <v/>
      </c>
    </row>
    <row r="37" spans="1:14" x14ac:dyDescent="0.4">
      <c r="A37" s="164" t="str">
        <f>IFERROR(IF(INDEX(CSV用中間!C:C,MATCH(ROW(A32),CSV用中間!$B:$B,0))="","",INDEX(CSV用中間!C:C,MATCH(ROW(A32),CSV用中間!$B:$B,0))),"")</f>
        <v/>
      </c>
      <c r="B37" s="164" t="str">
        <f>IFERROR(IF(INDEX(CSV用中間!D:D,MATCH(ROW(B32),CSV用中間!$B:$B,0))="","",INDEX(CSV用中間!D:D,MATCH(ROW(B32),CSV用中間!$B:$B,0))),"")</f>
        <v/>
      </c>
      <c r="C37" s="164" t="str">
        <f>IFERROR(IF(INDEX(CSV用中間!E:E,MATCH(ROW(C32),CSV用中間!$B:$B,0))="","",INDEX(CSV用中間!E:E,MATCH(ROW(C32),CSV用中間!$B:$B,0))),"")</f>
        <v/>
      </c>
      <c r="D37" s="164" t="str">
        <f>IFERROR(IF(INDEX(CSV用中間!F:F,MATCH(ROW(D32),CSV用中間!$B:$B,0))="","",INDEX(CSV用中間!F:F,MATCH(ROW(D32),CSV用中間!$B:$B,0))),"")</f>
        <v/>
      </c>
      <c r="E37" s="164" t="str">
        <f>IFERROR(IF(INDEX(CSV用中間!G:G,MATCH(ROW(E32),CSV用中間!$B:$B,0))="","",INDEX(CSV用中間!G:G,MATCH(ROW(E32),CSV用中間!$B:$B,0))),"")</f>
        <v/>
      </c>
      <c r="F37" s="164" t="str">
        <f>IFERROR(IF(INDEX(CSV用中間!H:H,MATCH(ROW(F32),CSV用中間!$B:$B,0))="","",INDEX(CSV用中間!H:H,MATCH(ROW(F32),CSV用中間!$B:$B,0))),"")</f>
        <v/>
      </c>
      <c r="G37" s="164" t="str">
        <f>IFERROR(IF(INDEX(CSV用中間!I:I,MATCH(ROW(G32),CSV用中間!$B:$B,0))="","",INDEX(CSV用中間!I:I,MATCH(ROW(G32),CSV用中間!$B:$B,0))),"")</f>
        <v/>
      </c>
      <c r="H37" s="164" t="str">
        <f>IFERROR(IF(INDEX(CSV用中間!J:J,MATCH(ROW(H32),CSV用中間!$B:$B,0))="","",INDEX(CSV用中間!J:J,MATCH(ROW(H32),CSV用中間!$B:$B,0))),"")</f>
        <v/>
      </c>
      <c r="I37" s="164" t="str">
        <f>IFERROR(IF(INDEX(CSV用中間!K:K,MATCH(ROW(I32),CSV用中間!$B:$B,0))="","",INDEX(CSV用中間!K:K,MATCH(ROW(I32),CSV用中間!$B:$B,0))),"")</f>
        <v/>
      </c>
      <c r="J37" s="164" t="str">
        <f>IFERROR(IF(INDEX(CSV用中間!L:L,MATCH(ROW(J32),CSV用中間!$B:$B,0))="","",INDEX(CSV用中間!L:L,MATCH(ROW(J32),CSV用中間!$B:$B,0))),"")</f>
        <v/>
      </c>
      <c r="K37" s="164" t="str">
        <f>IFERROR(IF(INDEX(CSV用中間!M:M,MATCH(ROW(K32),CSV用中間!$B:$B,0))="","",INDEX(CSV用中間!M:M,MATCH(ROW(K32),CSV用中間!$B:$B,0))),"")</f>
        <v/>
      </c>
      <c r="L37" s="164" t="str">
        <f>IFERROR(IF(INDEX(CSV用中間!N:N,MATCH(ROW(L32),CSV用中間!$B:$B,0))="","",INDEX(CSV用中間!N:N,MATCH(ROW(L32),CSV用中間!$B:$B,0))),"")</f>
        <v/>
      </c>
      <c r="M37" s="164" t="str">
        <f>IFERROR(IF(INDEX(CSV用中間!O:O,MATCH(ROW(M32),CSV用中間!$B:$B,0))="","",INDEX(CSV用中間!O:O,MATCH(ROW(M32),CSV用中間!$B:$B,0))),"")</f>
        <v/>
      </c>
      <c r="N37" s="164" t="str">
        <f>IFERROR(IF(INDEX(CSV用中間!P:P,MATCH(ROW(N32),CSV用中間!$B:$B,0))="","",INDEX(CSV用中間!P:P,MATCH(ROW(N32),CSV用中間!$B:$B,0))),"")</f>
        <v/>
      </c>
    </row>
    <row r="38" spans="1:14" x14ac:dyDescent="0.4">
      <c r="A38" s="164" t="str">
        <f>IFERROR(IF(INDEX(CSV用中間!C:C,MATCH(ROW(A33),CSV用中間!$B:$B,0))="","",INDEX(CSV用中間!C:C,MATCH(ROW(A33),CSV用中間!$B:$B,0))),"")</f>
        <v/>
      </c>
      <c r="B38" s="164" t="str">
        <f>IFERROR(IF(INDEX(CSV用中間!D:D,MATCH(ROW(B33),CSV用中間!$B:$B,0))="","",INDEX(CSV用中間!D:D,MATCH(ROW(B33),CSV用中間!$B:$B,0))),"")</f>
        <v/>
      </c>
      <c r="C38" s="164" t="str">
        <f>IFERROR(IF(INDEX(CSV用中間!E:E,MATCH(ROW(C33),CSV用中間!$B:$B,0))="","",INDEX(CSV用中間!E:E,MATCH(ROW(C33),CSV用中間!$B:$B,0))),"")</f>
        <v/>
      </c>
      <c r="D38" s="164" t="str">
        <f>IFERROR(IF(INDEX(CSV用中間!F:F,MATCH(ROW(D33),CSV用中間!$B:$B,0))="","",INDEX(CSV用中間!F:F,MATCH(ROW(D33),CSV用中間!$B:$B,0))),"")</f>
        <v/>
      </c>
      <c r="E38" s="164" t="str">
        <f>IFERROR(IF(INDEX(CSV用中間!G:G,MATCH(ROW(E33),CSV用中間!$B:$B,0))="","",INDEX(CSV用中間!G:G,MATCH(ROW(E33),CSV用中間!$B:$B,0))),"")</f>
        <v/>
      </c>
      <c r="F38" s="164" t="str">
        <f>IFERROR(IF(INDEX(CSV用中間!H:H,MATCH(ROW(F33),CSV用中間!$B:$B,0))="","",INDEX(CSV用中間!H:H,MATCH(ROW(F33),CSV用中間!$B:$B,0))),"")</f>
        <v/>
      </c>
      <c r="G38" s="164" t="str">
        <f>IFERROR(IF(INDEX(CSV用中間!I:I,MATCH(ROW(G33),CSV用中間!$B:$B,0))="","",INDEX(CSV用中間!I:I,MATCH(ROW(G33),CSV用中間!$B:$B,0))),"")</f>
        <v/>
      </c>
      <c r="H38" s="164" t="str">
        <f>IFERROR(IF(INDEX(CSV用中間!J:J,MATCH(ROW(H33),CSV用中間!$B:$B,0))="","",INDEX(CSV用中間!J:J,MATCH(ROW(H33),CSV用中間!$B:$B,0))),"")</f>
        <v/>
      </c>
      <c r="I38" s="164" t="str">
        <f>IFERROR(IF(INDEX(CSV用中間!K:K,MATCH(ROW(I33),CSV用中間!$B:$B,0))="","",INDEX(CSV用中間!K:K,MATCH(ROW(I33),CSV用中間!$B:$B,0))),"")</f>
        <v/>
      </c>
      <c r="J38" s="164" t="str">
        <f>IFERROR(IF(INDEX(CSV用中間!L:L,MATCH(ROW(J33),CSV用中間!$B:$B,0))="","",INDEX(CSV用中間!L:L,MATCH(ROW(J33),CSV用中間!$B:$B,0))),"")</f>
        <v/>
      </c>
      <c r="K38" s="164" t="str">
        <f>IFERROR(IF(INDEX(CSV用中間!M:M,MATCH(ROW(K33),CSV用中間!$B:$B,0))="","",INDEX(CSV用中間!M:M,MATCH(ROW(K33),CSV用中間!$B:$B,0))),"")</f>
        <v/>
      </c>
      <c r="L38" s="164" t="str">
        <f>IFERROR(IF(INDEX(CSV用中間!N:N,MATCH(ROW(L33),CSV用中間!$B:$B,0))="","",INDEX(CSV用中間!N:N,MATCH(ROW(L33),CSV用中間!$B:$B,0))),"")</f>
        <v/>
      </c>
      <c r="M38" s="164" t="str">
        <f>IFERROR(IF(INDEX(CSV用中間!O:O,MATCH(ROW(M33),CSV用中間!$B:$B,0))="","",INDEX(CSV用中間!O:O,MATCH(ROW(M33),CSV用中間!$B:$B,0))),"")</f>
        <v/>
      </c>
      <c r="N38" s="164" t="str">
        <f>IFERROR(IF(INDEX(CSV用中間!P:P,MATCH(ROW(N33),CSV用中間!$B:$B,0))="","",INDEX(CSV用中間!P:P,MATCH(ROW(N33),CSV用中間!$B:$B,0))),"")</f>
        <v/>
      </c>
    </row>
    <row r="39" spans="1:14" x14ac:dyDescent="0.4">
      <c r="A39" s="164" t="str">
        <f>IFERROR(IF(INDEX(CSV用中間!C:C,MATCH(ROW(A34),CSV用中間!$B:$B,0))="","",INDEX(CSV用中間!C:C,MATCH(ROW(A34),CSV用中間!$B:$B,0))),"")</f>
        <v/>
      </c>
      <c r="B39" s="164" t="str">
        <f>IFERROR(IF(INDEX(CSV用中間!D:D,MATCH(ROW(B34),CSV用中間!$B:$B,0))="","",INDEX(CSV用中間!D:D,MATCH(ROW(B34),CSV用中間!$B:$B,0))),"")</f>
        <v/>
      </c>
      <c r="C39" s="164" t="str">
        <f>IFERROR(IF(INDEX(CSV用中間!E:E,MATCH(ROW(C34),CSV用中間!$B:$B,0))="","",INDEX(CSV用中間!E:E,MATCH(ROW(C34),CSV用中間!$B:$B,0))),"")</f>
        <v/>
      </c>
      <c r="D39" s="164" t="str">
        <f>IFERROR(IF(INDEX(CSV用中間!F:F,MATCH(ROW(D34),CSV用中間!$B:$B,0))="","",INDEX(CSV用中間!F:F,MATCH(ROW(D34),CSV用中間!$B:$B,0))),"")</f>
        <v/>
      </c>
      <c r="E39" s="164" t="str">
        <f>IFERROR(IF(INDEX(CSV用中間!G:G,MATCH(ROW(E34),CSV用中間!$B:$B,0))="","",INDEX(CSV用中間!G:G,MATCH(ROW(E34),CSV用中間!$B:$B,0))),"")</f>
        <v/>
      </c>
      <c r="F39" s="164" t="str">
        <f>IFERROR(IF(INDEX(CSV用中間!H:H,MATCH(ROW(F34),CSV用中間!$B:$B,0))="","",INDEX(CSV用中間!H:H,MATCH(ROW(F34),CSV用中間!$B:$B,0))),"")</f>
        <v/>
      </c>
      <c r="G39" s="164" t="str">
        <f>IFERROR(IF(INDEX(CSV用中間!I:I,MATCH(ROW(G34),CSV用中間!$B:$B,0))="","",INDEX(CSV用中間!I:I,MATCH(ROW(G34),CSV用中間!$B:$B,0))),"")</f>
        <v/>
      </c>
      <c r="H39" s="164" t="str">
        <f>IFERROR(IF(INDEX(CSV用中間!J:J,MATCH(ROW(H34),CSV用中間!$B:$B,0))="","",INDEX(CSV用中間!J:J,MATCH(ROW(H34),CSV用中間!$B:$B,0))),"")</f>
        <v/>
      </c>
      <c r="I39" s="164" t="str">
        <f>IFERROR(IF(INDEX(CSV用中間!K:K,MATCH(ROW(I34),CSV用中間!$B:$B,0))="","",INDEX(CSV用中間!K:K,MATCH(ROW(I34),CSV用中間!$B:$B,0))),"")</f>
        <v/>
      </c>
      <c r="J39" s="164" t="str">
        <f>IFERROR(IF(INDEX(CSV用中間!L:L,MATCH(ROW(J34),CSV用中間!$B:$B,0))="","",INDEX(CSV用中間!L:L,MATCH(ROW(J34),CSV用中間!$B:$B,0))),"")</f>
        <v/>
      </c>
      <c r="K39" s="164" t="str">
        <f>IFERROR(IF(INDEX(CSV用中間!M:M,MATCH(ROW(K34),CSV用中間!$B:$B,0))="","",INDEX(CSV用中間!M:M,MATCH(ROW(K34),CSV用中間!$B:$B,0))),"")</f>
        <v/>
      </c>
      <c r="L39" s="164" t="str">
        <f>IFERROR(IF(INDEX(CSV用中間!N:N,MATCH(ROW(L34),CSV用中間!$B:$B,0))="","",INDEX(CSV用中間!N:N,MATCH(ROW(L34),CSV用中間!$B:$B,0))),"")</f>
        <v/>
      </c>
      <c r="M39" s="164" t="str">
        <f>IFERROR(IF(INDEX(CSV用中間!O:O,MATCH(ROW(M34),CSV用中間!$B:$B,0))="","",INDEX(CSV用中間!O:O,MATCH(ROW(M34),CSV用中間!$B:$B,0))),"")</f>
        <v/>
      </c>
      <c r="N39" s="164" t="str">
        <f>IFERROR(IF(INDEX(CSV用中間!P:P,MATCH(ROW(N34),CSV用中間!$B:$B,0))="","",INDEX(CSV用中間!P:P,MATCH(ROW(N34),CSV用中間!$B:$B,0))),"")</f>
        <v/>
      </c>
    </row>
    <row r="40" spans="1:14" x14ac:dyDescent="0.4">
      <c r="A40" s="164" t="str">
        <f>IFERROR(IF(INDEX(CSV用中間!C:C,MATCH(ROW(A35),CSV用中間!$B:$B,0))="","",INDEX(CSV用中間!C:C,MATCH(ROW(A35),CSV用中間!$B:$B,0))),"")</f>
        <v/>
      </c>
      <c r="B40" s="164" t="str">
        <f>IFERROR(IF(INDEX(CSV用中間!D:D,MATCH(ROW(B35),CSV用中間!$B:$B,0))="","",INDEX(CSV用中間!D:D,MATCH(ROW(B35),CSV用中間!$B:$B,0))),"")</f>
        <v/>
      </c>
      <c r="C40" s="164" t="str">
        <f>IFERROR(IF(INDEX(CSV用中間!E:E,MATCH(ROW(C35),CSV用中間!$B:$B,0))="","",INDEX(CSV用中間!E:E,MATCH(ROW(C35),CSV用中間!$B:$B,0))),"")</f>
        <v/>
      </c>
      <c r="D40" s="164" t="str">
        <f>IFERROR(IF(INDEX(CSV用中間!F:F,MATCH(ROW(D35),CSV用中間!$B:$B,0))="","",INDEX(CSV用中間!F:F,MATCH(ROW(D35),CSV用中間!$B:$B,0))),"")</f>
        <v/>
      </c>
      <c r="E40" s="164" t="str">
        <f>IFERROR(IF(INDEX(CSV用中間!G:G,MATCH(ROW(E35),CSV用中間!$B:$B,0))="","",INDEX(CSV用中間!G:G,MATCH(ROW(E35),CSV用中間!$B:$B,0))),"")</f>
        <v/>
      </c>
      <c r="F40" s="164" t="str">
        <f>IFERROR(IF(INDEX(CSV用中間!H:H,MATCH(ROW(F35),CSV用中間!$B:$B,0))="","",INDEX(CSV用中間!H:H,MATCH(ROW(F35),CSV用中間!$B:$B,0))),"")</f>
        <v/>
      </c>
      <c r="G40" s="164" t="str">
        <f>IFERROR(IF(INDEX(CSV用中間!I:I,MATCH(ROW(G35),CSV用中間!$B:$B,0))="","",INDEX(CSV用中間!I:I,MATCH(ROW(G35),CSV用中間!$B:$B,0))),"")</f>
        <v/>
      </c>
      <c r="H40" s="164" t="str">
        <f>IFERROR(IF(INDEX(CSV用中間!J:J,MATCH(ROW(H35),CSV用中間!$B:$B,0))="","",INDEX(CSV用中間!J:J,MATCH(ROW(H35),CSV用中間!$B:$B,0))),"")</f>
        <v/>
      </c>
      <c r="I40" s="164" t="str">
        <f>IFERROR(IF(INDEX(CSV用中間!K:K,MATCH(ROW(I35),CSV用中間!$B:$B,0))="","",INDEX(CSV用中間!K:K,MATCH(ROW(I35),CSV用中間!$B:$B,0))),"")</f>
        <v/>
      </c>
      <c r="J40" s="164" t="str">
        <f>IFERROR(IF(INDEX(CSV用中間!L:L,MATCH(ROW(J35),CSV用中間!$B:$B,0))="","",INDEX(CSV用中間!L:L,MATCH(ROW(J35),CSV用中間!$B:$B,0))),"")</f>
        <v/>
      </c>
      <c r="K40" s="164" t="str">
        <f>IFERROR(IF(INDEX(CSV用中間!M:M,MATCH(ROW(K35),CSV用中間!$B:$B,0))="","",INDEX(CSV用中間!M:M,MATCH(ROW(K35),CSV用中間!$B:$B,0))),"")</f>
        <v/>
      </c>
      <c r="L40" s="164" t="str">
        <f>IFERROR(IF(INDEX(CSV用中間!N:N,MATCH(ROW(L35),CSV用中間!$B:$B,0))="","",INDEX(CSV用中間!N:N,MATCH(ROW(L35),CSV用中間!$B:$B,0))),"")</f>
        <v/>
      </c>
      <c r="M40" s="164" t="str">
        <f>IFERROR(IF(INDEX(CSV用中間!O:O,MATCH(ROW(M35),CSV用中間!$B:$B,0))="","",INDEX(CSV用中間!O:O,MATCH(ROW(M35),CSV用中間!$B:$B,0))),"")</f>
        <v/>
      </c>
      <c r="N40" s="164" t="str">
        <f>IFERROR(IF(INDEX(CSV用中間!P:P,MATCH(ROW(N35),CSV用中間!$B:$B,0))="","",INDEX(CSV用中間!P:P,MATCH(ROW(N35),CSV用中間!$B:$B,0))),"")</f>
        <v/>
      </c>
    </row>
    <row r="41" spans="1:14" x14ac:dyDescent="0.4">
      <c r="A41" s="164" t="str">
        <f>IFERROR(IF(INDEX(CSV用中間!C:C,MATCH(ROW(A36),CSV用中間!$B:$B,0))="","",INDEX(CSV用中間!C:C,MATCH(ROW(A36),CSV用中間!$B:$B,0))),"")</f>
        <v/>
      </c>
      <c r="B41" s="164" t="str">
        <f>IFERROR(IF(INDEX(CSV用中間!D:D,MATCH(ROW(B36),CSV用中間!$B:$B,0))="","",INDEX(CSV用中間!D:D,MATCH(ROW(B36),CSV用中間!$B:$B,0))),"")</f>
        <v/>
      </c>
      <c r="C41" s="164" t="str">
        <f>IFERROR(IF(INDEX(CSV用中間!E:E,MATCH(ROW(C36),CSV用中間!$B:$B,0))="","",INDEX(CSV用中間!E:E,MATCH(ROW(C36),CSV用中間!$B:$B,0))),"")</f>
        <v/>
      </c>
      <c r="D41" s="164" t="str">
        <f>IFERROR(IF(INDEX(CSV用中間!F:F,MATCH(ROW(D36),CSV用中間!$B:$B,0))="","",INDEX(CSV用中間!F:F,MATCH(ROW(D36),CSV用中間!$B:$B,0))),"")</f>
        <v/>
      </c>
      <c r="E41" s="164" t="str">
        <f>IFERROR(IF(INDEX(CSV用中間!G:G,MATCH(ROW(E36),CSV用中間!$B:$B,0))="","",INDEX(CSV用中間!G:G,MATCH(ROW(E36),CSV用中間!$B:$B,0))),"")</f>
        <v/>
      </c>
      <c r="F41" s="164" t="str">
        <f>IFERROR(IF(INDEX(CSV用中間!H:H,MATCH(ROW(F36),CSV用中間!$B:$B,0))="","",INDEX(CSV用中間!H:H,MATCH(ROW(F36),CSV用中間!$B:$B,0))),"")</f>
        <v/>
      </c>
      <c r="G41" s="164" t="str">
        <f>IFERROR(IF(INDEX(CSV用中間!I:I,MATCH(ROW(G36),CSV用中間!$B:$B,0))="","",INDEX(CSV用中間!I:I,MATCH(ROW(G36),CSV用中間!$B:$B,0))),"")</f>
        <v/>
      </c>
      <c r="H41" s="164" t="str">
        <f>IFERROR(IF(INDEX(CSV用中間!J:J,MATCH(ROW(H36),CSV用中間!$B:$B,0))="","",INDEX(CSV用中間!J:J,MATCH(ROW(H36),CSV用中間!$B:$B,0))),"")</f>
        <v/>
      </c>
      <c r="I41" s="164" t="str">
        <f>IFERROR(IF(INDEX(CSV用中間!K:K,MATCH(ROW(I36),CSV用中間!$B:$B,0))="","",INDEX(CSV用中間!K:K,MATCH(ROW(I36),CSV用中間!$B:$B,0))),"")</f>
        <v/>
      </c>
      <c r="J41" s="164" t="str">
        <f>IFERROR(IF(INDEX(CSV用中間!L:L,MATCH(ROW(J36),CSV用中間!$B:$B,0))="","",INDEX(CSV用中間!L:L,MATCH(ROW(J36),CSV用中間!$B:$B,0))),"")</f>
        <v/>
      </c>
      <c r="K41" s="164" t="str">
        <f>IFERROR(IF(INDEX(CSV用中間!M:M,MATCH(ROW(K36),CSV用中間!$B:$B,0))="","",INDEX(CSV用中間!M:M,MATCH(ROW(K36),CSV用中間!$B:$B,0))),"")</f>
        <v/>
      </c>
      <c r="L41" s="164" t="str">
        <f>IFERROR(IF(INDEX(CSV用中間!N:N,MATCH(ROW(L36),CSV用中間!$B:$B,0))="","",INDEX(CSV用中間!N:N,MATCH(ROW(L36),CSV用中間!$B:$B,0))),"")</f>
        <v/>
      </c>
      <c r="M41" s="164" t="str">
        <f>IFERROR(IF(INDEX(CSV用中間!O:O,MATCH(ROW(M36),CSV用中間!$B:$B,0))="","",INDEX(CSV用中間!O:O,MATCH(ROW(M36),CSV用中間!$B:$B,0))),"")</f>
        <v/>
      </c>
      <c r="N41" s="164" t="str">
        <f>IFERROR(IF(INDEX(CSV用中間!P:P,MATCH(ROW(N36),CSV用中間!$B:$B,0))="","",INDEX(CSV用中間!P:P,MATCH(ROW(N36),CSV用中間!$B:$B,0))),"")</f>
        <v/>
      </c>
    </row>
    <row r="42" spans="1:14" x14ac:dyDescent="0.4">
      <c r="A42" s="164" t="str">
        <f>IFERROR(IF(INDEX(CSV用中間!C:C,MATCH(ROW(A37),CSV用中間!$B:$B,0))="","",INDEX(CSV用中間!C:C,MATCH(ROW(A37),CSV用中間!$B:$B,0))),"")</f>
        <v/>
      </c>
      <c r="B42" s="164" t="str">
        <f>IFERROR(IF(INDEX(CSV用中間!D:D,MATCH(ROW(B37),CSV用中間!$B:$B,0))="","",INDEX(CSV用中間!D:D,MATCH(ROW(B37),CSV用中間!$B:$B,0))),"")</f>
        <v/>
      </c>
      <c r="C42" s="164" t="str">
        <f>IFERROR(IF(INDEX(CSV用中間!E:E,MATCH(ROW(C37),CSV用中間!$B:$B,0))="","",INDEX(CSV用中間!E:E,MATCH(ROW(C37),CSV用中間!$B:$B,0))),"")</f>
        <v/>
      </c>
      <c r="D42" s="164" t="str">
        <f>IFERROR(IF(INDEX(CSV用中間!F:F,MATCH(ROW(D37),CSV用中間!$B:$B,0))="","",INDEX(CSV用中間!F:F,MATCH(ROW(D37),CSV用中間!$B:$B,0))),"")</f>
        <v/>
      </c>
      <c r="E42" s="164" t="str">
        <f>IFERROR(IF(INDEX(CSV用中間!G:G,MATCH(ROW(E37),CSV用中間!$B:$B,0))="","",INDEX(CSV用中間!G:G,MATCH(ROW(E37),CSV用中間!$B:$B,0))),"")</f>
        <v/>
      </c>
      <c r="F42" s="164" t="str">
        <f>IFERROR(IF(INDEX(CSV用中間!H:H,MATCH(ROW(F37),CSV用中間!$B:$B,0))="","",INDEX(CSV用中間!H:H,MATCH(ROW(F37),CSV用中間!$B:$B,0))),"")</f>
        <v/>
      </c>
      <c r="G42" s="164" t="str">
        <f>IFERROR(IF(INDEX(CSV用中間!I:I,MATCH(ROW(G37),CSV用中間!$B:$B,0))="","",INDEX(CSV用中間!I:I,MATCH(ROW(G37),CSV用中間!$B:$B,0))),"")</f>
        <v/>
      </c>
      <c r="H42" s="164" t="str">
        <f>IFERROR(IF(INDEX(CSV用中間!J:J,MATCH(ROW(H37),CSV用中間!$B:$B,0))="","",INDEX(CSV用中間!J:J,MATCH(ROW(H37),CSV用中間!$B:$B,0))),"")</f>
        <v/>
      </c>
      <c r="I42" s="164" t="str">
        <f>IFERROR(IF(INDEX(CSV用中間!K:K,MATCH(ROW(I37),CSV用中間!$B:$B,0))="","",INDEX(CSV用中間!K:K,MATCH(ROW(I37),CSV用中間!$B:$B,0))),"")</f>
        <v/>
      </c>
      <c r="J42" s="164" t="str">
        <f>IFERROR(IF(INDEX(CSV用中間!L:L,MATCH(ROW(J37),CSV用中間!$B:$B,0))="","",INDEX(CSV用中間!L:L,MATCH(ROW(J37),CSV用中間!$B:$B,0))),"")</f>
        <v/>
      </c>
      <c r="K42" s="164" t="str">
        <f>IFERROR(IF(INDEX(CSV用中間!M:M,MATCH(ROW(K37),CSV用中間!$B:$B,0))="","",INDEX(CSV用中間!M:M,MATCH(ROW(K37),CSV用中間!$B:$B,0))),"")</f>
        <v/>
      </c>
      <c r="L42" s="164" t="str">
        <f>IFERROR(IF(INDEX(CSV用中間!N:N,MATCH(ROW(L37),CSV用中間!$B:$B,0))="","",INDEX(CSV用中間!N:N,MATCH(ROW(L37),CSV用中間!$B:$B,0))),"")</f>
        <v/>
      </c>
      <c r="M42" s="164" t="str">
        <f>IFERROR(IF(INDEX(CSV用中間!O:O,MATCH(ROW(M37),CSV用中間!$B:$B,0))="","",INDEX(CSV用中間!O:O,MATCH(ROW(M37),CSV用中間!$B:$B,0))),"")</f>
        <v/>
      </c>
      <c r="N42" s="164" t="str">
        <f>IFERROR(IF(INDEX(CSV用中間!P:P,MATCH(ROW(N37),CSV用中間!$B:$B,0))="","",INDEX(CSV用中間!P:P,MATCH(ROW(N37),CSV用中間!$B:$B,0))),"")</f>
        <v/>
      </c>
    </row>
    <row r="43" spans="1:14" x14ac:dyDescent="0.4">
      <c r="A43" s="164" t="str">
        <f>IFERROR(IF(INDEX(CSV用中間!C:C,MATCH(ROW(A38),CSV用中間!$B:$B,0))="","",INDEX(CSV用中間!C:C,MATCH(ROW(A38),CSV用中間!$B:$B,0))),"")</f>
        <v/>
      </c>
      <c r="B43" s="164" t="str">
        <f>IFERROR(IF(INDEX(CSV用中間!D:D,MATCH(ROW(B38),CSV用中間!$B:$B,0))="","",INDEX(CSV用中間!D:D,MATCH(ROW(B38),CSV用中間!$B:$B,0))),"")</f>
        <v/>
      </c>
      <c r="C43" s="164" t="str">
        <f>IFERROR(IF(INDEX(CSV用中間!E:E,MATCH(ROW(C38),CSV用中間!$B:$B,0))="","",INDEX(CSV用中間!E:E,MATCH(ROW(C38),CSV用中間!$B:$B,0))),"")</f>
        <v/>
      </c>
      <c r="D43" s="164" t="str">
        <f>IFERROR(IF(INDEX(CSV用中間!F:F,MATCH(ROW(D38),CSV用中間!$B:$B,0))="","",INDEX(CSV用中間!F:F,MATCH(ROW(D38),CSV用中間!$B:$B,0))),"")</f>
        <v/>
      </c>
      <c r="E43" s="164" t="str">
        <f>IFERROR(IF(INDEX(CSV用中間!G:G,MATCH(ROW(E38),CSV用中間!$B:$B,0))="","",INDEX(CSV用中間!G:G,MATCH(ROW(E38),CSV用中間!$B:$B,0))),"")</f>
        <v/>
      </c>
      <c r="F43" s="164" t="str">
        <f>IFERROR(IF(INDEX(CSV用中間!H:H,MATCH(ROW(F38),CSV用中間!$B:$B,0))="","",INDEX(CSV用中間!H:H,MATCH(ROW(F38),CSV用中間!$B:$B,0))),"")</f>
        <v/>
      </c>
      <c r="G43" s="164" t="str">
        <f>IFERROR(IF(INDEX(CSV用中間!I:I,MATCH(ROW(G38),CSV用中間!$B:$B,0))="","",INDEX(CSV用中間!I:I,MATCH(ROW(G38),CSV用中間!$B:$B,0))),"")</f>
        <v/>
      </c>
      <c r="H43" s="164" t="str">
        <f>IFERROR(IF(INDEX(CSV用中間!J:J,MATCH(ROW(H38),CSV用中間!$B:$B,0))="","",INDEX(CSV用中間!J:J,MATCH(ROW(H38),CSV用中間!$B:$B,0))),"")</f>
        <v/>
      </c>
      <c r="I43" s="164" t="str">
        <f>IFERROR(IF(INDEX(CSV用中間!K:K,MATCH(ROW(I38),CSV用中間!$B:$B,0))="","",INDEX(CSV用中間!K:K,MATCH(ROW(I38),CSV用中間!$B:$B,0))),"")</f>
        <v/>
      </c>
      <c r="J43" s="164" t="str">
        <f>IFERROR(IF(INDEX(CSV用中間!L:L,MATCH(ROW(J38),CSV用中間!$B:$B,0))="","",INDEX(CSV用中間!L:L,MATCH(ROW(J38),CSV用中間!$B:$B,0))),"")</f>
        <v/>
      </c>
      <c r="K43" s="164" t="str">
        <f>IFERROR(IF(INDEX(CSV用中間!M:M,MATCH(ROW(K38),CSV用中間!$B:$B,0))="","",INDEX(CSV用中間!M:M,MATCH(ROW(K38),CSV用中間!$B:$B,0))),"")</f>
        <v/>
      </c>
      <c r="L43" s="164" t="str">
        <f>IFERROR(IF(INDEX(CSV用中間!N:N,MATCH(ROW(L38),CSV用中間!$B:$B,0))="","",INDEX(CSV用中間!N:N,MATCH(ROW(L38),CSV用中間!$B:$B,0))),"")</f>
        <v/>
      </c>
      <c r="M43" s="164" t="str">
        <f>IFERROR(IF(INDEX(CSV用中間!O:O,MATCH(ROW(M38),CSV用中間!$B:$B,0))="","",INDEX(CSV用中間!O:O,MATCH(ROW(M38),CSV用中間!$B:$B,0))),"")</f>
        <v/>
      </c>
      <c r="N43" s="164" t="str">
        <f>IFERROR(IF(INDEX(CSV用中間!P:P,MATCH(ROW(N38),CSV用中間!$B:$B,0))="","",INDEX(CSV用中間!P:P,MATCH(ROW(N38),CSV用中間!$B:$B,0))),"")</f>
        <v/>
      </c>
    </row>
    <row r="44" spans="1:14" x14ac:dyDescent="0.4">
      <c r="A44" s="164" t="str">
        <f>IFERROR(IF(INDEX(CSV用中間!C:C,MATCH(ROW(A39),CSV用中間!$B:$B,0))="","",INDEX(CSV用中間!C:C,MATCH(ROW(A39),CSV用中間!$B:$B,0))),"")</f>
        <v/>
      </c>
      <c r="B44" s="164" t="str">
        <f>IFERROR(IF(INDEX(CSV用中間!D:D,MATCH(ROW(B39),CSV用中間!$B:$B,0))="","",INDEX(CSV用中間!D:D,MATCH(ROW(B39),CSV用中間!$B:$B,0))),"")</f>
        <v/>
      </c>
      <c r="C44" s="164" t="str">
        <f>IFERROR(IF(INDEX(CSV用中間!E:E,MATCH(ROW(C39),CSV用中間!$B:$B,0))="","",INDEX(CSV用中間!E:E,MATCH(ROW(C39),CSV用中間!$B:$B,0))),"")</f>
        <v/>
      </c>
      <c r="D44" s="164" t="str">
        <f>IFERROR(IF(INDEX(CSV用中間!F:F,MATCH(ROW(D39),CSV用中間!$B:$B,0))="","",INDEX(CSV用中間!F:F,MATCH(ROW(D39),CSV用中間!$B:$B,0))),"")</f>
        <v/>
      </c>
      <c r="E44" s="164" t="str">
        <f>IFERROR(IF(INDEX(CSV用中間!G:G,MATCH(ROW(E39),CSV用中間!$B:$B,0))="","",INDEX(CSV用中間!G:G,MATCH(ROW(E39),CSV用中間!$B:$B,0))),"")</f>
        <v/>
      </c>
      <c r="F44" s="164" t="str">
        <f>IFERROR(IF(INDEX(CSV用中間!H:H,MATCH(ROW(F39),CSV用中間!$B:$B,0))="","",INDEX(CSV用中間!H:H,MATCH(ROW(F39),CSV用中間!$B:$B,0))),"")</f>
        <v/>
      </c>
      <c r="G44" s="164" t="str">
        <f>IFERROR(IF(INDEX(CSV用中間!I:I,MATCH(ROW(G39),CSV用中間!$B:$B,0))="","",INDEX(CSV用中間!I:I,MATCH(ROW(G39),CSV用中間!$B:$B,0))),"")</f>
        <v/>
      </c>
      <c r="H44" s="164" t="str">
        <f>IFERROR(IF(INDEX(CSV用中間!J:J,MATCH(ROW(H39),CSV用中間!$B:$B,0))="","",INDEX(CSV用中間!J:J,MATCH(ROW(H39),CSV用中間!$B:$B,0))),"")</f>
        <v/>
      </c>
      <c r="I44" s="164" t="str">
        <f>IFERROR(IF(INDEX(CSV用中間!K:K,MATCH(ROW(I39),CSV用中間!$B:$B,0))="","",INDEX(CSV用中間!K:K,MATCH(ROW(I39),CSV用中間!$B:$B,0))),"")</f>
        <v/>
      </c>
      <c r="J44" s="164" t="str">
        <f>IFERROR(IF(INDEX(CSV用中間!L:L,MATCH(ROW(J39),CSV用中間!$B:$B,0))="","",INDEX(CSV用中間!L:L,MATCH(ROW(J39),CSV用中間!$B:$B,0))),"")</f>
        <v/>
      </c>
      <c r="K44" s="164" t="str">
        <f>IFERROR(IF(INDEX(CSV用中間!M:M,MATCH(ROW(K39),CSV用中間!$B:$B,0))="","",INDEX(CSV用中間!M:M,MATCH(ROW(K39),CSV用中間!$B:$B,0))),"")</f>
        <v/>
      </c>
      <c r="L44" s="164" t="str">
        <f>IFERROR(IF(INDEX(CSV用中間!N:N,MATCH(ROW(L39),CSV用中間!$B:$B,0))="","",INDEX(CSV用中間!N:N,MATCH(ROW(L39),CSV用中間!$B:$B,0))),"")</f>
        <v/>
      </c>
      <c r="M44" s="164" t="str">
        <f>IFERROR(IF(INDEX(CSV用中間!O:O,MATCH(ROW(M39),CSV用中間!$B:$B,0))="","",INDEX(CSV用中間!O:O,MATCH(ROW(M39),CSV用中間!$B:$B,0))),"")</f>
        <v/>
      </c>
      <c r="N44" s="164" t="str">
        <f>IFERROR(IF(INDEX(CSV用中間!P:P,MATCH(ROW(N39),CSV用中間!$B:$B,0))="","",INDEX(CSV用中間!P:P,MATCH(ROW(N39),CSV用中間!$B:$B,0))),"")</f>
        <v/>
      </c>
    </row>
    <row r="45" spans="1:14" x14ac:dyDescent="0.4">
      <c r="A45" s="164" t="str">
        <f>IFERROR(IF(INDEX(CSV用中間!C:C,MATCH(ROW(A40),CSV用中間!$B:$B,0))="","",INDEX(CSV用中間!C:C,MATCH(ROW(A40),CSV用中間!$B:$B,0))),"")</f>
        <v/>
      </c>
      <c r="B45" s="164" t="str">
        <f>IFERROR(IF(INDEX(CSV用中間!D:D,MATCH(ROW(B40),CSV用中間!$B:$B,0))="","",INDEX(CSV用中間!D:D,MATCH(ROW(B40),CSV用中間!$B:$B,0))),"")</f>
        <v/>
      </c>
      <c r="C45" s="164" t="str">
        <f>IFERROR(IF(INDEX(CSV用中間!E:E,MATCH(ROW(C40),CSV用中間!$B:$B,0))="","",INDEX(CSV用中間!E:E,MATCH(ROW(C40),CSV用中間!$B:$B,0))),"")</f>
        <v/>
      </c>
      <c r="D45" s="164" t="str">
        <f>IFERROR(IF(INDEX(CSV用中間!F:F,MATCH(ROW(D40),CSV用中間!$B:$B,0))="","",INDEX(CSV用中間!F:F,MATCH(ROW(D40),CSV用中間!$B:$B,0))),"")</f>
        <v/>
      </c>
      <c r="E45" s="164" t="str">
        <f>IFERROR(IF(INDEX(CSV用中間!G:G,MATCH(ROW(E40),CSV用中間!$B:$B,0))="","",INDEX(CSV用中間!G:G,MATCH(ROW(E40),CSV用中間!$B:$B,0))),"")</f>
        <v/>
      </c>
      <c r="F45" s="164" t="str">
        <f>IFERROR(IF(INDEX(CSV用中間!H:H,MATCH(ROW(F40),CSV用中間!$B:$B,0))="","",INDEX(CSV用中間!H:H,MATCH(ROW(F40),CSV用中間!$B:$B,0))),"")</f>
        <v/>
      </c>
      <c r="G45" s="164" t="str">
        <f>IFERROR(IF(INDEX(CSV用中間!I:I,MATCH(ROW(G40),CSV用中間!$B:$B,0))="","",INDEX(CSV用中間!I:I,MATCH(ROW(G40),CSV用中間!$B:$B,0))),"")</f>
        <v/>
      </c>
      <c r="H45" s="164" t="str">
        <f>IFERROR(IF(INDEX(CSV用中間!J:J,MATCH(ROW(H40),CSV用中間!$B:$B,0))="","",INDEX(CSV用中間!J:J,MATCH(ROW(H40),CSV用中間!$B:$B,0))),"")</f>
        <v/>
      </c>
      <c r="I45" s="164" t="str">
        <f>IFERROR(IF(INDEX(CSV用中間!K:K,MATCH(ROW(I40),CSV用中間!$B:$B,0))="","",INDEX(CSV用中間!K:K,MATCH(ROW(I40),CSV用中間!$B:$B,0))),"")</f>
        <v/>
      </c>
      <c r="J45" s="164" t="str">
        <f>IFERROR(IF(INDEX(CSV用中間!L:L,MATCH(ROW(J40),CSV用中間!$B:$B,0))="","",INDEX(CSV用中間!L:L,MATCH(ROW(J40),CSV用中間!$B:$B,0))),"")</f>
        <v/>
      </c>
      <c r="K45" s="164" t="str">
        <f>IFERROR(IF(INDEX(CSV用中間!M:M,MATCH(ROW(K40),CSV用中間!$B:$B,0))="","",INDEX(CSV用中間!M:M,MATCH(ROW(K40),CSV用中間!$B:$B,0))),"")</f>
        <v/>
      </c>
      <c r="L45" s="164" t="str">
        <f>IFERROR(IF(INDEX(CSV用中間!N:N,MATCH(ROW(L40),CSV用中間!$B:$B,0))="","",INDEX(CSV用中間!N:N,MATCH(ROW(L40),CSV用中間!$B:$B,0))),"")</f>
        <v/>
      </c>
      <c r="M45" s="164" t="str">
        <f>IFERROR(IF(INDEX(CSV用中間!O:O,MATCH(ROW(M40),CSV用中間!$B:$B,0))="","",INDEX(CSV用中間!O:O,MATCH(ROW(M40),CSV用中間!$B:$B,0))),"")</f>
        <v/>
      </c>
      <c r="N45" s="164" t="str">
        <f>IFERROR(IF(INDEX(CSV用中間!P:P,MATCH(ROW(N40),CSV用中間!$B:$B,0))="","",INDEX(CSV用中間!P:P,MATCH(ROW(N40),CSV用中間!$B:$B,0))),"")</f>
        <v/>
      </c>
    </row>
    <row r="46" spans="1:14" x14ac:dyDescent="0.4">
      <c r="A46" s="164" t="str">
        <f>IFERROR(IF(INDEX(CSV用中間!C:C,MATCH(ROW(A41),CSV用中間!$B:$B,0))="","",INDEX(CSV用中間!C:C,MATCH(ROW(A41),CSV用中間!$B:$B,0))),"")</f>
        <v/>
      </c>
      <c r="B46" s="164" t="str">
        <f>IFERROR(IF(INDEX(CSV用中間!D:D,MATCH(ROW(B41),CSV用中間!$B:$B,0))="","",INDEX(CSV用中間!D:D,MATCH(ROW(B41),CSV用中間!$B:$B,0))),"")</f>
        <v/>
      </c>
      <c r="C46" s="164" t="str">
        <f>IFERROR(IF(INDEX(CSV用中間!E:E,MATCH(ROW(C41),CSV用中間!$B:$B,0))="","",INDEX(CSV用中間!E:E,MATCH(ROW(C41),CSV用中間!$B:$B,0))),"")</f>
        <v/>
      </c>
      <c r="D46" s="164" t="str">
        <f>IFERROR(IF(INDEX(CSV用中間!F:F,MATCH(ROW(D41),CSV用中間!$B:$B,0))="","",INDEX(CSV用中間!F:F,MATCH(ROW(D41),CSV用中間!$B:$B,0))),"")</f>
        <v/>
      </c>
      <c r="E46" s="164" t="str">
        <f>IFERROR(IF(INDEX(CSV用中間!G:G,MATCH(ROW(E41),CSV用中間!$B:$B,0))="","",INDEX(CSV用中間!G:G,MATCH(ROW(E41),CSV用中間!$B:$B,0))),"")</f>
        <v/>
      </c>
      <c r="F46" s="164" t="str">
        <f>IFERROR(IF(INDEX(CSV用中間!H:H,MATCH(ROW(F41),CSV用中間!$B:$B,0))="","",INDEX(CSV用中間!H:H,MATCH(ROW(F41),CSV用中間!$B:$B,0))),"")</f>
        <v/>
      </c>
      <c r="G46" s="164" t="str">
        <f>IFERROR(IF(INDEX(CSV用中間!I:I,MATCH(ROW(G41),CSV用中間!$B:$B,0))="","",INDEX(CSV用中間!I:I,MATCH(ROW(G41),CSV用中間!$B:$B,0))),"")</f>
        <v/>
      </c>
      <c r="H46" s="164" t="str">
        <f>IFERROR(IF(INDEX(CSV用中間!J:J,MATCH(ROW(H41),CSV用中間!$B:$B,0))="","",INDEX(CSV用中間!J:J,MATCH(ROW(H41),CSV用中間!$B:$B,0))),"")</f>
        <v/>
      </c>
      <c r="I46" s="164" t="str">
        <f>IFERROR(IF(INDEX(CSV用中間!K:K,MATCH(ROW(I41),CSV用中間!$B:$B,0))="","",INDEX(CSV用中間!K:K,MATCH(ROW(I41),CSV用中間!$B:$B,0))),"")</f>
        <v/>
      </c>
      <c r="J46" s="164" t="str">
        <f>IFERROR(IF(INDEX(CSV用中間!L:L,MATCH(ROW(J41),CSV用中間!$B:$B,0))="","",INDEX(CSV用中間!L:L,MATCH(ROW(J41),CSV用中間!$B:$B,0))),"")</f>
        <v/>
      </c>
      <c r="K46" s="164" t="str">
        <f>IFERROR(IF(INDEX(CSV用中間!M:M,MATCH(ROW(K41),CSV用中間!$B:$B,0))="","",INDEX(CSV用中間!M:M,MATCH(ROW(K41),CSV用中間!$B:$B,0))),"")</f>
        <v/>
      </c>
      <c r="L46" s="164" t="str">
        <f>IFERROR(IF(INDEX(CSV用中間!N:N,MATCH(ROW(L41),CSV用中間!$B:$B,0))="","",INDEX(CSV用中間!N:N,MATCH(ROW(L41),CSV用中間!$B:$B,0))),"")</f>
        <v/>
      </c>
      <c r="M46" s="164" t="str">
        <f>IFERROR(IF(INDEX(CSV用中間!O:O,MATCH(ROW(M41),CSV用中間!$B:$B,0))="","",INDEX(CSV用中間!O:O,MATCH(ROW(M41),CSV用中間!$B:$B,0))),"")</f>
        <v/>
      </c>
      <c r="N46" s="164" t="str">
        <f>IFERROR(IF(INDEX(CSV用中間!P:P,MATCH(ROW(N41),CSV用中間!$B:$B,0))="","",INDEX(CSV用中間!P:P,MATCH(ROW(N41),CSV用中間!$B:$B,0))),"")</f>
        <v/>
      </c>
    </row>
    <row r="47" spans="1:14" x14ac:dyDescent="0.4">
      <c r="A47" s="164" t="str">
        <f>IFERROR(IF(INDEX(CSV用中間!C:C,MATCH(ROW(A42),CSV用中間!$B:$B,0))="","",INDEX(CSV用中間!C:C,MATCH(ROW(A42),CSV用中間!$B:$B,0))),"")</f>
        <v/>
      </c>
      <c r="B47" s="164" t="str">
        <f>IFERROR(IF(INDEX(CSV用中間!D:D,MATCH(ROW(B42),CSV用中間!$B:$B,0))="","",INDEX(CSV用中間!D:D,MATCH(ROW(B42),CSV用中間!$B:$B,0))),"")</f>
        <v/>
      </c>
      <c r="C47" s="164" t="str">
        <f>IFERROR(IF(INDEX(CSV用中間!E:E,MATCH(ROW(C42),CSV用中間!$B:$B,0))="","",INDEX(CSV用中間!E:E,MATCH(ROW(C42),CSV用中間!$B:$B,0))),"")</f>
        <v/>
      </c>
      <c r="D47" s="164" t="str">
        <f>IFERROR(IF(INDEX(CSV用中間!F:F,MATCH(ROW(D42),CSV用中間!$B:$B,0))="","",INDEX(CSV用中間!F:F,MATCH(ROW(D42),CSV用中間!$B:$B,0))),"")</f>
        <v/>
      </c>
      <c r="E47" s="164" t="str">
        <f>IFERROR(IF(INDEX(CSV用中間!G:G,MATCH(ROW(E42),CSV用中間!$B:$B,0))="","",INDEX(CSV用中間!G:G,MATCH(ROW(E42),CSV用中間!$B:$B,0))),"")</f>
        <v/>
      </c>
      <c r="F47" s="164" t="str">
        <f>IFERROR(IF(INDEX(CSV用中間!H:H,MATCH(ROW(F42),CSV用中間!$B:$B,0))="","",INDEX(CSV用中間!H:H,MATCH(ROW(F42),CSV用中間!$B:$B,0))),"")</f>
        <v/>
      </c>
      <c r="G47" s="164" t="str">
        <f>IFERROR(IF(INDEX(CSV用中間!I:I,MATCH(ROW(G42),CSV用中間!$B:$B,0))="","",INDEX(CSV用中間!I:I,MATCH(ROW(G42),CSV用中間!$B:$B,0))),"")</f>
        <v/>
      </c>
      <c r="H47" s="164" t="str">
        <f>IFERROR(IF(INDEX(CSV用中間!J:J,MATCH(ROW(H42),CSV用中間!$B:$B,0))="","",INDEX(CSV用中間!J:J,MATCH(ROW(H42),CSV用中間!$B:$B,0))),"")</f>
        <v/>
      </c>
      <c r="I47" s="164" t="str">
        <f>IFERROR(IF(INDEX(CSV用中間!K:K,MATCH(ROW(I42),CSV用中間!$B:$B,0))="","",INDEX(CSV用中間!K:K,MATCH(ROW(I42),CSV用中間!$B:$B,0))),"")</f>
        <v/>
      </c>
      <c r="J47" s="164" t="str">
        <f>IFERROR(IF(INDEX(CSV用中間!L:L,MATCH(ROW(J42),CSV用中間!$B:$B,0))="","",INDEX(CSV用中間!L:L,MATCH(ROW(J42),CSV用中間!$B:$B,0))),"")</f>
        <v/>
      </c>
      <c r="K47" s="164" t="str">
        <f>IFERROR(IF(INDEX(CSV用中間!M:M,MATCH(ROW(K42),CSV用中間!$B:$B,0))="","",INDEX(CSV用中間!M:M,MATCH(ROW(K42),CSV用中間!$B:$B,0))),"")</f>
        <v/>
      </c>
      <c r="L47" s="164" t="str">
        <f>IFERROR(IF(INDEX(CSV用中間!N:N,MATCH(ROW(L42),CSV用中間!$B:$B,0))="","",INDEX(CSV用中間!N:N,MATCH(ROW(L42),CSV用中間!$B:$B,0))),"")</f>
        <v/>
      </c>
      <c r="M47" s="164" t="str">
        <f>IFERROR(IF(INDEX(CSV用中間!O:O,MATCH(ROW(M42),CSV用中間!$B:$B,0))="","",INDEX(CSV用中間!O:O,MATCH(ROW(M42),CSV用中間!$B:$B,0))),"")</f>
        <v/>
      </c>
      <c r="N47" s="164" t="str">
        <f>IFERROR(IF(INDEX(CSV用中間!P:P,MATCH(ROW(N42),CSV用中間!$B:$B,0))="","",INDEX(CSV用中間!P:P,MATCH(ROW(N42),CSV用中間!$B:$B,0))),"")</f>
        <v/>
      </c>
    </row>
    <row r="48" spans="1:14" x14ac:dyDescent="0.4">
      <c r="A48" s="164" t="str">
        <f>IFERROR(IF(INDEX(CSV用中間!C:C,MATCH(ROW(A43),CSV用中間!$B:$B,0))="","",INDEX(CSV用中間!C:C,MATCH(ROW(A43),CSV用中間!$B:$B,0))),"")</f>
        <v/>
      </c>
      <c r="B48" s="164" t="str">
        <f>IFERROR(IF(INDEX(CSV用中間!D:D,MATCH(ROW(B43),CSV用中間!$B:$B,0))="","",INDEX(CSV用中間!D:D,MATCH(ROW(B43),CSV用中間!$B:$B,0))),"")</f>
        <v/>
      </c>
      <c r="C48" s="164" t="str">
        <f>IFERROR(IF(INDEX(CSV用中間!E:E,MATCH(ROW(C43),CSV用中間!$B:$B,0))="","",INDEX(CSV用中間!E:E,MATCH(ROW(C43),CSV用中間!$B:$B,0))),"")</f>
        <v/>
      </c>
      <c r="D48" s="164" t="str">
        <f>IFERROR(IF(INDEX(CSV用中間!F:F,MATCH(ROW(D43),CSV用中間!$B:$B,0))="","",INDEX(CSV用中間!F:F,MATCH(ROW(D43),CSV用中間!$B:$B,0))),"")</f>
        <v/>
      </c>
      <c r="E48" s="164" t="str">
        <f>IFERROR(IF(INDEX(CSV用中間!G:G,MATCH(ROW(E43),CSV用中間!$B:$B,0))="","",INDEX(CSV用中間!G:G,MATCH(ROW(E43),CSV用中間!$B:$B,0))),"")</f>
        <v/>
      </c>
      <c r="F48" s="164" t="str">
        <f>IFERROR(IF(INDEX(CSV用中間!H:H,MATCH(ROW(F43),CSV用中間!$B:$B,0))="","",INDEX(CSV用中間!H:H,MATCH(ROW(F43),CSV用中間!$B:$B,0))),"")</f>
        <v/>
      </c>
      <c r="G48" s="164" t="str">
        <f>IFERROR(IF(INDEX(CSV用中間!I:I,MATCH(ROW(G43),CSV用中間!$B:$B,0))="","",INDEX(CSV用中間!I:I,MATCH(ROW(G43),CSV用中間!$B:$B,0))),"")</f>
        <v/>
      </c>
      <c r="H48" s="164" t="str">
        <f>IFERROR(IF(INDEX(CSV用中間!J:J,MATCH(ROW(H43),CSV用中間!$B:$B,0))="","",INDEX(CSV用中間!J:J,MATCH(ROW(H43),CSV用中間!$B:$B,0))),"")</f>
        <v/>
      </c>
      <c r="I48" s="164" t="str">
        <f>IFERROR(IF(INDEX(CSV用中間!K:K,MATCH(ROW(I43),CSV用中間!$B:$B,0))="","",INDEX(CSV用中間!K:K,MATCH(ROW(I43),CSV用中間!$B:$B,0))),"")</f>
        <v/>
      </c>
      <c r="J48" s="164" t="str">
        <f>IFERROR(IF(INDEX(CSV用中間!L:L,MATCH(ROW(J43),CSV用中間!$B:$B,0))="","",INDEX(CSV用中間!L:L,MATCH(ROW(J43),CSV用中間!$B:$B,0))),"")</f>
        <v/>
      </c>
      <c r="K48" s="164" t="str">
        <f>IFERROR(IF(INDEX(CSV用中間!M:M,MATCH(ROW(K43),CSV用中間!$B:$B,0))="","",INDEX(CSV用中間!M:M,MATCH(ROW(K43),CSV用中間!$B:$B,0))),"")</f>
        <v/>
      </c>
      <c r="L48" s="164" t="str">
        <f>IFERROR(IF(INDEX(CSV用中間!N:N,MATCH(ROW(L43),CSV用中間!$B:$B,0))="","",INDEX(CSV用中間!N:N,MATCH(ROW(L43),CSV用中間!$B:$B,0))),"")</f>
        <v/>
      </c>
      <c r="M48" s="164" t="str">
        <f>IFERROR(IF(INDEX(CSV用中間!O:O,MATCH(ROW(M43),CSV用中間!$B:$B,0))="","",INDEX(CSV用中間!O:O,MATCH(ROW(M43),CSV用中間!$B:$B,0))),"")</f>
        <v/>
      </c>
      <c r="N48" s="164" t="str">
        <f>IFERROR(IF(INDEX(CSV用中間!P:P,MATCH(ROW(N43),CSV用中間!$B:$B,0))="","",INDEX(CSV用中間!P:P,MATCH(ROW(N43),CSV用中間!$B:$B,0))),"")</f>
        <v/>
      </c>
    </row>
    <row r="49" spans="1:14" x14ac:dyDescent="0.4">
      <c r="A49" s="164" t="str">
        <f>IFERROR(IF(INDEX(CSV用中間!C:C,MATCH(ROW(A44),CSV用中間!$B:$B,0))="","",INDEX(CSV用中間!C:C,MATCH(ROW(A44),CSV用中間!$B:$B,0))),"")</f>
        <v/>
      </c>
      <c r="B49" s="164" t="str">
        <f>IFERROR(IF(INDEX(CSV用中間!D:D,MATCH(ROW(B44),CSV用中間!$B:$B,0))="","",INDEX(CSV用中間!D:D,MATCH(ROW(B44),CSV用中間!$B:$B,0))),"")</f>
        <v/>
      </c>
      <c r="C49" s="164" t="str">
        <f>IFERROR(IF(INDEX(CSV用中間!E:E,MATCH(ROW(C44),CSV用中間!$B:$B,0))="","",INDEX(CSV用中間!E:E,MATCH(ROW(C44),CSV用中間!$B:$B,0))),"")</f>
        <v/>
      </c>
      <c r="D49" s="164" t="str">
        <f>IFERROR(IF(INDEX(CSV用中間!F:F,MATCH(ROW(D44),CSV用中間!$B:$B,0))="","",INDEX(CSV用中間!F:F,MATCH(ROW(D44),CSV用中間!$B:$B,0))),"")</f>
        <v/>
      </c>
      <c r="E49" s="164" t="str">
        <f>IFERROR(IF(INDEX(CSV用中間!G:G,MATCH(ROW(E44),CSV用中間!$B:$B,0))="","",INDEX(CSV用中間!G:G,MATCH(ROW(E44),CSV用中間!$B:$B,0))),"")</f>
        <v/>
      </c>
      <c r="F49" s="164" t="str">
        <f>IFERROR(IF(INDEX(CSV用中間!H:H,MATCH(ROW(F44),CSV用中間!$B:$B,0))="","",INDEX(CSV用中間!H:H,MATCH(ROW(F44),CSV用中間!$B:$B,0))),"")</f>
        <v/>
      </c>
      <c r="G49" s="164" t="str">
        <f>IFERROR(IF(INDEX(CSV用中間!I:I,MATCH(ROW(G44),CSV用中間!$B:$B,0))="","",INDEX(CSV用中間!I:I,MATCH(ROW(G44),CSV用中間!$B:$B,0))),"")</f>
        <v/>
      </c>
      <c r="H49" s="164" t="str">
        <f>IFERROR(IF(INDEX(CSV用中間!J:J,MATCH(ROW(H44),CSV用中間!$B:$B,0))="","",INDEX(CSV用中間!J:J,MATCH(ROW(H44),CSV用中間!$B:$B,0))),"")</f>
        <v/>
      </c>
      <c r="I49" s="164" t="str">
        <f>IFERROR(IF(INDEX(CSV用中間!K:K,MATCH(ROW(I44),CSV用中間!$B:$B,0))="","",INDEX(CSV用中間!K:K,MATCH(ROW(I44),CSV用中間!$B:$B,0))),"")</f>
        <v/>
      </c>
      <c r="J49" s="164" t="str">
        <f>IFERROR(IF(INDEX(CSV用中間!L:L,MATCH(ROW(J44),CSV用中間!$B:$B,0))="","",INDEX(CSV用中間!L:L,MATCH(ROW(J44),CSV用中間!$B:$B,0))),"")</f>
        <v/>
      </c>
      <c r="K49" s="164" t="str">
        <f>IFERROR(IF(INDEX(CSV用中間!M:M,MATCH(ROW(K44),CSV用中間!$B:$B,0))="","",INDEX(CSV用中間!M:M,MATCH(ROW(K44),CSV用中間!$B:$B,0))),"")</f>
        <v/>
      </c>
      <c r="L49" s="164" t="str">
        <f>IFERROR(IF(INDEX(CSV用中間!N:N,MATCH(ROW(L44),CSV用中間!$B:$B,0))="","",INDEX(CSV用中間!N:N,MATCH(ROW(L44),CSV用中間!$B:$B,0))),"")</f>
        <v/>
      </c>
      <c r="M49" s="164" t="str">
        <f>IFERROR(IF(INDEX(CSV用中間!O:O,MATCH(ROW(M44),CSV用中間!$B:$B,0))="","",INDEX(CSV用中間!O:O,MATCH(ROW(M44),CSV用中間!$B:$B,0))),"")</f>
        <v/>
      </c>
      <c r="N49" s="164" t="str">
        <f>IFERROR(IF(INDEX(CSV用中間!P:P,MATCH(ROW(N44),CSV用中間!$B:$B,0))="","",INDEX(CSV用中間!P:P,MATCH(ROW(N44),CSV用中間!$B:$B,0))),"")</f>
        <v/>
      </c>
    </row>
    <row r="50" spans="1:14" x14ac:dyDescent="0.4">
      <c r="A50" s="164" t="str">
        <f>IFERROR(IF(INDEX(CSV用中間!C:C,MATCH(ROW(A45),CSV用中間!$B:$B,0))="","",INDEX(CSV用中間!C:C,MATCH(ROW(A45),CSV用中間!$B:$B,0))),"")</f>
        <v/>
      </c>
      <c r="B50" s="164" t="str">
        <f>IFERROR(IF(INDEX(CSV用中間!D:D,MATCH(ROW(B45),CSV用中間!$B:$B,0))="","",INDEX(CSV用中間!D:D,MATCH(ROW(B45),CSV用中間!$B:$B,0))),"")</f>
        <v/>
      </c>
      <c r="C50" s="164" t="str">
        <f>IFERROR(IF(INDEX(CSV用中間!E:E,MATCH(ROW(C45),CSV用中間!$B:$B,0))="","",INDEX(CSV用中間!E:E,MATCH(ROW(C45),CSV用中間!$B:$B,0))),"")</f>
        <v/>
      </c>
      <c r="D50" s="164" t="str">
        <f>IFERROR(IF(INDEX(CSV用中間!F:F,MATCH(ROW(D45),CSV用中間!$B:$B,0))="","",INDEX(CSV用中間!F:F,MATCH(ROW(D45),CSV用中間!$B:$B,0))),"")</f>
        <v/>
      </c>
      <c r="E50" s="164" t="str">
        <f>IFERROR(IF(INDEX(CSV用中間!G:G,MATCH(ROW(E45),CSV用中間!$B:$B,0))="","",INDEX(CSV用中間!G:G,MATCH(ROW(E45),CSV用中間!$B:$B,0))),"")</f>
        <v/>
      </c>
      <c r="F50" s="164" t="str">
        <f>IFERROR(IF(INDEX(CSV用中間!H:H,MATCH(ROW(F45),CSV用中間!$B:$B,0))="","",INDEX(CSV用中間!H:H,MATCH(ROW(F45),CSV用中間!$B:$B,0))),"")</f>
        <v/>
      </c>
      <c r="G50" s="164" t="str">
        <f>IFERROR(IF(INDEX(CSV用中間!I:I,MATCH(ROW(G45),CSV用中間!$B:$B,0))="","",INDEX(CSV用中間!I:I,MATCH(ROW(G45),CSV用中間!$B:$B,0))),"")</f>
        <v/>
      </c>
      <c r="H50" s="164" t="str">
        <f>IFERROR(IF(INDEX(CSV用中間!J:J,MATCH(ROW(H45),CSV用中間!$B:$B,0))="","",INDEX(CSV用中間!J:J,MATCH(ROW(H45),CSV用中間!$B:$B,0))),"")</f>
        <v/>
      </c>
      <c r="I50" s="164" t="str">
        <f>IFERROR(IF(INDEX(CSV用中間!K:K,MATCH(ROW(I45),CSV用中間!$B:$B,0))="","",INDEX(CSV用中間!K:K,MATCH(ROW(I45),CSV用中間!$B:$B,0))),"")</f>
        <v/>
      </c>
      <c r="J50" s="164" t="str">
        <f>IFERROR(IF(INDEX(CSV用中間!L:L,MATCH(ROW(J45),CSV用中間!$B:$B,0))="","",INDEX(CSV用中間!L:L,MATCH(ROW(J45),CSV用中間!$B:$B,0))),"")</f>
        <v/>
      </c>
      <c r="K50" s="164" t="str">
        <f>IFERROR(IF(INDEX(CSV用中間!M:M,MATCH(ROW(K45),CSV用中間!$B:$B,0))="","",INDEX(CSV用中間!M:M,MATCH(ROW(K45),CSV用中間!$B:$B,0))),"")</f>
        <v/>
      </c>
      <c r="L50" s="164" t="str">
        <f>IFERROR(IF(INDEX(CSV用中間!N:N,MATCH(ROW(L45),CSV用中間!$B:$B,0))="","",INDEX(CSV用中間!N:N,MATCH(ROW(L45),CSV用中間!$B:$B,0))),"")</f>
        <v/>
      </c>
      <c r="M50" s="164" t="str">
        <f>IFERROR(IF(INDEX(CSV用中間!O:O,MATCH(ROW(M45),CSV用中間!$B:$B,0))="","",INDEX(CSV用中間!O:O,MATCH(ROW(M45),CSV用中間!$B:$B,0))),"")</f>
        <v/>
      </c>
      <c r="N50" s="164" t="str">
        <f>IFERROR(IF(INDEX(CSV用中間!P:P,MATCH(ROW(N45),CSV用中間!$B:$B,0))="","",INDEX(CSV用中間!P:P,MATCH(ROW(N45),CSV用中間!$B:$B,0))),"")</f>
        <v/>
      </c>
    </row>
    <row r="51" spans="1:14" x14ac:dyDescent="0.4">
      <c r="A51" s="164" t="str">
        <f>IFERROR(IF(INDEX(CSV用中間!C:C,MATCH(ROW(A46),CSV用中間!$B:$B,0))="","",INDEX(CSV用中間!C:C,MATCH(ROW(A46),CSV用中間!$B:$B,0))),"")</f>
        <v/>
      </c>
      <c r="B51" s="164" t="str">
        <f>IFERROR(IF(INDEX(CSV用中間!D:D,MATCH(ROW(B46),CSV用中間!$B:$B,0))="","",INDEX(CSV用中間!D:D,MATCH(ROW(B46),CSV用中間!$B:$B,0))),"")</f>
        <v/>
      </c>
      <c r="C51" s="164" t="str">
        <f>IFERROR(IF(INDEX(CSV用中間!E:E,MATCH(ROW(C46),CSV用中間!$B:$B,0))="","",INDEX(CSV用中間!E:E,MATCH(ROW(C46),CSV用中間!$B:$B,0))),"")</f>
        <v/>
      </c>
      <c r="D51" s="164" t="str">
        <f>IFERROR(IF(INDEX(CSV用中間!F:F,MATCH(ROW(D46),CSV用中間!$B:$B,0))="","",INDEX(CSV用中間!F:F,MATCH(ROW(D46),CSV用中間!$B:$B,0))),"")</f>
        <v/>
      </c>
      <c r="E51" s="164" t="str">
        <f>IFERROR(IF(INDEX(CSV用中間!G:G,MATCH(ROW(E46),CSV用中間!$B:$B,0))="","",INDEX(CSV用中間!G:G,MATCH(ROW(E46),CSV用中間!$B:$B,0))),"")</f>
        <v/>
      </c>
      <c r="F51" s="164" t="str">
        <f>IFERROR(IF(INDEX(CSV用中間!H:H,MATCH(ROW(F46),CSV用中間!$B:$B,0))="","",INDEX(CSV用中間!H:H,MATCH(ROW(F46),CSV用中間!$B:$B,0))),"")</f>
        <v/>
      </c>
      <c r="G51" s="164" t="str">
        <f>IFERROR(IF(INDEX(CSV用中間!I:I,MATCH(ROW(G46),CSV用中間!$B:$B,0))="","",INDEX(CSV用中間!I:I,MATCH(ROW(G46),CSV用中間!$B:$B,0))),"")</f>
        <v/>
      </c>
      <c r="H51" s="164" t="str">
        <f>IFERROR(IF(INDEX(CSV用中間!J:J,MATCH(ROW(H46),CSV用中間!$B:$B,0))="","",INDEX(CSV用中間!J:J,MATCH(ROW(H46),CSV用中間!$B:$B,0))),"")</f>
        <v/>
      </c>
      <c r="I51" s="164" t="str">
        <f>IFERROR(IF(INDEX(CSV用中間!K:K,MATCH(ROW(I46),CSV用中間!$B:$B,0))="","",INDEX(CSV用中間!K:K,MATCH(ROW(I46),CSV用中間!$B:$B,0))),"")</f>
        <v/>
      </c>
      <c r="J51" s="164" t="str">
        <f>IFERROR(IF(INDEX(CSV用中間!L:L,MATCH(ROW(J46),CSV用中間!$B:$B,0))="","",INDEX(CSV用中間!L:L,MATCH(ROW(J46),CSV用中間!$B:$B,0))),"")</f>
        <v/>
      </c>
      <c r="K51" s="164" t="str">
        <f>IFERROR(IF(INDEX(CSV用中間!M:M,MATCH(ROW(K46),CSV用中間!$B:$B,0))="","",INDEX(CSV用中間!M:M,MATCH(ROW(K46),CSV用中間!$B:$B,0))),"")</f>
        <v/>
      </c>
      <c r="L51" s="164" t="str">
        <f>IFERROR(IF(INDEX(CSV用中間!N:N,MATCH(ROW(L46),CSV用中間!$B:$B,0))="","",INDEX(CSV用中間!N:N,MATCH(ROW(L46),CSV用中間!$B:$B,0))),"")</f>
        <v/>
      </c>
      <c r="M51" s="164" t="str">
        <f>IFERROR(IF(INDEX(CSV用中間!O:O,MATCH(ROW(M46),CSV用中間!$B:$B,0))="","",INDEX(CSV用中間!O:O,MATCH(ROW(M46),CSV用中間!$B:$B,0))),"")</f>
        <v/>
      </c>
      <c r="N51" s="164" t="str">
        <f>IFERROR(IF(INDEX(CSV用中間!P:P,MATCH(ROW(N46),CSV用中間!$B:$B,0))="","",INDEX(CSV用中間!P:P,MATCH(ROW(N46),CSV用中間!$B:$B,0))),"")</f>
        <v/>
      </c>
    </row>
    <row r="52" spans="1:14" x14ac:dyDescent="0.4">
      <c r="A52" s="164" t="str">
        <f>IFERROR(IF(INDEX(CSV用中間!C:C,MATCH(ROW(A47),CSV用中間!$B:$B,0))="","",INDEX(CSV用中間!C:C,MATCH(ROW(A47),CSV用中間!$B:$B,0))),"")</f>
        <v/>
      </c>
      <c r="B52" s="164" t="str">
        <f>IFERROR(IF(INDEX(CSV用中間!D:D,MATCH(ROW(B47),CSV用中間!$B:$B,0))="","",INDEX(CSV用中間!D:D,MATCH(ROW(B47),CSV用中間!$B:$B,0))),"")</f>
        <v/>
      </c>
      <c r="C52" s="164" t="str">
        <f>IFERROR(IF(INDEX(CSV用中間!E:E,MATCH(ROW(C47),CSV用中間!$B:$B,0))="","",INDEX(CSV用中間!E:E,MATCH(ROW(C47),CSV用中間!$B:$B,0))),"")</f>
        <v/>
      </c>
      <c r="D52" s="164" t="str">
        <f>IFERROR(IF(INDEX(CSV用中間!F:F,MATCH(ROW(D47),CSV用中間!$B:$B,0))="","",INDEX(CSV用中間!F:F,MATCH(ROW(D47),CSV用中間!$B:$B,0))),"")</f>
        <v/>
      </c>
      <c r="E52" s="164" t="str">
        <f>IFERROR(IF(INDEX(CSV用中間!G:G,MATCH(ROW(E47),CSV用中間!$B:$B,0))="","",INDEX(CSV用中間!G:G,MATCH(ROW(E47),CSV用中間!$B:$B,0))),"")</f>
        <v/>
      </c>
      <c r="F52" s="164" t="str">
        <f>IFERROR(IF(INDEX(CSV用中間!H:H,MATCH(ROW(F47),CSV用中間!$B:$B,0))="","",INDEX(CSV用中間!H:H,MATCH(ROW(F47),CSV用中間!$B:$B,0))),"")</f>
        <v/>
      </c>
      <c r="G52" s="164" t="str">
        <f>IFERROR(IF(INDEX(CSV用中間!I:I,MATCH(ROW(G47),CSV用中間!$B:$B,0))="","",INDEX(CSV用中間!I:I,MATCH(ROW(G47),CSV用中間!$B:$B,0))),"")</f>
        <v/>
      </c>
      <c r="H52" s="164" t="str">
        <f>IFERROR(IF(INDEX(CSV用中間!J:J,MATCH(ROW(H47),CSV用中間!$B:$B,0))="","",INDEX(CSV用中間!J:J,MATCH(ROW(H47),CSV用中間!$B:$B,0))),"")</f>
        <v/>
      </c>
      <c r="I52" s="164" t="str">
        <f>IFERROR(IF(INDEX(CSV用中間!K:K,MATCH(ROW(I47),CSV用中間!$B:$B,0))="","",INDEX(CSV用中間!K:K,MATCH(ROW(I47),CSV用中間!$B:$B,0))),"")</f>
        <v/>
      </c>
      <c r="J52" s="164" t="str">
        <f>IFERROR(IF(INDEX(CSV用中間!L:L,MATCH(ROW(J47),CSV用中間!$B:$B,0))="","",INDEX(CSV用中間!L:L,MATCH(ROW(J47),CSV用中間!$B:$B,0))),"")</f>
        <v/>
      </c>
      <c r="K52" s="164" t="str">
        <f>IFERROR(IF(INDEX(CSV用中間!M:M,MATCH(ROW(K47),CSV用中間!$B:$B,0))="","",INDEX(CSV用中間!M:M,MATCH(ROW(K47),CSV用中間!$B:$B,0))),"")</f>
        <v/>
      </c>
      <c r="L52" s="164" t="str">
        <f>IFERROR(IF(INDEX(CSV用中間!N:N,MATCH(ROW(L47),CSV用中間!$B:$B,0))="","",INDEX(CSV用中間!N:N,MATCH(ROW(L47),CSV用中間!$B:$B,0))),"")</f>
        <v/>
      </c>
      <c r="M52" s="164" t="str">
        <f>IFERROR(IF(INDEX(CSV用中間!O:O,MATCH(ROW(M47),CSV用中間!$B:$B,0))="","",INDEX(CSV用中間!O:O,MATCH(ROW(M47),CSV用中間!$B:$B,0))),"")</f>
        <v/>
      </c>
      <c r="N52" s="164" t="str">
        <f>IFERROR(IF(INDEX(CSV用中間!P:P,MATCH(ROW(N47),CSV用中間!$B:$B,0))="","",INDEX(CSV用中間!P:P,MATCH(ROW(N47),CSV用中間!$B:$B,0))),"")</f>
        <v/>
      </c>
    </row>
    <row r="53" spans="1:14" x14ac:dyDescent="0.4">
      <c r="A53" s="164" t="str">
        <f>IFERROR(IF(INDEX(CSV用中間!C:C,MATCH(ROW(A48),CSV用中間!$B:$B,0))="","",INDEX(CSV用中間!C:C,MATCH(ROW(A48),CSV用中間!$B:$B,0))),"")</f>
        <v/>
      </c>
      <c r="B53" s="164" t="str">
        <f>IFERROR(IF(INDEX(CSV用中間!D:D,MATCH(ROW(B48),CSV用中間!$B:$B,0))="","",INDEX(CSV用中間!D:D,MATCH(ROW(B48),CSV用中間!$B:$B,0))),"")</f>
        <v/>
      </c>
      <c r="C53" s="164" t="str">
        <f>IFERROR(IF(INDEX(CSV用中間!E:E,MATCH(ROW(C48),CSV用中間!$B:$B,0))="","",INDEX(CSV用中間!E:E,MATCH(ROW(C48),CSV用中間!$B:$B,0))),"")</f>
        <v/>
      </c>
      <c r="D53" s="164" t="str">
        <f>IFERROR(IF(INDEX(CSV用中間!F:F,MATCH(ROW(D48),CSV用中間!$B:$B,0))="","",INDEX(CSV用中間!F:F,MATCH(ROW(D48),CSV用中間!$B:$B,0))),"")</f>
        <v/>
      </c>
      <c r="E53" s="164" t="str">
        <f>IFERROR(IF(INDEX(CSV用中間!G:G,MATCH(ROW(E48),CSV用中間!$B:$B,0))="","",INDEX(CSV用中間!G:G,MATCH(ROW(E48),CSV用中間!$B:$B,0))),"")</f>
        <v/>
      </c>
      <c r="F53" s="164" t="str">
        <f>IFERROR(IF(INDEX(CSV用中間!H:H,MATCH(ROW(F48),CSV用中間!$B:$B,0))="","",INDEX(CSV用中間!H:H,MATCH(ROW(F48),CSV用中間!$B:$B,0))),"")</f>
        <v/>
      </c>
      <c r="G53" s="164" t="str">
        <f>IFERROR(IF(INDEX(CSV用中間!I:I,MATCH(ROW(G48),CSV用中間!$B:$B,0))="","",INDEX(CSV用中間!I:I,MATCH(ROW(G48),CSV用中間!$B:$B,0))),"")</f>
        <v/>
      </c>
      <c r="H53" s="164" t="str">
        <f>IFERROR(IF(INDEX(CSV用中間!J:J,MATCH(ROW(H48),CSV用中間!$B:$B,0))="","",INDEX(CSV用中間!J:J,MATCH(ROW(H48),CSV用中間!$B:$B,0))),"")</f>
        <v/>
      </c>
      <c r="I53" s="164" t="str">
        <f>IFERROR(IF(INDEX(CSV用中間!K:K,MATCH(ROW(I48),CSV用中間!$B:$B,0))="","",INDEX(CSV用中間!K:K,MATCH(ROW(I48),CSV用中間!$B:$B,0))),"")</f>
        <v/>
      </c>
      <c r="J53" s="164" t="str">
        <f>IFERROR(IF(INDEX(CSV用中間!L:L,MATCH(ROW(J48),CSV用中間!$B:$B,0))="","",INDEX(CSV用中間!L:L,MATCH(ROW(J48),CSV用中間!$B:$B,0))),"")</f>
        <v/>
      </c>
      <c r="K53" s="164" t="str">
        <f>IFERROR(IF(INDEX(CSV用中間!M:M,MATCH(ROW(K48),CSV用中間!$B:$B,0))="","",INDEX(CSV用中間!M:M,MATCH(ROW(K48),CSV用中間!$B:$B,0))),"")</f>
        <v/>
      </c>
      <c r="L53" s="164" t="str">
        <f>IFERROR(IF(INDEX(CSV用中間!N:N,MATCH(ROW(L48),CSV用中間!$B:$B,0))="","",INDEX(CSV用中間!N:N,MATCH(ROW(L48),CSV用中間!$B:$B,0))),"")</f>
        <v/>
      </c>
      <c r="M53" s="164" t="str">
        <f>IFERROR(IF(INDEX(CSV用中間!O:O,MATCH(ROW(M48),CSV用中間!$B:$B,0))="","",INDEX(CSV用中間!O:O,MATCH(ROW(M48),CSV用中間!$B:$B,0))),"")</f>
        <v/>
      </c>
      <c r="N53" s="164" t="str">
        <f>IFERROR(IF(INDEX(CSV用中間!P:P,MATCH(ROW(N48),CSV用中間!$B:$B,0))="","",INDEX(CSV用中間!P:P,MATCH(ROW(N48),CSV用中間!$B:$B,0))),"")</f>
        <v/>
      </c>
    </row>
    <row r="54" spans="1:14" x14ac:dyDescent="0.4">
      <c r="A54" s="164" t="str">
        <f>IFERROR(IF(INDEX(CSV用中間!C:C,MATCH(ROW(A49),CSV用中間!$B:$B,0))="","",INDEX(CSV用中間!C:C,MATCH(ROW(A49),CSV用中間!$B:$B,0))),"")</f>
        <v/>
      </c>
      <c r="B54" s="164" t="str">
        <f>IFERROR(IF(INDEX(CSV用中間!D:D,MATCH(ROW(B49),CSV用中間!$B:$B,0))="","",INDEX(CSV用中間!D:D,MATCH(ROW(B49),CSV用中間!$B:$B,0))),"")</f>
        <v/>
      </c>
      <c r="C54" s="164" t="str">
        <f>IFERROR(IF(INDEX(CSV用中間!E:E,MATCH(ROW(C49),CSV用中間!$B:$B,0))="","",INDEX(CSV用中間!E:E,MATCH(ROW(C49),CSV用中間!$B:$B,0))),"")</f>
        <v/>
      </c>
      <c r="D54" s="164" t="str">
        <f>IFERROR(IF(INDEX(CSV用中間!F:F,MATCH(ROW(D49),CSV用中間!$B:$B,0))="","",INDEX(CSV用中間!F:F,MATCH(ROW(D49),CSV用中間!$B:$B,0))),"")</f>
        <v/>
      </c>
      <c r="E54" s="164" t="str">
        <f>IFERROR(IF(INDEX(CSV用中間!G:G,MATCH(ROW(E49),CSV用中間!$B:$B,0))="","",INDEX(CSV用中間!G:G,MATCH(ROW(E49),CSV用中間!$B:$B,0))),"")</f>
        <v/>
      </c>
      <c r="F54" s="164" t="str">
        <f>IFERROR(IF(INDEX(CSV用中間!H:H,MATCH(ROW(F49),CSV用中間!$B:$B,0))="","",INDEX(CSV用中間!H:H,MATCH(ROW(F49),CSV用中間!$B:$B,0))),"")</f>
        <v/>
      </c>
      <c r="G54" s="164" t="str">
        <f>IFERROR(IF(INDEX(CSV用中間!I:I,MATCH(ROW(G49),CSV用中間!$B:$B,0))="","",INDEX(CSV用中間!I:I,MATCH(ROW(G49),CSV用中間!$B:$B,0))),"")</f>
        <v/>
      </c>
      <c r="H54" s="164" t="str">
        <f>IFERROR(IF(INDEX(CSV用中間!J:J,MATCH(ROW(H49),CSV用中間!$B:$B,0))="","",INDEX(CSV用中間!J:J,MATCH(ROW(H49),CSV用中間!$B:$B,0))),"")</f>
        <v/>
      </c>
      <c r="I54" s="164" t="str">
        <f>IFERROR(IF(INDEX(CSV用中間!K:K,MATCH(ROW(I49),CSV用中間!$B:$B,0))="","",INDEX(CSV用中間!K:K,MATCH(ROW(I49),CSV用中間!$B:$B,0))),"")</f>
        <v/>
      </c>
      <c r="J54" s="164" t="str">
        <f>IFERROR(IF(INDEX(CSV用中間!L:L,MATCH(ROW(J49),CSV用中間!$B:$B,0))="","",INDEX(CSV用中間!L:L,MATCH(ROW(J49),CSV用中間!$B:$B,0))),"")</f>
        <v/>
      </c>
      <c r="K54" s="164" t="str">
        <f>IFERROR(IF(INDEX(CSV用中間!M:M,MATCH(ROW(K49),CSV用中間!$B:$B,0))="","",INDEX(CSV用中間!M:M,MATCH(ROW(K49),CSV用中間!$B:$B,0))),"")</f>
        <v/>
      </c>
      <c r="L54" s="164" t="str">
        <f>IFERROR(IF(INDEX(CSV用中間!N:N,MATCH(ROW(L49),CSV用中間!$B:$B,0))="","",INDEX(CSV用中間!N:N,MATCH(ROW(L49),CSV用中間!$B:$B,0))),"")</f>
        <v/>
      </c>
      <c r="M54" s="164" t="str">
        <f>IFERROR(IF(INDEX(CSV用中間!O:O,MATCH(ROW(M49),CSV用中間!$B:$B,0))="","",INDEX(CSV用中間!O:O,MATCH(ROW(M49),CSV用中間!$B:$B,0))),"")</f>
        <v/>
      </c>
      <c r="N54" s="164" t="str">
        <f>IFERROR(IF(INDEX(CSV用中間!P:P,MATCH(ROW(N49),CSV用中間!$B:$B,0))="","",INDEX(CSV用中間!P:P,MATCH(ROW(N49),CSV用中間!$B:$B,0))),"")</f>
        <v/>
      </c>
    </row>
    <row r="55" spans="1:14" x14ac:dyDescent="0.4">
      <c r="A55" s="164" t="str">
        <f>IFERROR(IF(INDEX(CSV用中間!C:C,MATCH(ROW(A50),CSV用中間!$B:$B,0))="","",INDEX(CSV用中間!C:C,MATCH(ROW(A50),CSV用中間!$B:$B,0))),"")</f>
        <v/>
      </c>
      <c r="B55" s="164" t="str">
        <f>IFERROR(IF(INDEX(CSV用中間!D:D,MATCH(ROW(B50),CSV用中間!$B:$B,0))="","",INDEX(CSV用中間!D:D,MATCH(ROW(B50),CSV用中間!$B:$B,0))),"")</f>
        <v/>
      </c>
      <c r="C55" s="164" t="str">
        <f>IFERROR(IF(INDEX(CSV用中間!E:E,MATCH(ROW(C50),CSV用中間!$B:$B,0))="","",INDEX(CSV用中間!E:E,MATCH(ROW(C50),CSV用中間!$B:$B,0))),"")</f>
        <v/>
      </c>
      <c r="D55" s="164" t="str">
        <f>IFERROR(IF(INDEX(CSV用中間!F:F,MATCH(ROW(D50),CSV用中間!$B:$B,0))="","",INDEX(CSV用中間!F:F,MATCH(ROW(D50),CSV用中間!$B:$B,0))),"")</f>
        <v/>
      </c>
      <c r="E55" s="164" t="str">
        <f>IFERROR(IF(INDEX(CSV用中間!G:G,MATCH(ROW(E50),CSV用中間!$B:$B,0))="","",INDEX(CSV用中間!G:G,MATCH(ROW(E50),CSV用中間!$B:$B,0))),"")</f>
        <v/>
      </c>
      <c r="F55" s="164" t="str">
        <f>IFERROR(IF(INDEX(CSV用中間!H:H,MATCH(ROW(F50),CSV用中間!$B:$B,0))="","",INDEX(CSV用中間!H:H,MATCH(ROW(F50),CSV用中間!$B:$B,0))),"")</f>
        <v/>
      </c>
      <c r="G55" s="164" t="str">
        <f>IFERROR(IF(INDEX(CSV用中間!I:I,MATCH(ROW(G50),CSV用中間!$B:$B,0))="","",INDEX(CSV用中間!I:I,MATCH(ROW(G50),CSV用中間!$B:$B,0))),"")</f>
        <v/>
      </c>
      <c r="H55" s="164" t="str">
        <f>IFERROR(IF(INDEX(CSV用中間!J:J,MATCH(ROW(H50),CSV用中間!$B:$B,0))="","",INDEX(CSV用中間!J:J,MATCH(ROW(H50),CSV用中間!$B:$B,0))),"")</f>
        <v/>
      </c>
      <c r="I55" s="164" t="str">
        <f>IFERROR(IF(INDEX(CSV用中間!K:K,MATCH(ROW(I50),CSV用中間!$B:$B,0))="","",INDEX(CSV用中間!K:K,MATCH(ROW(I50),CSV用中間!$B:$B,0))),"")</f>
        <v/>
      </c>
      <c r="J55" s="164" t="str">
        <f>IFERROR(IF(INDEX(CSV用中間!L:L,MATCH(ROW(J50),CSV用中間!$B:$B,0))="","",INDEX(CSV用中間!L:L,MATCH(ROW(J50),CSV用中間!$B:$B,0))),"")</f>
        <v/>
      </c>
      <c r="K55" s="164" t="str">
        <f>IFERROR(IF(INDEX(CSV用中間!M:M,MATCH(ROW(K50),CSV用中間!$B:$B,0))="","",INDEX(CSV用中間!M:M,MATCH(ROW(K50),CSV用中間!$B:$B,0))),"")</f>
        <v/>
      </c>
      <c r="L55" s="164" t="str">
        <f>IFERROR(IF(INDEX(CSV用中間!N:N,MATCH(ROW(L50),CSV用中間!$B:$B,0))="","",INDEX(CSV用中間!N:N,MATCH(ROW(L50),CSV用中間!$B:$B,0))),"")</f>
        <v/>
      </c>
      <c r="M55" s="164" t="str">
        <f>IFERROR(IF(INDEX(CSV用中間!O:O,MATCH(ROW(M50),CSV用中間!$B:$B,0))="","",INDEX(CSV用中間!O:O,MATCH(ROW(M50),CSV用中間!$B:$B,0))),"")</f>
        <v/>
      </c>
      <c r="N55" s="164" t="str">
        <f>IFERROR(IF(INDEX(CSV用中間!P:P,MATCH(ROW(N50),CSV用中間!$B:$B,0))="","",INDEX(CSV用中間!P:P,MATCH(ROW(N50),CSV用中間!$B:$B,0))),"")</f>
        <v/>
      </c>
    </row>
    <row r="56" spans="1:14" x14ac:dyDescent="0.4">
      <c r="A56" s="164" t="str">
        <f>IFERROR(IF(INDEX(CSV用中間!C:C,MATCH(ROW(A51),CSV用中間!$B:$B,0))="","",INDEX(CSV用中間!C:C,MATCH(ROW(A51),CSV用中間!$B:$B,0))),"")</f>
        <v/>
      </c>
      <c r="B56" s="164" t="str">
        <f>IFERROR(IF(INDEX(CSV用中間!D:D,MATCH(ROW(B51),CSV用中間!$B:$B,0))="","",INDEX(CSV用中間!D:D,MATCH(ROW(B51),CSV用中間!$B:$B,0))),"")</f>
        <v/>
      </c>
      <c r="C56" s="164" t="str">
        <f>IFERROR(IF(INDEX(CSV用中間!E:E,MATCH(ROW(C51),CSV用中間!$B:$B,0))="","",INDEX(CSV用中間!E:E,MATCH(ROW(C51),CSV用中間!$B:$B,0))),"")</f>
        <v/>
      </c>
      <c r="D56" s="164" t="str">
        <f>IFERROR(IF(INDEX(CSV用中間!F:F,MATCH(ROW(D51),CSV用中間!$B:$B,0))="","",INDEX(CSV用中間!F:F,MATCH(ROW(D51),CSV用中間!$B:$B,0))),"")</f>
        <v/>
      </c>
      <c r="E56" s="164" t="str">
        <f>IFERROR(IF(INDEX(CSV用中間!G:G,MATCH(ROW(E51),CSV用中間!$B:$B,0))="","",INDEX(CSV用中間!G:G,MATCH(ROW(E51),CSV用中間!$B:$B,0))),"")</f>
        <v/>
      </c>
      <c r="F56" s="164" t="str">
        <f>IFERROR(IF(INDEX(CSV用中間!H:H,MATCH(ROW(F51),CSV用中間!$B:$B,0))="","",INDEX(CSV用中間!H:H,MATCH(ROW(F51),CSV用中間!$B:$B,0))),"")</f>
        <v/>
      </c>
      <c r="G56" s="164" t="str">
        <f>IFERROR(IF(INDEX(CSV用中間!I:I,MATCH(ROW(G51),CSV用中間!$B:$B,0))="","",INDEX(CSV用中間!I:I,MATCH(ROW(G51),CSV用中間!$B:$B,0))),"")</f>
        <v/>
      </c>
      <c r="H56" s="164" t="str">
        <f>IFERROR(IF(INDEX(CSV用中間!J:J,MATCH(ROW(H51),CSV用中間!$B:$B,0))="","",INDEX(CSV用中間!J:J,MATCH(ROW(H51),CSV用中間!$B:$B,0))),"")</f>
        <v/>
      </c>
      <c r="I56" s="164" t="str">
        <f>IFERROR(IF(INDEX(CSV用中間!K:K,MATCH(ROW(I51),CSV用中間!$B:$B,0))="","",INDEX(CSV用中間!K:K,MATCH(ROW(I51),CSV用中間!$B:$B,0))),"")</f>
        <v/>
      </c>
      <c r="J56" s="164" t="str">
        <f>IFERROR(IF(INDEX(CSV用中間!L:L,MATCH(ROW(J51),CSV用中間!$B:$B,0))="","",INDEX(CSV用中間!L:L,MATCH(ROW(J51),CSV用中間!$B:$B,0))),"")</f>
        <v/>
      </c>
      <c r="K56" s="164" t="str">
        <f>IFERROR(IF(INDEX(CSV用中間!M:M,MATCH(ROW(K51),CSV用中間!$B:$B,0))="","",INDEX(CSV用中間!M:M,MATCH(ROW(K51),CSV用中間!$B:$B,0))),"")</f>
        <v/>
      </c>
      <c r="L56" s="164" t="str">
        <f>IFERROR(IF(INDEX(CSV用中間!N:N,MATCH(ROW(L51),CSV用中間!$B:$B,0))="","",INDEX(CSV用中間!N:N,MATCH(ROW(L51),CSV用中間!$B:$B,0))),"")</f>
        <v/>
      </c>
      <c r="M56" s="164" t="str">
        <f>IFERROR(IF(INDEX(CSV用中間!O:O,MATCH(ROW(M51),CSV用中間!$B:$B,0))="","",INDEX(CSV用中間!O:O,MATCH(ROW(M51),CSV用中間!$B:$B,0))),"")</f>
        <v/>
      </c>
      <c r="N56" s="164" t="str">
        <f>IFERROR(IF(INDEX(CSV用中間!P:P,MATCH(ROW(N51),CSV用中間!$B:$B,0))="","",INDEX(CSV用中間!P:P,MATCH(ROW(N51),CSV用中間!$B:$B,0))),"")</f>
        <v/>
      </c>
    </row>
    <row r="57" spans="1:14" x14ac:dyDescent="0.4">
      <c r="A57" s="164" t="str">
        <f>IFERROR(IF(INDEX(CSV用中間!C:C,MATCH(ROW(A52),CSV用中間!$B:$B,0))="","",INDEX(CSV用中間!C:C,MATCH(ROW(A52),CSV用中間!$B:$B,0))),"")</f>
        <v/>
      </c>
      <c r="B57" s="164" t="str">
        <f>IFERROR(IF(INDEX(CSV用中間!D:D,MATCH(ROW(B52),CSV用中間!$B:$B,0))="","",INDEX(CSV用中間!D:D,MATCH(ROW(B52),CSV用中間!$B:$B,0))),"")</f>
        <v/>
      </c>
      <c r="C57" s="164" t="str">
        <f>IFERROR(IF(INDEX(CSV用中間!E:E,MATCH(ROW(C52),CSV用中間!$B:$B,0))="","",INDEX(CSV用中間!E:E,MATCH(ROW(C52),CSV用中間!$B:$B,0))),"")</f>
        <v/>
      </c>
      <c r="D57" s="164" t="str">
        <f>IFERROR(IF(INDEX(CSV用中間!F:F,MATCH(ROW(D52),CSV用中間!$B:$B,0))="","",INDEX(CSV用中間!F:F,MATCH(ROW(D52),CSV用中間!$B:$B,0))),"")</f>
        <v/>
      </c>
      <c r="E57" s="164" t="str">
        <f>IFERROR(IF(INDEX(CSV用中間!G:G,MATCH(ROW(E52),CSV用中間!$B:$B,0))="","",INDEX(CSV用中間!G:G,MATCH(ROW(E52),CSV用中間!$B:$B,0))),"")</f>
        <v/>
      </c>
      <c r="F57" s="164" t="str">
        <f>IFERROR(IF(INDEX(CSV用中間!H:H,MATCH(ROW(F52),CSV用中間!$B:$B,0))="","",INDEX(CSV用中間!H:H,MATCH(ROW(F52),CSV用中間!$B:$B,0))),"")</f>
        <v/>
      </c>
      <c r="G57" s="164" t="str">
        <f>IFERROR(IF(INDEX(CSV用中間!I:I,MATCH(ROW(G52),CSV用中間!$B:$B,0))="","",INDEX(CSV用中間!I:I,MATCH(ROW(G52),CSV用中間!$B:$B,0))),"")</f>
        <v/>
      </c>
      <c r="H57" s="164" t="str">
        <f>IFERROR(IF(INDEX(CSV用中間!J:J,MATCH(ROW(H52),CSV用中間!$B:$B,0))="","",INDEX(CSV用中間!J:J,MATCH(ROW(H52),CSV用中間!$B:$B,0))),"")</f>
        <v/>
      </c>
      <c r="I57" s="164" t="str">
        <f>IFERROR(IF(INDEX(CSV用中間!K:K,MATCH(ROW(I52),CSV用中間!$B:$B,0))="","",INDEX(CSV用中間!K:K,MATCH(ROW(I52),CSV用中間!$B:$B,0))),"")</f>
        <v/>
      </c>
      <c r="J57" s="164" t="str">
        <f>IFERROR(IF(INDEX(CSV用中間!L:L,MATCH(ROW(J52),CSV用中間!$B:$B,0))="","",INDEX(CSV用中間!L:L,MATCH(ROW(J52),CSV用中間!$B:$B,0))),"")</f>
        <v/>
      </c>
      <c r="K57" s="164" t="str">
        <f>IFERROR(IF(INDEX(CSV用中間!M:M,MATCH(ROW(K52),CSV用中間!$B:$B,0))="","",INDEX(CSV用中間!M:M,MATCH(ROW(K52),CSV用中間!$B:$B,0))),"")</f>
        <v/>
      </c>
      <c r="L57" s="164" t="str">
        <f>IFERROR(IF(INDEX(CSV用中間!N:N,MATCH(ROW(L52),CSV用中間!$B:$B,0))="","",INDEX(CSV用中間!N:N,MATCH(ROW(L52),CSV用中間!$B:$B,0))),"")</f>
        <v/>
      </c>
      <c r="M57" s="164" t="str">
        <f>IFERROR(IF(INDEX(CSV用中間!O:O,MATCH(ROW(M52),CSV用中間!$B:$B,0))="","",INDEX(CSV用中間!O:O,MATCH(ROW(M52),CSV用中間!$B:$B,0))),"")</f>
        <v/>
      </c>
      <c r="N57" s="164" t="str">
        <f>IFERROR(IF(INDEX(CSV用中間!P:P,MATCH(ROW(N52),CSV用中間!$B:$B,0))="","",INDEX(CSV用中間!P:P,MATCH(ROW(N52),CSV用中間!$B:$B,0))),"")</f>
        <v/>
      </c>
    </row>
    <row r="58" spans="1:14" x14ac:dyDescent="0.4">
      <c r="A58" s="164" t="str">
        <f>IFERROR(IF(INDEX(CSV用中間!C:C,MATCH(ROW(A53),CSV用中間!$B:$B,0))="","",INDEX(CSV用中間!C:C,MATCH(ROW(A53),CSV用中間!$B:$B,0))),"")</f>
        <v/>
      </c>
      <c r="B58" s="164" t="str">
        <f>IFERROR(IF(INDEX(CSV用中間!D:D,MATCH(ROW(B53),CSV用中間!$B:$B,0))="","",INDEX(CSV用中間!D:D,MATCH(ROW(B53),CSV用中間!$B:$B,0))),"")</f>
        <v/>
      </c>
      <c r="C58" s="164" t="str">
        <f>IFERROR(IF(INDEX(CSV用中間!E:E,MATCH(ROW(C53),CSV用中間!$B:$B,0))="","",INDEX(CSV用中間!E:E,MATCH(ROW(C53),CSV用中間!$B:$B,0))),"")</f>
        <v/>
      </c>
      <c r="D58" s="164" t="str">
        <f>IFERROR(IF(INDEX(CSV用中間!F:F,MATCH(ROW(D53),CSV用中間!$B:$B,0))="","",INDEX(CSV用中間!F:F,MATCH(ROW(D53),CSV用中間!$B:$B,0))),"")</f>
        <v/>
      </c>
      <c r="E58" s="164" t="str">
        <f>IFERROR(IF(INDEX(CSV用中間!G:G,MATCH(ROW(E53),CSV用中間!$B:$B,0))="","",INDEX(CSV用中間!G:G,MATCH(ROW(E53),CSV用中間!$B:$B,0))),"")</f>
        <v/>
      </c>
      <c r="F58" s="164" t="str">
        <f>IFERROR(IF(INDEX(CSV用中間!H:H,MATCH(ROW(F53),CSV用中間!$B:$B,0))="","",INDEX(CSV用中間!H:H,MATCH(ROW(F53),CSV用中間!$B:$B,0))),"")</f>
        <v/>
      </c>
      <c r="G58" s="164" t="str">
        <f>IFERROR(IF(INDEX(CSV用中間!I:I,MATCH(ROW(G53),CSV用中間!$B:$B,0))="","",INDEX(CSV用中間!I:I,MATCH(ROW(G53),CSV用中間!$B:$B,0))),"")</f>
        <v/>
      </c>
      <c r="H58" s="164" t="str">
        <f>IFERROR(IF(INDEX(CSV用中間!J:J,MATCH(ROW(H53),CSV用中間!$B:$B,0))="","",INDEX(CSV用中間!J:J,MATCH(ROW(H53),CSV用中間!$B:$B,0))),"")</f>
        <v/>
      </c>
      <c r="I58" s="164" t="str">
        <f>IFERROR(IF(INDEX(CSV用中間!K:K,MATCH(ROW(I53),CSV用中間!$B:$B,0))="","",INDEX(CSV用中間!K:K,MATCH(ROW(I53),CSV用中間!$B:$B,0))),"")</f>
        <v/>
      </c>
      <c r="J58" s="164" t="str">
        <f>IFERROR(IF(INDEX(CSV用中間!L:L,MATCH(ROW(J53),CSV用中間!$B:$B,0))="","",INDEX(CSV用中間!L:L,MATCH(ROW(J53),CSV用中間!$B:$B,0))),"")</f>
        <v/>
      </c>
      <c r="K58" s="164" t="str">
        <f>IFERROR(IF(INDEX(CSV用中間!M:M,MATCH(ROW(K53),CSV用中間!$B:$B,0))="","",INDEX(CSV用中間!M:M,MATCH(ROW(K53),CSV用中間!$B:$B,0))),"")</f>
        <v/>
      </c>
      <c r="L58" s="164" t="str">
        <f>IFERROR(IF(INDEX(CSV用中間!N:N,MATCH(ROW(L53),CSV用中間!$B:$B,0))="","",INDEX(CSV用中間!N:N,MATCH(ROW(L53),CSV用中間!$B:$B,0))),"")</f>
        <v/>
      </c>
      <c r="M58" s="164" t="str">
        <f>IFERROR(IF(INDEX(CSV用中間!O:O,MATCH(ROW(M53),CSV用中間!$B:$B,0))="","",INDEX(CSV用中間!O:O,MATCH(ROW(M53),CSV用中間!$B:$B,0))),"")</f>
        <v/>
      </c>
      <c r="N58" s="164" t="str">
        <f>IFERROR(IF(INDEX(CSV用中間!P:P,MATCH(ROW(N53),CSV用中間!$B:$B,0))="","",INDEX(CSV用中間!P:P,MATCH(ROW(N53),CSV用中間!$B:$B,0))),"")</f>
        <v/>
      </c>
    </row>
    <row r="59" spans="1:14" x14ac:dyDescent="0.4">
      <c r="A59" s="164" t="str">
        <f>IFERROR(IF(INDEX(CSV用中間!C:C,MATCH(ROW(A54),CSV用中間!$B:$B,0))="","",INDEX(CSV用中間!C:C,MATCH(ROW(A54),CSV用中間!$B:$B,0))),"")</f>
        <v/>
      </c>
      <c r="B59" s="164" t="str">
        <f>IFERROR(IF(INDEX(CSV用中間!D:D,MATCH(ROW(B54),CSV用中間!$B:$B,0))="","",INDEX(CSV用中間!D:D,MATCH(ROW(B54),CSV用中間!$B:$B,0))),"")</f>
        <v/>
      </c>
      <c r="C59" s="164" t="str">
        <f>IFERROR(IF(INDEX(CSV用中間!E:E,MATCH(ROW(C54),CSV用中間!$B:$B,0))="","",INDEX(CSV用中間!E:E,MATCH(ROW(C54),CSV用中間!$B:$B,0))),"")</f>
        <v/>
      </c>
      <c r="D59" s="164" t="str">
        <f>IFERROR(IF(INDEX(CSV用中間!F:F,MATCH(ROW(D54),CSV用中間!$B:$B,0))="","",INDEX(CSV用中間!F:F,MATCH(ROW(D54),CSV用中間!$B:$B,0))),"")</f>
        <v/>
      </c>
      <c r="E59" s="164" t="str">
        <f>IFERROR(IF(INDEX(CSV用中間!G:G,MATCH(ROW(E54),CSV用中間!$B:$B,0))="","",INDEX(CSV用中間!G:G,MATCH(ROW(E54),CSV用中間!$B:$B,0))),"")</f>
        <v/>
      </c>
      <c r="F59" s="164" t="str">
        <f>IFERROR(IF(INDEX(CSV用中間!H:H,MATCH(ROW(F54),CSV用中間!$B:$B,0))="","",INDEX(CSV用中間!H:H,MATCH(ROW(F54),CSV用中間!$B:$B,0))),"")</f>
        <v/>
      </c>
      <c r="G59" s="164" t="str">
        <f>IFERROR(IF(INDEX(CSV用中間!I:I,MATCH(ROW(G54),CSV用中間!$B:$B,0))="","",INDEX(CSV用中間!I:I,MATCH(ROW(G54),CSV用中間!$B:$B,0))),"")</f>
        <v/>
      </c>
      <c r="H59" s="164" t="str">
        <f>IFERROR(IF(INDEX(CSV用中間!J:J,MATCH(ROW(H54),CSV用中間!$B:$B,0))="","",INDEX(CSV用中間!J:J,MATCH(ROW(H54),CSV用中間!$B:$B,0))),"")</f>
        <v/>
      </c>
      <c r="I59" s="164" t="str">
        <f>IFERROR(IF(INDEX(CSV用中間!K:K,MATCH(ROW(I54),CSV用中間!$B:$B,0))="","",INDEX(CSV用中間!K:K,MATCH(ROW(I54),CSV用中間!$B:$B,0))),"")</f>
        <v/>
      </c>
      <c r="J59" s="164" t="str">
        <f>IFERROR(IF(INDEX(CSV用中間!L:L,MATCH(ROW(J54),CSV用中間!$B:$B,0))="","",INDEX(CSV用中間!L:L,MATCH(ROW(J54),CSV用中間!$B:$B,0))),"")</f>
        <v/>
      </c>
      <c r="K59" s="164" t="str">
        <f>IFERROR(IF(INDEX(CSV用中間!M:M,MATCH(ROW(K54),CSV用中間!$B:$B,0))="","",INDEX(CSV用中間!M:M,MATCH(ROW(K54),CSV用中間!$B:$B,0))),"")</f>
        <v/>
      </c>
      <c r="L59" s="164" t="str">
        <f>IFERROR(IF(INDEX(CSV用中間!N:N,MATCH(ROW(L54),CSV用中間!$B:$B,0))="","",INDEX(CSV用中間!N:N,MATCH(ROW(L54),CSV用中間!$B:$B,0))),"")</f>
        <v/>
      </c>
      <c r="M59" s="164" t="str">
        <f>IFERROR(IF(INDEX(CSV用中間!O:O,MATCH(ROW(M54),CSV用中間!$B:$B,0))="","",INDEX(CSV用中間!O:O,MATCH(ROW(M54),CSV用中間!$B:$B,0))),"")</f>
        <v/>
      </c>
      <c r="N59" s="164" t="str">
        <f>IFERROR(IF(INDEX(CSV用中間!P:P,MATCH(ROW(N54),CSV用中間!$B:$B,0))="","",INDEX(CSV用中間!P:P,MATCH(ROW(N54),CSV用中間!$B:$B,0))),"")</f>
        <v/>
      </c>
    </row>
    <row r="60" spans="1:14" x14ac:dyDescent="0.4">
      <c r="A60" s="164" t="str">
        <f>IFERROR(IF(INDEX(CSV用中間!C:C,MATCH(ROW(A55),CSV用中間!$B:$B,0))="","",INDEX(CSV用中間!C:C,MATCH(ROW(A55),CSV用中間!$B:$B,0))),"")</f>
        <v/>
      </c>
      <c r="B60" s="164" t="str">
        <f>IFERROR(IF(INDEX(CSV用中間!D:D,MATCH(ROW(B55),CSV用中間!$B:$B,0))="","",INDEX(CSV用中間!D:D,MATCH(ROW(B55),CSV用中間!$B:$B,0))),"")</f>
        <v/>
      </c>
      <c r="C60" s="164" t="str">
        <f>IFERROR(IF(INDEX(CSV用中間!E:E,MATCH(ROW(C55),CSV用中間!$B:$B,0))="","",INDEX(CSV用中間!E:E,MATCH(ROW(C55),CSV用中間!$B:$B,0))),"")</f>
        <v/>
      </c>
      <c r="D60" s="164" t="str">
        <f>IFERROR(IF(INDEX(CSV用中間!F:F,MATCH(ROW(D55),CSV用中間!$B:$B,0))="","",INDEX(CSV用中間!F:F,MATCH(ROW(D55),CSV用中間!$B:$B,0))),"")</f>
        <v/>
      </c>
      <c r="E60" s="164" t="str">
        <f>IFERROR(IF(INDEX(CSV用中間!G:G,MATCH(ROW(E55),CSV用中間!$B:$B,0))="","",INDEX(CSV用中間!G:G,MATCH(ROW(E55),CSV用中間!$B:$B,0))),"")</f>
        <v/>
      </c>
      <c r="F60" s="164" t="str">
        <f>IFERROR(IF(INDEX(CSV用中間!H:H,MATCH(ROW(F55),CSV用中間!$B:$B,0))="","",INDEX(CSV用中間!H:H,MATCH(ROW(F55),CSV用中間!$B:$B,0))),"")</f>
        <v/>
      </c>
      <c r="G60" s="164" t="str">
        <f>IFERROR(IF(INDEX(CSV用中間!I:I,MATCH(ROW(G55),CSV用中間!$B:$B,0))="","",INDEX(CSV用中間!I:I,MATCH(ROW(G55),CSV用中間!$B:$B,0))),"")</f>
        <v/>
      </c>
      <c r="H60" s="164" t="str">
        <f>IFERROR(IF(INDEX(CSV用中間!J:J,MATCH(ROW(H55),CSV用中間!$B:$B,0))="","",INDEX(CSV用中間!J:J,MATCH(ROW(H55),CSV用中間!$B:$B,0))),"")</f>
        <v/>
      </c>
      <c r="I60" s="164" t="str">
        <f>IFERROR(IF(INDEX(CSV用中間!K:K,MATCH(ROW(I55),CSV用中間!$B:$B,0))="","",INDEX(CSV用中間!K:K,MATCH(ROW(I55),CSV用中間!$B:$B,0))),"")</f>
        <v/>
      </c>
      <c r="J60" s="164" t="str">
        <f>IFERROR(IF(INDEX(CSV用中間!L:L,MATCH(ROW(J55),CSV用中間!$B:$B,0))="","",INDEX(CSV用中間!L:L,MATCH(ROW(J55),CSV用中間!$B:$B,0))),"")</f>
        <v/>
      </c>
      <c r="K60" s="164" t="str">
        <f>IFERROR(IF(INDEX(CSV用中間!M:M,MATCH(ROW(K55),CSV用中間!$B:$B,0))="","",INDEX(CSV用中間!M:M,MATCH(ROW(K55),CSV用中間!$B:$B,0))),"")</f>
        <v/>
      </c>
      <c r="L60" s="164" t="str">
        <f>IFERROR(IF(INDEX(CSV用中間!N:N,MATCH(ROW(L55),CSV用中間!$B:$B,0))="","",INDEX(CSV用中間!N:N,MATCH(ROW(L55),CSV用中間!$B:$B,0))),"")</f>
        <v/>
      </c>
      <c r="M60" s="164" t="str">
        <f>IFERROR(IF(INDEX(CSV用中間!O:O,MATCH(ROW(M55),CSV用中間!$B:$B,0))="","",INDEX(CSV用中間!O:O,MATCH(ROW(M55),CSV用中間!$B:$B,0))),"")</f>
        <v/>
      </c>
      <c r="N60" s="164" t="str">
        <f>IFERROR(IF(INDEX(CSV用中間!P:P,MATCH(ROW(N55),CSV用中間!$B:$B,0))="","",INDEX(CSV用中間!P:P,MATCH(ROW(N55),CSV用中間!$B:$B,0))),"")</f>
        <v/>
      </c>
    </row>
    <row r="61" spans="1:14" x14ac:dyDescent="0.4">
      <c r="A61" s="164" t="str">
        <f>IFERROR(IF(INDEX(CSV用中間!C:C,MATCH(ROW(A56),CSV用中間!$B:$B,0))="","",INDEX(CSV用中間!C:C,MATCH(ROW(A56),CSV用中間!$B:$B,0))),"")</f>
        <v/>
      </c>
      <c r="B61" s="164" t="str">
        <f>IFERROR(IF(INDEX(CSV用中間!D:D,MATCH(ROW(B56),CSV用中間!$B:$B,0))="","",INDEX(CSV用中間!D:D,MATCH(ROW(B56),CSV用中間!$B:$B,0))),"")</f>
        <v/>
      </c>
      <c r="C61" s="164" t="str">
        <f>IFERROR(IF(INDEX(CSV用中間!E:E,MATCH(ROW(C56),CSV用中間!$B:$B,0))="","",INDEX(CSV用中間!E:E,MATCH(ROW(C56),CSV用中間!$B:$B,0))),"")</f>
        <v/>
      </c>
      <c r="D61" s="164" t="str">
        <f>IFERROR(IF(INDEX(CSV用中間!F:F,MATCH(ROW(D56),CSV用中間!$B:$B,0))="","",INDEX(CSV用中間!F:F,MATCH(ROW(D56),CSV用中間!$B:$B,0))),"")</f>
        <v/>
      </c>
      <c r="E61" s="164" t="str">
        <f>IFERROR(IF(INDEX(CSV用中間!G:G,MATCH(ROW(E56),CSV用中間!$B:$B,0))="","",INDEX(CSV用中間!G:G,MATCH(ROW(E56),CSV用中間!$B:$B,0))),"")</f>
        <v/>
      </c>
      <c r="F61" s="164" t="str">
        <f>IFERROR(IF(INDEX(CSV用中間!H:H,MATCH(ROW(F56),CSV用中間!$B:$B,0))="","",INDEX(CSV用中間!H:H,MATCH(ROW(F56),CSV用中間!$B:$B,0))),"")</f>
        <v/>
      </c>
      <c r="G61" s="164" t="str">
        <f>IFERROR(IF(INDEX(CSV用中間!I:I,MATCH(ROW(G56),CSV用中間!$B:$B,0))="","",INDEX(CSV用中間!I:I,MATCH(ROW(G56),CSV用中間!$B:$B,0))),"")</f>
        <v/>
      </c>
      <c r="H61" s="164" t="str">
        <f>IFERROR(IF(INDEX(CSV用中間!J:J,MATCH(ROW(H56),CSV用中間!$B:$B,0))="","",INDEX(CSV用中間!J:J,MATCH(ROW(H56),CSV用中間!$B:$B,0))),"")</f>
        <v/>
      </c>
      <c r="I61" s="164" t="str">
        <f>IFERROR(IF(INDEX(CSV用中間!K:K,MATCH(ROW(I56),CSV用中間!$B:$B,0))="","",INDEX(CSV用中間!K:K,MATCH(ROW(I56),CSV用中間!$B:$B,0))),"")</f>
        <v/>
      </c>
      <c r="J61" s="164" t="str">
        <f>IFERROR(IF(INDEX(CSV用中間!L:L,MATCH(ROW(J56),CSV用中間!$B:$B,0))="","",INDEX(CSV用中間!L:L,MATCH(ROW(J56),CSV用中間!$B:$B,0))),"")</f>
        <v/>
      </c>
      <c r="K61" s="164" t="str">
        <f>IFERROR(IF(INDEX(CSV用中間!M:M,MATCH(ROW(K56),CSV用中間!$B:$B,0))="","",INDEX(CSV用中間!M:M,MATCH(ROW(K56),CSV用中間!$B:$B,0))),"")</f>
        <v/>
      </c>
      <c r="L61" s="164" t="str">
        <f>IFERROR(IF(INDEX(CSV用中間!N:N,MATCH(ROW(L56),CSV用中間!$B:$B,0))="","",INDEX(CSV用中間!N:N,MATCH(ROW(L56),CSV用中間!$B:$B,0))),"")</f>
        <v/>
      </c>
      <c r="M61" s="164" t="str">
        <f>IFERROR(IF(INDEX(CSV用中間!O:O,MATCH(ROW(M56),CSV用中間!$B:$B,0))="","",INDEX(CSV用中間!O:O,MATCH(ROW(M56),CSV用中間!$B:$B,0))),"")</f>
        <v/>
      </c>
      <c r="N61" s="164" t="str">
        <f>IFERROR(IF(INDEX(CSV用中間!P:P,MATCH(ROW(N56),CSV用中間!$B:$B,0))="","",INDEX(CSV用中間!P:P,MATCH(ROW(N56),CSV用中間!$B:$B,0))),"")</f>
        <v/>
      </c>
    </row>
    <row r="62" spans="1:14" x14ac:dyDescent="0.4">
      <c r="A62" s="164" t="str">
        <f>IFERROR(IF(INDEX(CSV用中間!C:C,MATCH(ROW(A57),CSV用中間!$B:$B,0))="","",INDEX(CSV用中間!C:C,MATCH(ROW(A57),CSV用中間!$B:$B,0))),"")</f>
        <v/>
      </c>
      <c r="B62" s="164" t="str">
        <f>IFERROR(IF(INDEX(CSV用中間!D:D,MATCH(ROW(B57),CSV用中間!$B:$B,0))="","",INDEX(CSV用中間!D:D,MATCH(ROW(B57),CSV用中間!$B:$B,0))),"")</f>
        <v/>
      </c>
      <c r="C62" s="164" t="str">
        <f>IFERROR(IF(INDEX(CSV用中間!E:E,MATCH(ROW(C57),CSV用中間!$B:$B,0))="","",INDEX(CSV用中間!E:E,MATCH(ROW(C57),CSV用中間!$B:$B,0))),"")</f>
        <v/>
      </c>
      <c r="D62" s="164" t="str">
        <f>IFERROR(IF(INDEX(CSV用中間!F:F,MATCH(ROW(D57),CSV用中間!$B:$B,0))="","",INDEX(CSV用中間!F:F,MATCH(ROW(D57),CSV用中間!$B:$B,0))),"")</f>
        <v/>
      </c>
      <c r="E62" s="164" t="str">
        <f>IFERROR(IF(INDEX(CSV用中間!G:G,MATCH(ROW(E57),CSV用中間!$B:$B,0))="","",INDEX(CSV用中間!G:G,MATCH(ROW(E57),CSV用中間!$B:$B,0))),"")</f>
        <v/>
      </c>
      <c r="F62" s="164" t="str">
        <f>IFERROR(IF(INDEX(CSV用中間!H:H,MATCH(ROW(F57),CSV用中間!$B:$B,0))="","",INDEX(CSV用中間!H:H,MATCH(ROW(F57),CSV用中間!$B:$B,0))),"")</f>
        <v/>
      </c>
      <c r="G62" s="164" t="str">
        <f>IFERROR(IF(INDEX(CSV用中間!I:I,MATCH(ROW(G57),CSV用中間!$B:$B,0))="","",INDEX(CSV用中間!I:I,MATCH(ROW(G57),CSV用中間!$B:$B,0))),"")</f>
        <v/>
      </c>
      <c r="H62" s="164" t="str">
        <f>IFERROR(IF(INDEX(CSV用中間!J:J,MATCH(ROW(H57),CSV用中間!$B:$B,0))="","",INDEX(CSV用中間!J:J,MATCH(ROW(H57),CSV用中間!$B:$B,0))),"")</f>
        <v/>
      </c>
      <c r="I62" s="164" t="str">
        <f>IFERROR(IF(INDEX(CSV用中間!K:K,MATCH(ROW(I57),CSV用中間!$B:$B,0))="","",INDEX(CSV用中間!K:K,MATCH(ROW(I57),CSV用中間!$B:$B,0))),"")</f>
        <v/>
      </c>
      <c r="J62" s="164" t="str">
        <f>IFERROR(IF(INDEX(CSV用中間!L:L,MATCH(ROW(J57),CSV用中間!$B:$B,0))="","",INDEX(CSV用中間!L:L,MATCH(ROW(J57),CSV用中間!$B:$B,0))),"")</f>
        <v/>
      </c>
      <c r="K62" s="164" t="str">
        <f>IFERROR(IF(INDEX(CSV用中間!M:M,MATCH(ROW(K57),CSV用中間!$B:$B,0))="","",INDEX(CSV用中間!M:M,MATCH(ROW(K57),CSV用中間!$B:$B,0))),"")</f>
        <v/>
      </c>
      <c r="L62" s="164" t="str">
        <f>IFERROR(IF(INDEX(CSV用中間!N:N,MATCH(ROW(L57),CSV用中間!$B:$B,0))="","",INDEX(CSV用中間!N:N,MATCH(ROW(L57),CSV用中間!$B:$B,0))),"")</f>
        <v/>
      </c>
      <c r="M62" s="164" t="str">
        <f>IFERROR(IF(INDEX(CSV用中間!O:O,MATCH(ROW(M57),CSV用中間!$B:$B,0))="","",INDEX(CSV用中間!O:O,MATCH(ROW(M57),CSV用中間!$B:$B,0))),"")</f>
        <v/>
      </c>
      <c r="N62" s="164" t="str">
        <f>IFERROR(IF(INDEX(CSV用中間!P:P,MATCH(ROW(N57),CSV用中間!$B:$B,0))="","",INDEX(CSV用中間!P:P,MATCH(ROW(N57),CSV用中間!$B:$B,0))),"")</f>
        <v/>
      </c>
    </row>
    <row r="63" spans="1:14" x14ac:dyDescent="0.4">
      <c r="A63" s="164" t="str">
        <f>IFERROR(IF(INDEX(CSV用中間!C:C,MATCH(ROW(A58),CSV用中間!$B:$B,0))="","",INDEX(CSV用中間!C:C,MATCH(ROW(A58),CSV用中間!$B:$B,0))),"")</f>
        <v/>
      </c>
      <c r="B63" s="164" t="str">
        <f>IFERROR(IF(INDEX(CSV用中間!D:D,MATCH(ROW(B58),CSV用中間!$B:$B,0))="","",INDEX(CSV用中間!D:D,MATCH(ROW(B58),CSV用中間!$B:$B,0))),"")</f>
        <v/>
      </c>
      <c r="C63" s="164" t="str">
        <f>IFERROR(IF(INDEX(CSV用中間!E:E,MATCH(ROW(C58),CSV用中間!$B:$B,0))="","",INDEX(CSV用中間!E:E,MATCH(ROW(C58),CSV用中間!$B:$B,0))),"")</f>
        <v/>
      </c>
      <c r="D63" s="164" t="str">
        <f>IFERROR(IF(INDEX(CSV用中間!F:F,MATCH(ROW(D58),CSV用中間!$B:$B,0))="","",INDEX(CSV用中間!F:F,MATCH(ROW(D58),CSV用中間!$B:$B,0))),"")</f>
        <v/>
      </c>
      <c r="E63" s="164" t="str">
        <f>IFERROR(IF(INDEX(CSV用中間!G:G,MATCH(ROW(E58),CSV用中間!$B:$B,0))="","",INDEX(CSV用中間!G:G,MATCH(ROW(E58),CSV用中間!$B:$B,0))),"")</f>
        <v/>
      </c>
      <c r="F63" s="164" t="str">
        <f>IFERROR(IF(INDEX(CSV用中間!H:H,MATCH(ROW(F58),CSV用中間!$B:$B,0))="","",INDEX(CSV用中間!H:H,MATCH(ROW(F58),CSV用中間!$B:$B,0))),"")</f>
        <v/>
      </c>
      <c r="G63" s="164" t="str">
        <f>IFERROR(IF(INDEX(CSV用中間!I:I,MATCH(ROW(G58),CSV用中間!$B:$B,0))="","",INDEX(CSV用中間!I:I,MATCH(ROW(G58),CSV用中間!$B:$B,0))),"")</f>
        <v/>
      </c>
      <c r="H63" s="164" t="str">
        <f>IFERROR(IF(INDEX(CSV用中間!J:J,MATCH(ROW(H58),CSV用中間!$B:$B,0))="","",INDEX(CSV用中間!J:J,MATCH(ROW(H58),CSV用中間!$B:$B,0))),"")</f>
        <v/>
      </c>
      <c r="I63" s="164" t="str">
        <f>IFERROR(IF(INDEX(CSV用中間!K:K,MATCH(ROW(I58),CSV用中間!$B:$B,0))="","",INDEX(CSV用中間!K:K,MATCH(ROW(I58),CSV用中間!$B:$B,0))),"")</f>
        <v/>
      </c>
      <c r="J63" s="164" t="str">
        <f>IFERROR(IF(INDEX(CSV用中間!L:L,MATCH(ROW(J58),CSV用中間!$B:$B,0))="","",INDEX(CSV用中間!L:L,MATCH(ROW(J58),CSV用中間!$B:$B,0))),"")</f>
        <v/>
      </c>
      <c r="K63" s="164" t="str">
        <f>IFERROR(IF(INDEX(CSV用中間!M:M,MATCH(ROW(K58),CSV用中間!$B:$B,0))="","",INDEX(CSV用中間!M:M,MATCH(ROW(K58),CSV用中間!$B:$B,0))),"")</f>
        <v/>
      </c>
      <c r="L63" s="164" t="str">
        <f>IFERROR(IF(INDEX(CSV用中間!N:N,MATCH(ROW(L58),CSV用中間!$B:$B,0))="","",INDEX(CSV用中間!N:N,MATCH(ROW(L58),CSV用中間!$B:$B,0))),"")</f>
        <v/>
      </c>
      <c r="M63" s="164" t="str">
        <f>IFERROR(IF(INDEX(CSV用中間!O:O,MATCH(ROW(M58),CSV用中間!$B:$B,0))="","",INDEX(CSV用中間!O:O,MATCH(ROW(M58),CSV用中間!$B:$B,0))),"")</f>
        <v/>
      </c>
      <c r="N63" s="164" t="str">
        <f>IFERROR(IF(INDEX(CSV用中間!P:P,MATCH(ROW(N58),CSV用中間!$B:$B,0))="","",INDEX(CSV用中間!P:P,MATCH(ROW(N58),CSV用中間!$B:$B,0))),"")</f>
        <v/>
      </c>
    </row>
    <row r="64" spans="1:14" x14ac:dyDescent="0.4">
      <c r="A64" s="164" t="str">
        <f>IFERROR(IF(INDEX(CSV用中間!C:C,MATCH(ROW(A59),CSV用中間!$B:$B,0))="","",INDEX(CSV用中間!C:C,MATCH(ROW(A59),CSV用中間!$B:$B,0))),"")</f>
        <v/>
      </c>
      <c r="B64" s="164" t="str">
        <f>IFERROR(IF(INDEX(CSV用中間!D:D,MATCH(ROW(B59),CSV用中間!$B:$B,0))="","",INDEX(CSV用中間!D:D,MATCH(ROW(B59),CSV用中間!$B:$B,0))),"")</f>
        <v/>
      </c>
      <c r="C64" s="164" t="str">
        <f>IFERROR(IF(INDEX(CSV用中間!E:E,MATCH(ROW(C59),CSV用中間!$B:$B,0))="","",INDEX(CSV用中間!E:E,MATCH(ROW(C59),CSV用中間!$B:$B,0))),"")</f>
        <v/>
      </c>
      <c r="D64" s="164" t="str">
        <f>IFERROR(IF(INDEX(CSV用中間!F:F,MATCH(ROW(D59),CSV用中間!$B:$B,0))="","",INDEX(CSV用中間!F:F,MATCH(ROW(D59),CSV用中間!$B:$B,0))),"")</f>
        <v/>
      </c>
      <c r="E64" s="164" t="str">
        <f>IFERROR(IF(INDEX(CSV用中間!G:G,MATCH(ROW(E59),CSV用中間!$B:$B,0))="","",INDEX(CSV用中間!G:G,MATCH(ROW(E59),CSV用中間!$B:$B,0))),"")</f>
        <v/>
      </c>
      <c r="F64" s="164" t="str">
        <f>IFERROR(IF(INDEX(CSV用中間!H:H,MATCH(ROW(F59),CSV用中間!$B:$B,0))="","",INDEX(CSV用中間!H:H,MATCH(ROW(F59),CSV用中間!$B:$B,0))),"")</f>
        <v/>
      </c>
      <c r="G64" s="164" t="str">
        <f>IFERROR(IF(INDEX(CSV用中間!I:I,MATCH(ROW(G59),CSV用中間!$B:$B,0))="","",INDEX(CSV用中間!I:I,MATCH(ROW(G59),CSV用中間!$B:$B,0))),"")</f>
        <v/>
      </c>
      <c r="H64" s="164" t="str">
        <f>IFERROR(IF(INDEX(CSV用中間!J:J,MATCH(ROW(H59),CSV用中間!$B:$B,0))="","",INDEX(CSV用中間!J:J,MATCH(ROW(H59),CSV用中間!$B:$B,0))),"")</f>
        <v/>
      </c>
      <c r="I64" s="164" t="str">
        <f>IFERROR(IF(INDEX(CSV用中間!K:K,MATCH(ROW(I59),CSV用中間!$B:$B,0))="","",INDEX(CSV用中間!K:K,MATCH(ROW(I59),CSV用中間!$B:$B,0))),"")</f>
        <v/>
      </c>
      <c r="J64" s="164" t="str">
        <f>IFERROR(IF(INDEX(CSV用中間!L:L,MATCH(ROW(J59),CSV用中間!$B:$B,0))="","",INDEX(CSV用中間!L:L,MATCH(ROW(J59),CSV用中間!$B:$B,0))),"")</f>
        <v/>
      </c>
      <c r="K64" s="164" t="str">
        <f>IFERROR(IF(INDEX(CSV用中間!M:M,MATCH(ROW(K59),CSV用中間!$B:$B,0))="","",INDEX(CSV用中間!M:M,MATCH(ROW(K59),CSV用中間!$B:$B,0))),"")</f>
        <v/>
      </c>
      <c r="L64" s="164" t="str">
        <f>IFERROR(IF(INDEX(CSV用中間!N:N,MATCH(ROW(L59),CSV用中間!$B:$B,0))="","",INDEX(CSV用中間!N:N,MATCH(ROW(L59),CSV用中間!$B:$B,0))),"")</f>
        <v/>
      </c>
      <c r="M64" s="164" t="str">
        <f>IFERROR(IF(INDEX(CSV用中間!O:O,MATCH(ROW(M59),CSV用中間!$B:$B,0))="","",INDEX(CSV用中間!O:O,MATCH(ROW(M59),CSV用中間!$B:$B,0))),"")</f>
        <v/>
      </c>
      <c r="N64" s="164" t="str">
        <f>IFERROR(IF(INDEX(CSV用中間!P:P,MATCH(ROW(N59),CSV用中間!$B:$B,0))="","",INDEX(CSV用中間!P:P,MATCH(ROW(N59),CSV用中間!$B:$B,0))),"")</f>
        <v/>
      </c>
    </row>
    <row r="65" spans="1:14" x14ac:dyDescent="0.4">
      <c r="A65" s="164" t="str">
        <f>IFERROR(IF(INDEX(CSV用中間!C:C,MATCH(ROW(A60),CSV用中間!$B:$B,0))="","",INDEX(CSV用中間!C:C,MATCH(ROW(A60),CSV用中間!$B:$B,0))),"")</f>
        <v/>
      </c>
      <c r="B65" s="164" t="str">
        <f>IFERROR(IF(INDEX(CSV用中間!D:D,MATCH(ROW(B60),CSV用中間!$B:$B,0))="","",INDEX(CSV用中間!D:D,MATCH(ROW(B60),CSV用中間!$B:$B,0))),"")</f>
        <v/>
      </c>
      <c r="C65" s="164" t="str">
        <f>IFERROR(IF(INDEX(CSV用中間!E:E,MATCH(ROW(C60),CSV用中間!$B:$B,0))="","",INDEX(CSV用中間!E:E,MATCH(ROW(C60),CSV用中間!$B:$B,0))),"")</f>
        <v/>
      </c>
      <c r="D65" s="164" t="str">
        <f>IFERROR(IF(INDEX(CSV用中間!F:F,MATCH(ROW(D60),CSV用中間!$B:$B,0))="","",INDEX(CSV用中間!F:F,MATCH(ROW(D60),CSV用中間!$B:$B,0))),"")</f>
        <v/>
      </c>
      <c r="E65" s="164" t="str">
        <f>IFERROR(IF(INDEX(CSV用中間!G:G,MATCH(ROW(E60),CSV用中間!$B:$B,0))="","",INDEX(CSV用中間!G:G,MATCH(ROW(E60),CSV用中間!$B:$B,0))),"")</f>
        <v/>
      </c>
      <c r="F65" s="164" t="str">
        <f>IFERROR(IF(INDEX(CSV用中間!H:H,MATCH(ROW(F60),CSV用中間!$B:$B,0))="","",INDEX(CSV用中間!H:H,MATCH(ROW(F60),CSV用中間!$B:$B,0))),"")</f>
        <v/>
      </c>
      <c r="G65" s="164" t="str">
        <f>IFERROR(IF(INDEX(CSV用中間!I:I,MATCH(ROW(G60),CSV用中間!$B:$B,0))="","",INDEX(CSV用中間!I:I,MATCH(ROW(G60),CSV用中間!$B:$B,0))),"")</f>
        <v/>
      </c>
      <c r="H65" s="164" t="str">
        <f>IFERROR(IF(INDEX(CSV用中間!J:J,MATCH(ROW(H60),CSV用中間!$B:$B,0))="","",INDEX(CSV用中間!J:J,MATCH(ROW(H60),CSV用中間!$B:$B,0))),"")</f>
        <v/>
      </c>
      <c r="I65" s="164" t="str">
        <f>IFERROR(IF(INDEX(CSV用中間!K:K,MATCH(ROW(I60),CSV用中間!$B:$B,0))="","",INDEX(CSV用中間!K:K,MATCH(ROW(I60),CSV用中間!$B:$B,0))),"")</f>
        <v/>
      </c>
      <c r="J65" s="164" t="str">
        <f>IFERROR(IF(INDEX(CSV用中間!L:L,MATCH(ROW(J60),CSV用中間!$B:$B,0))="","",INDEX(CSV用中間!L:L,MATCH(ROW(J60),CSV用中間!$B:$B,0))),"")</f>
        <v/>
      </c>
      <c r="K65" s="164" t="str">
        <f>IFERROR(IF(INDEX(CSV用中間!M:M,MATCH(ROW(K60),CSV用中間!$B:$B,0))="","",INDEX(CSV用中間!M:M,MATCH(ROW(K60),CSV用中間!$B:$B,0))),"")</f>
        <v/>
      </c>
      <c r="L65" s="164" t="str">
        <f>IFERROR(IF(INDEX(CSV用中間!N:N,MATCH(ROW(L60),CSV用中間!$B:$B,0))="","",INDEX(CSV用中間!N:N,MATCH(ROW(L60),CSV用中間!$B:$B,0))),"")</f>
        <v/>
      </c>
      <c r="M65" s="164" t="str">
        <f>IFERROR(IF(INDEX(CSV用中間!O:O,MATCH(ROW(M60),CSV用中間!$B:$B,0))="","",INDEX(CSV用中間!O:O,MATCH(ROW(M60),CSV用中間!$B:$B,0))),"")</f>
        <v/>
      </c>
      <c r="N65" s="164" t="str">
        <f>IFERROR(IF(INDEX(CSV用中間!P:P,MATCH(ROW(N60),CSV用中間!$B:$B,0))="","",INDEX(CSV用中間!P:P,MATCH(ROW(N60),CSV用中間!$B:$B,0))),"")</f>
        <v/>
      </c>
    </row>
    <row r="66" spans="1:14" x14ac:dyDescent="0.4">
      <c r="A66" s="164" t="str">
        <f>IFERROR(IF(INDEX(CSV用中間!C:C,MATCH(ROW(A61),CSV用中間!$B:$B,0))="","",INDEX(CSV用中間!C:C,MATCH(ROW(A61),CSV用中間!$B:$B,0))),"")</f>
        <v/>
      </c>
      <c r="B66" s="164" t="str">
        <f>IFERROR(IF(INDEX(CSV用中間!D:D,MATCH(ROW(B61),CSV用中間!$B:$B,0))="","",INDEX(CSV用中間!D:D,MATCH(ROW(B61),CSV用中間!$B:$B,0))),"")</f>
        <v/>
      </c>
      <c r="C66" s="164" t="str">
        <f>IFERROR(IF(INDEX(CSV用中間!E:E,MATCH(ROW(C61),CSV用中間!$B:$B,0))="","",INDEX(CSV用中間!E:E,MATCH(ROW(C61),CSV用中間!$B:$B,0))),"")</f>
        <v/>
      </c>
      <c r="D66" s="164" t="str">
        <f>IFERROR(IF(INDEX(CSV用中間!F:F,MATCH(ROW(D61),CSV用中間!$B:$B,0))="","",INDEX(CSV用中間!F:F,MATCH(ROW(D61),CSV用中間!$B:$B,0))),"")</f>
        <v/>
      </c>
      <c r="E66" s="164" t="str">
        <f>IFERROR(IF(INDEX(CSV用中間!G:G,MATCH(ROW(E61),CSV用中間!$B:$B,0))="","",INDEX(CSV用中間!G:G,MATCH(ROW(E61),CSV用中間!$B:$B,0))),"")</f>
        <v/>
      </c>
      <c r="F66" s="164" t="str">
        <f>IFERROR(IF(INDEX(CSV用中間!H:H,MATCH(ROW(F61),CSV用中間!$B:$B,0))="","",INDEX(CSV用中間!H:H,MATCH(ROW(F61),CSV用中間!$B:$B,0))),"")</f>
        <v/>
      </c>
      <c r="G66" s="164" t="str">
        <f>IFERROR(IF(INDEX(CSV用中間!I:I,MATCH(ROW(G61),CSV用中間!$B:$B,0))="","",INDEX(CSV用中間!I:I,MATCH(ROW(G61),CSV用中間!$B:$B,0))),"")</f>
        <v/>
      </c>
      <c r="H66" s="164" t="str">
        <f>IFERROR(IF(INDEX(CSV用中間!J:J,MATCH(ROW(H61),CSV用中間!$B:$B,0))="","",INDEX(CSV用中間!J:J,MATCH(ROW(H61),CSV用中間!$B:$B,0))),"")</f>
        <v/>
      </c>
      <c r="I66" s="164" t="str">
        <f>IFERROR(IF(INDEX(CSV用中間!K:K,MATCH(ROW(I61),CSV用中間!$B:$B,0))="","",INDEX(CSV用中間!K:K,MATCH(ROW(I61),CSV用中間!$B:$B,0))),"")</f>
        <v/>
      </c>
      <c r="J66" s="164" t="str">
        <f>IFERROR(IF(INDEX(CSV用中間!L:L,MATCH(ROW(J61),CSV用中間!$B:$B,0))="","",INDEX(CSV用中間!L:L,MATCH(ROW(J61),CSV用中間!$B:$B,0))),"")</f>
        <v/>
      </c>
      <c r="K66" s="164" t="str">
        <f>IFERROR(IF(INDEX(CSV用中間!M:M,MATCH(ROW(K61),CSV用中間!$B:$B,0))="","",INDEX(CSV用中間!M:M,MATCH(ROW(K61),CSV用中間!$B:$B,0))),"")</f>
        <v/>
      </c>
      <c r="L66" s="164" t="str">
        <f>IFERROR(IF(INDEX(CSV用中間!N:N,MATCH(ROW(L61),CSV用中間!$B:$B,0))="","",INDEX(CSV用中間!N:N,MATCH(ROW(L61),CSV用中間!$B:$B,0))),"")</f>
        <v/>
      </c>
      <c r="M66" s="164" t="str">
        <f>IFERROR(IF(INDEX(CSV用中間!O:O,MATCH(ROW(M61),CSV用中間!$B:$B,0))="","",INDEX(CSV用中間!O:O,MATCH(ROW(M61),CSV用中間!$B:$B,0))),"")</f>
        <v/>
      </c>
      <c r="N66" s="164" t="str">
        <f>IFERROR(IF(INDEX(CSV用中間!P:P,MATCH(ROW(N61),CSV用中間!$B:$B,0))="","",INDEX(CSV用中間!P:P,MATCH(ROW(N61),CSV用中間!$B:$B,0))),"")</f>
        <v/>
      </c>
    </row>
    <row r="67" spans="1:14" x14ac:dyDescent="0.4">
      <c r="A67" s="164" t="str">
        <f>IFERROR(IF(INDEX(CSV用中間!C:C,MATCH(ROW(A62),CSV用中間!$B:$B,0))="","",INDEX(CSV用中間!C:C,MATCH(ROW(A62),CSV用中間!$B:$B,0))),"")</f>
        <v/>
      </c>
      <c r="B67" s="164" t="str">
        <f>IFERROR(IF(INDEX(CSV用中間!D:D,MATCH(ROW(B62),CSV用中間!$B:$B,0))="","",INDEX(CSV用中間!D:D,MATCH(ROW(B62),CSV用中間!$B:$B,0))),"")</f>
        <v/>
      </c>
      <c r="C67" s="164" t="str">
        <f>IFERROR(IF(INDEX(CSV用中間!E:E,MATCH(ROW(C62),CSV用中間!$B:$B,0))="","",INDEX(CSV用中間!E:E,MATCH(ROW(C62),CSV用中間!$B:$B,0))),"")</f>
        <v/>
      </c>
      <c r="D67" s="164" t="str">
        <f>IFERROR(IF(INDEX(CSV用中間!F:F,MATCH(ROW(D62),CSV用中間!$B:$B,0))="","",INDEX(CSV用中間!F:F,MATCH(ROW(D62),CSV用中間!$B:$B,0))),"")</f>
        <v/>
      </c>
      <c r="E67" s="164" t="str">
        <f>IFERROR(IF(INDEX(CSV用中間!G:G,MATCH(ROW(E62),CSV用中間!$B:$B,0))="","",INDEX(CSV用中間!G:G,MATCH(ROW(E62),CSV用中間!$B:$B,0))),"")</f>
        <v/>
      </c>
      <c r="F67" s="164" t="str">
        <f>IFERROR(IF(INDEX(CSV用中間!H:H,MATCH(ROW(F62),CSV用中間!$B:$B,0))="","",INDEX(CSV用中間!H:H,MATCH(ROW(F62),CSV用中間!$B:$B,0))),"")</f>
        <v/>
      </c>
      <c r="G67" s="164" t="str">
        <f>IFERROR(IF(INDEX(CSV用中間!I:I,MATCH(ROW(G62),CSV用中間!$B:$B,0))="","",INDEX(CSV用中間!I:I,MATCH(ROW(G62),CSV用中間!$B:$B,0))),"")</f>
        <v/>
      </c>
      <c r="H67" s="164" t="str">
        <f>IFERROR(IF(INDEX(CSV用中間!J:J,MATCH(ROW(H62),CSV用中間!$B:$B,0))="","",INDEX(CSV用中間!J:J,MATCH(ROW(H62),CSV用中間!$B:$B,0))),"")</f>
        <v/>
      </c>
      <c r="I67" s="164" t="str">
        <f>IFERROR(IF(INDEX(CSV用中間!K:K,MATCH(ROW(I62),CSV用中間!$B:$B,0))="","",INDEX(CSV用中間!K:K,MATCH(ROW(I62),CSV用中間!$B:$B,0))),"")</f>
        <v/>
      </c>
      <c r="J67" s="164" t="str">
        <f>IFERROR(IF(INDEX(CSV用中間!L:L,MATCH(ROW(J62),CSV用中間!$B:$B,0))="","",INDEX(CSV用中間!L:L,MATCH(ROW(J62),CSV用中間!$B:$B,0))),"")</f>
        <v/>
      </c>
      <c r="K67" s="164" t="str">
        <f>IFERROR(IF(INDEX(CSV用中間!M:M,MATCH(ROW(K62),CSV用中間!$B:$B,0))="","",INDEX(CSV用中間!M:M,MATCH(ROW(K62),CSV用中間!$B:$B,0))),"")</f>
        <v/>
      </c>
      <c r="L67" s="164" t="str">
        <f>IFERROR(IF(INDEX(CSV用中間!N:N,MATCH(ROW(L62),CSV用中間!$B:$B,0))="","",INDEX(CSV用中間!N:N,MATCH(ROW(L62),CSV用中間!$B:$B,0))),"")</f>
        <v/>
      </c>
      <c r="M67" s="164" t="str">
        <f>IFERROR(IF(INDEX(CSV用中間!O:O,MATCH(ROW(M62),CSV用中間!$B:$B,0))="","",INDEX(CSV用中間!O:O,MATCH(ROW(M62),CSV用中間!$B:$B,0))),"")</f>
        <v/>
      </c>
      <c r="N67" s="164" t="str">
        <f>IFERROR(IF(INDEX(CSV用中間!P:P,MATCH(ROW(N62),CSV用中間!$B:$B,0))="","",INDEX(CSV用中間!P:P,MATCH(ROW(N62),CSV用中間!$B:$B,0))),"")</f>
        <v/>
      </c>
    </row>
    <row r="68" spans="1:14" x14ac:dyDescent="0.4">
      <c r="A68" s="164" t="str">
        <f>IFERROR(IF(INDEX(CSV用中間!C:C,MATCH(ROW(A63),CSV用中間!$B:$B,0))="","",INDEX(CSV用中間!C:C,MATCH(ROW(A63),CSV用中間!$B:$B,0))),"")</f>
        <v/>
      </c>
      <c r="B68" s="164" t="str">
        <f>IFERROR(IF(INDEX(CSV用中間!D:D,MATCH(ROW(B63),CSV用中間!$B:$B,0))="","",INDEX(CSV用中間!D:D,MATCH(ROW(B63),CSV用中間!$B:$B,0))),"")</f>
        <v/>
      </c>
      <c r="C68" s="164" t="str">
        <f>IFERROR(IF(INDEX(CSV用中間!E:E,MATCH(ROW(C63),CSV用中間!$B:$B,0))="","",INDEX(CSV用中間!E:E,MATCH(ROW(C63),CSV用中間!$B:$B,0))),"")</f>
        <v/>
      </c>
      <c r="D68" s="164" t="str">
        <f>IFERROR(IF(INDEX(CSV用中間!F:F,MATCH(ROW(D63),CSV用中間!$B:$B,0))="","",INDEX(CSV用中間!F:F,MATCH(ROW(D63),CSV用中間!$B:$B,0))),"")</f>
        <v/>
      </c>
      <c r="E68" s="164" t="str">
        <f>IFERROR(IF(INDEX(CSV用中間!G:G,MATCH(ROW(E63),CSV用中間!$B:$B,0))="","",INDEX(CSV用中間!G:G,MATCH(ROW(E63),CSV用中間!$B:$B,0))),"")</f>
        <v/>
      </c>
      <c r="F68" s="164" t="str">
        <f>IFERROR(IF(INDEX(CSV用中間!H:H,MATCH(ROW(F63),CSV用中間!$B:$B,0))="","",INDEX(CSV用中間!H:H,MATCH(ROW(F63),CSV用中間!$B:$B,0))),"")</f>
        <v/>
      </c>
      <c r="G68" s="164" t="str">
        <f>IFERROR(IF(INDEX(CSV用中間!I:I,MATCH(ROW(G63),CSV用中間!$B:$B,0))="","",INDEX(CSV用中間!I:I,MATCH(ROW(G63),CSV用中間!$B:$B,0))),"")</f>
        <v/>
      </c>
      <c r="H68" s="164" t="str">
        <f>IFERROR(IF(INDEX(CSV用中間!J:J,MATCH(ROW(H63),CSV用中間!$B:$B,0))="","",INDEX(CSV用中間!J:J,MATCH(ROW(H63),CSV用中間!$B:$B,0))),"")</f>
        <v/>
      </c>
      <c r="I68" s="164" t="str">
        <f>IFERROR(IF(INDEX(CSV用中間!K:K,MATCH(ROW(I63),CSV用中間!$B:$B,0))="","",INDEX(CSV用中間!K:K,MATCH(ROW(I63),CSV用中間!$B:$B,0))),"")</f>
        <v/>
      </c>
      <c r="J68" s="164" t="str">
        <f>IFERROR(IF(INDEX(CSV用中間!L:L,MATCH(ROW(J63),CSV用中間!$B:$B,0))="","",INDEX(CSV用中間!L:L,MATCH(ROW(J63),CSV用中間!$B:$B,0))),"")</f>
        <v/>
      </c>
      <c r="K68" s="164" t="str">
        <f>IFERROR(IF(INDEX(CSV用中間!M:M,MATCH(ROW(K63),CSV用中間!$B:$B,0))="","",INDEX(CSV用中間!M:M,MATCH(ROW(K63),CSV用中間!$B:$B,0))),"")</f>
        <v/>
      </c>
      <c r="L68" s="164" t="str">
        <f>IFERROR(IF(INDEX(CSV用中間!N:N,MATCH(ROW(L63),CSV用中間!$B:$B,0))="","",INDEX(CSV用中間!N:N,MATCH(ROW(L63),CSV用中間!$B:$B,0))),"")</f>
        <v/>
      </c>
      <c r="M68" s="164" t="str">
        <f>IFERROR(IF(INDEX(CSV用中間!O:O,MATCH(ROW(M63),CSV用中間!$B:$B,0))="","",INDEX(CSV用中間!O:O,MATCH(ROW(M63),CSV用中間!$B:$B,0))),"")</f>
        <v/>
      </c>
      <c r="N68" s="164" t="str">
        <f>IFERROR(IF(INDEX(CSV用中間!P:P,MATCH(ROW(N63),CSV用中間!$B:$B,0))="","",INDEX(CSV用中間!P:P,MATCH(ROW(N63),CSV用中間!$B:$B,0))),"")</f>
        <v/>
      </c>
    </row>
    <row r="69" spans="1:14" x14ac:dyDescent="0.4">
      <c r="A69" s="164" t="str">
        <f>IFERROR(IF(INDEX(CSV用中間!C:C,MATCH(ROW(A64),CSV用中間!$B:$B,0))="","",INDEX(CSV用中間!C:C,MATCH(ROW(A64),CSV用中間!$B:$B,0))),"")</f>
        <v/>
      </c>
      <c r="B69" s="164" t="str">
        <f>IFERROR(IF(INDEX(CSV用中間!D:D,MATCH(ROW(B64),CSV用中間!$B:$B,0))="","",INDEX(CSV用中間!D:D,MATCH(ROW(B64),CSV用中間!$B:$B,0))),"")</f>
        <v/>
      </c>
      <c r="C69" s="164" t="str">
        <f>IFERROR(IF(INDEX(CSV用中間!E:E,MATCH(ROW(C64),CSV用中間!$B:$B,0))="","",INDEX(CSV用中間!E:E,MATCH(ROW(C64),CSV用中間!$B:$B,0))),"")</f>
        <v/>
      </c>
      <c r="D69" s="164" t="str">
        <f>IFERROR(IF(INDEX(CSV用中間!F:F,MATCH(ROW(D64),CSV用中間!$B:$B,0))="","",INDEX(CSV用中間!F:F,MATCH(ROW(D64),CSV用中間!$B:$B,0))),"")</f>
        <v/>
      </c>
      <c r="E69" s="164" t="str">
        <f>IFERROR(IF(INDEX(CSV用中間!G:G,MATCH(ROW(E64),CSV用中間!$B:$B,0))="","",INDEX(CSV用中間!G:G,MATCH(ROW(E64),CSV用中間!$B:$B,0))),"")</f>
        <v/>
      </c>
      <c r="F69" s="164" t="str">
        <f>IFERROR(IF(INDEX(CSV用中間!H:H,MATCH(ROW(F64),CSV用中間!$B:$B,0))="","",INDEX(CSV用中間!H:H,MATCH(ROW(F64),CSV用中間!$B:$B,0))),"")</f>
        <v/>
      </c>
      <c r="G69" s="164" t="str">
        <f>IFERROR(IF(INDEX(CSV用中間!I:I,MATCH(ROW(G64),CSV用中間!$B:$B,0))="","",INDEX(CSV用中間!I:I,MATCH(ROW(G64),CSV用中間!$B:$B,0))),"")</f>
        <v/>
      </c>
      <c r="H69" s="164" t="str">
        <f>IFERROR(IF(INDEX(CSV用中間!J:J,MATCH(ROW(H64),CSV用中間!$B:$B,0))="","",INDEX(CSV用中間!J:J,MATCH(ROW(H64),CSV用中間!$B:$B,0))),"")</f>
        <v/>
      </c>
      <c r="I69" s="164" t="str">
        <f>IFERROR(IF(INDEX(CSV用中間!K:K,MATCH(ROW(I64),CSV用中間!$B:$B,0))="","",INDEX(CSV用中間!K:K,MATCH(ROW(I64),CSV用中間!$B:$B,0))),"")</f>
        <v/>
      </c>
      <c r="J69" s="164" t="str">
        <f>IFERROR(IF(INDEX(CSV用中間!L:L,MATCH(ROW(J64),CSV用中間!$B:$B,0))="","",INDEX(CSV用中間!L:L,MATCH(ROW(J64),CSV用中間!$B:$B,0))),"")</f>
        <v/>
      </c>
      <c r="K69" s="164" t="str">
        <f>IFERROR(IF(INDEX(CSV用中間!M:M,MATCH(ROW(K64),CSV用中間!$B:$B,0))="","",INDEX(CSV用中間!M:M,MATCH(ROW(K64),CSV用中間!$B:$B,0))),"")</f>
        <v/>
      </c>
      <c r="L69" s="164" t="str">
        <f>IFERROR(IF(INDEX(CSV用中間!N:N,MATCH(ROW(L64),CSV用中間!$B:$B,0))="","",INDEX(CSV用中間!N:N,MATCH(ROW(L64),CSV用中間!$B:$B,0))),"")</f>
        <v/>
      </c>
      <c r="M69" s="164" t="str">
        <f>IFERROR(IF(INDEX(CSV用中間!O:O,MATCH(ROW(M64),CSV用中間!$B:$B,0))="","",INDEX(CSV用中間!O:O,MATCH(ROW(M64),CSV用中間!$B:$B,0))),"")</f>
        <v/>
      </c>
      <c r="N69" s="164" t="str">
        <f>IFERROR(IF(INDEX(CSV用中間!P:P,MATCH(ROW(N64),CSV用中間!$B:$B,0))="","",INDEX(CSV用中間!P:P,MATCH(ROW(N64),CSV用中間!$B:$B,0))),"")</f>
        <v/>
      </c>
    </row>
    <row r="70" spans="1:14" x14ac:dyDescent="0.4">
      <c r="A70" s="164" t="str">
        <f>IFERROR(IF(INDEX(CSV用中間!C:C,MATCH(ROW(A65),CSV用中間!$B:$B,0))="","",INDEX(CSV用中間!C:C,MATCH(ROW(A65),CSV用中間!$B:$B,0))),"")</f>
        <v/>
      </c>
      <c r="B70" s="164" t="str">
        <f>IFERROR(IF(INDEX(CSV用中間!D:D,MATCH(ROW(B65),CSV用中間!$B:$B,0))="","",INDEX(CSV用中間!D:D,MATCH(ROW(B65),CSV用中間!$B:$B,0))),"")</f>
        <v/>
      </c>
      <c r="C70" s="164" t="str">
        <f>IFERROR(IF(INDEX(CSV用中間!E:E,MATCH(ROW(C65),CSV用中間!$B:$B,0))="","",INDEX(CSV用中間!E:E,MATCH(ROW(C65),CSV用中間!$B:$B,0))),"")</f>
        <v/>
      </c>
      <c r="D70" s="164" t="str">
        <f>IFERROR(IF(INDEX(CSV用中間!F:F,MATCH(ROW(D65),CSV用中間!$B:$B,0))="","",INDEX(CSV用中間!F:F,MATCH(ROW(D65),CSV用中間!$B:$B,0))),"")</f>
        <v/>
      </c>
      <c r="E70" s="164" t="str">
        <f>IFERROR(IF(INDEX(CSV用中間!G:G,MATCH(ROW(E65),CSV用中間!$B:$B,0))="","",INDEX(CSV用中間!G:G,MATCH(ROW(E65),CSV用中間!$B:$B,0))),"")</f>
        <v/>
      </c>
      <c r="F70" s="164" t="str">
        <f>IFERROR(IF(INDEX(CSV用中間!H:H,MATCH(ROW(F65),CSV用中間!$B:$B,0))="","",INDEX(CSV用中間!H:H,MATCH(ROW(F65),CSV用中間!$B:$B,0))),"")</f>
        <v/>
      </c>
      <c r="G70" s="164" t="str">
        <f>IFERROR(IF(INDEX(CSV用中間!I:I,MATCH(ROW(G65),CSV用中間!$B:$B,0))="","",INDEX(CSV用中間!I:I,MATCH(ROW(G65),CSV用中間!$B:$B,0))),"")</f>
        <v/>
      </c>
      <c r="H70" s="164" t="str">
        <f>IFERROR(IF(INDEX(CSV用中間!J:J,MATCH(ROW(H65),CSV用中間!$B:$B,0))="","",INDEX(CSV用中間!J:J,MATCH(ROW(H65),CSV用中間!$B:$B,0))),"")</f>
        <v/>
      </c>
      <c r="I70" s="164" t="str">
        <f>IFERROR(IF(INDEX(CSV用中間!K:K,MATCH(ROW(I65),CSV用中間!$B:$B,0))="","",INDEX(CSV用中間!K:K,MATCH(ROW(I65),CSV用中間!$B:$B,0))),"")</f>
        <v/>
      </c>
      <c r="J70" s="164" t="str">
        <f>IFERROR(IF(INDEX(CSV用中間!L:L,MATCH(ROW(J65),CSV用中間!$B:$B,0))="","",INDEX(CSV用中間!L:L,MATCH(ROW(J65),CSV用中間!$B:$B,0))),"")</f>
        <v/>
      </c>
      <c r="K70" s="164" t="str">
        <f>IFERROR(IF(INDEX(CSV用中間!M:M,MATCH(ROW(K65),CSV用中間!$B:$B,0))="","",INDEX(CSV用中間!M:M,MATCH(ROW(K65),CSV用中間!$B:$B,0))),"")</f>
        <v/>
      </c>
      <c r="L70" s="164" t="str">
        <f>IFERROR(IF(INDEX(CSV用中間!N:N,MATCH(ROW(L65),CSV用中間!$B:$B,0))="","",INDEX(CSV用中間!N:N,MATCH(ROW(L65),CSV用中間!$B:$B,0))),"")</f>
        <v/>
      </c>
      <c r="M70" s="164" t="str">
        <f>IFERROR(IF(INDEX(CSV用中間!O:O,MATCH(ROW(M65),CSV用中間!$B:$B,0))="","",INDEX(CSV用中間!O:O,MATCH(ROW(M65),CSV用中間!$B:$B,0))),"")</f>
        <v/>
      </c>
      <c r="N70" s="164" t="str">
        <f>IFERROR(IF(INDEX(CSV用中間!P:P,MATCH(ROW(N65),CSV用中間!$B:$B,0))="","",INDEX(CSV用中間!P:P,MATCH(ROW(N65),CSV用中間!$B:$B,0))),"")</f>
        <v/>
      </c>
    </row>
    <row r="71" spans="1:14" x14ac:dyDescent="0.4">
      <c r="A71" s="164" t="str">
        <f>IFERROR(IF(INDEX(CSV用中間!C:C,MATCH(ROW(A66),CSV用中間!$B:$B,0))="","",INDEX(CSV用中間!C:C,MATCH(ROW(A66),CSV用中間!$B:$B,0))),"")</f>
        <v/>
      </c>
      <c r="B71" s="164" t="str">
        <f>IFERROR(IF(INDEX(CSV用中間!D:D,MATCH(ROW(B66),CSV用中間!$B:$B,0))="","",INDEX(CSV用中間!D:D,MATCH(ROW(B66),CSV用中間!$B:$B,0))),"")</f>
        <v/>
      </c>
      <c r="C71" s="164" t="str">
        <f>IFERROR(IF(INDEX(CSV用中間!E:E,MATCH(ROW(C66),CSV用中間!$B:$B,0))="","",INDEX(CSV用中間!E:E,MATCH(ROW(C66),CSV用中間!$B:$B,0))),"")</f>
        <v/>
      </c>
      <c r="D71" s="164" t="str">
        <f>IFERROR(IF(INDEX(CSV用中間!F:F,MATCH(ROW(D66),CSV用中間!$B:$B,0))="","",INDEX(CSV用中間!F:F,MATCH(ROW(D66),CSV用中間!$B:$B,0))),"")</f>
        <v/>
      </c>
      <c r="E71" s="164" t="str">
        <f>IFERROR(IF(INDEX(CSV用中間!G:G,MATCH(ROW(E66),CSV用中間!$B:$B,0))="","",INDEX(CSV用中間!G:G,MATCH(ROW(E66),CSV用中間!$B:$B,0))),"")</f>
        <v/>
      </c>
      <c r="F71" s="164" t="str">
        <f>IFERROR(IF(INDEX(CSV用中間!H:H,MATCH(ROW(F66),CSV用中間!$B:$B,0))="","",INDEX(CSV用中間!H:H,MATCH(ROW(F66),CSV用中間!$B:$B,0))),"")</f>
        <v/>
      </c>
      <c r="G71" s="164" t="str">
        <f>IFERROR(IF(INDEX(CSV用中間!I:I,MATCH(ROW(G66),CSV用中間!$B:$B,0))="","",INDEX(CSV用中間!I:I,MATCH(ROW(G66),CSV用中間!$B:$B,0))),"")</f>
        <v/>
      </c>
      <c r="H71" s="164" t="str">
        <f>IFERROR(IF(INDEX(CSV用中間!J:J,MATCH(ROW(H66),CSV用中間!$B:$B,0))="","",INDEX(CSV用中間!J:J,MATCH(ROW(H66),CSV用中間!$B:$B,0))),"")</f>
        <v/>
      </c>
      <c r="I71" s="164" t="str">
        <f>IFERROR(IF(INDEX(CSV用中間!K:K,MATCH(ROW(I66),CSV用中間!$B:$B,0))="","",INDEX(CSV用中間!K:K,MATCH(ROW(I66),CSV用中間!$B:$B,0))),"")</f>
        <v/>
      </c>
      <c r="J71" s="164" t="str">
        <f>IFERROR(IF(INDEX(CSV用中間!L:L,MATCH(ROW(J66),CSV用中間!$B:$B,0))="","",INDEX(CSV用中間!L:L,MATCH(ROW(J66),CSV用中間!$B:$B,0))),"")</f>
        <v/>
      </c>
      <c r="K71" s="164" t="str">
        <f>IFERROR(IF(INDEX(CSV用中間!M:M,MATCH(ROW(K66),CSV用中間!$B:$B,0))="","",INDEX(CSV用中間!M:M,MATCH(ROW(K66),CSV用中間!$B:$B,0))),"")</f>
        <v/>
      </c>
      <c r="L71" s="164" t="str">
        <f>IFERROR(IF(INDEX(CSV用中間!N:N,MATCH(ROW(L66),CSV用中間!$B:$B,0))="","",INDEX(CSV用中間!N:N,MATCH(ROW(L66),CSV用中間!$B:$B,0))),"")</f>
        <v/>
      </c>
      <c r="M71" s="164" t="str">
        <f>IFERROR(IF(INDEX(CSV用中間!O:O,MATCH(ROW(M66),CSV用中間!$B:$B,0))="","",INDEX(CSV用中間!O:O,MATCH(ROW(M66),CSV用中間!$B:$B,0))),"")</f>
        <v/>
      </c>
      <c r="N71" s="164" t="str">
        <f>IFERROR(IF(INDEX(CSV用中間!P:P,MATCH(ROW(N66),CSV用中間!$B:$B,0))="","",INDEX(CSV用中間!P:P,MATCH(ROW(N66),CSV用中間!$B:$B,0))),"")</f>
        <v/>
      </c>
    </row>
    <row r="72" spans="1:14" x14ac:dyDescent="0.4">
      <c r="A72" s="164" t="str">
        <f>IFERROR(IF(INDEX(CSV用中間!C:C,MATCH(ROW(A67),CSV用中間!$B:$B,0))="","",INDEX(CSV用中間!C:C,MATCH(ROW(A67),CSV用中間!$B:$B,0))),"")</f>
        <v/>
      </c>
      <c r="B72" s="164" t="str">
        <f>IFERROR(IF(INDEX(CSV用中間!D:D,MATCH(ROW(B67),CSV用中間!$B:$B,0))="","",INDEX(CSV用中間!D:D,MATCH(ROW(B67),CSV用中間!$B:$B,0))),"")</f>
        <v/>
      </c>
      <c r="C72" s="164" t="str">
        <f>IFERROR(IF(INDEX(CSV用中間!E:E,MATCH(ROW(C67),CSV用中間!$B:$B,0))="","",INDEX(CSV用中間!E:E,MATCH(ROW(C67),CSV用中間!$B:$B,0))),"")</f>
        <v/>
      </c>
      <c r="D72" s="164" t="str">
        <f>IFERROR(IF(INDEX(CSV用中間!F:F,MATCH(ROW(D67),CSV用中間!$B:$B,0))="","",INDEX(CSV用中間!F:F,MATCH(ROW(D67),CSV用中間!$B:$B,0))),"")</f>
        <v/>
      </c>
      <c r="E72" s="164" t="str">
        <f>IFERROR(IF(INDEX(CSV用中間!G:G,MATCH(ROW(E67),CSV用中間!$B:$B,0))="","",INDEX(CSV用中間!G:G,MATCH(ROW(E67),CSV用中間!$B:$B,0))),"")</f>
        <v/>
      </c>
      <c r="F72" s="164" t="str">
        <f>IFERROR(IF(INDEX(CSV用中間!H:H,MATCH(ROW(F67),CSV用中間!$B:$B,0))="","",INDEX(CSV用中間!H:H,MATCH(ROW(F67),CSV用中間!$B:$B,0))),"")</f>
        <v/>
      </c>
      <c r="G72" s="164" t="str">
        <f>IFERROR(IF(INDEX(CSV用中間!I:I,MATCH(ROW(G67),CSV用中間!$B:$B,0))="","",INDEX(CSV用中間!I:I,MATCH(ROW(G67),CSV用中間!$B:$B,0))),"")</f>
        <v/>
      </c>
      <c r="H72" s="164" t="str">
        <f>IFERROR(IF(INDEX(CSV用中間!J:J,MATCH(ROW(H67),CSV用中間!$B:$B,0))="","",INDEX(CSV用中間!J:J,MATCH(ROW(H67),CSV用中間!$B:$B,0))),"")</f>
        <v/>
      </c>
      <c r="I72" s="164" t="str">
        <f>IFERROR(IF(INDEX(CSV用中間!K:K,MATCH(ROW(I67),CSV用中間!$B:$B,0))="","",INDEX(CSV用中間!K:K,MATCH(ROW(I67),CSV用中間!$B:$B,0))),"")</f>
        <v/>
      </c>
      <c r="J72" s="164" t="str">
        <f>IFERROR(IF(INDEX(CSV用中間!L:L,MATCH(ROW(J67),CSV用中間!$B:$B,0))="","",INDEX(CSV用中間!L:L,MATCH(ROW(J67),CSV用中間!$B:$B,0))),"")</f>
        <v/>
      </c>
      <c r="K72" s="164" t="str">
        <f>IFERROR(IF(INDEX(CSV用中間!M:M,MATCH(ROW(K67),CSV用中間!$B:$B,0))="","",INDEX(CSV用中間!M:M,MATCH(ROW(K67),CSV用中間!$B:$B,0))),"")</f>
        <v/>
      </c>
      <c r="L72" s="164" t="str">
        <f>IFERROR(IF(INDEX(CSV用中間!N:N,MATCH(ROW(L67),CSV用中間!$B:$B,0))="","",INDEX(CSV用中間!N:N,MATCH(ROW(L67),CSV用中間!$B:$B,0))),"")</f>
        <v/>
      </c>
      <c r="M72" s="164" t="str">
        <f>IFERROR(IF(INDEX(CSV用中間!O:O,MATCH(ROW(M67),CSV用中間!$B:$B,0))="","",INDEX(CSV用中間!O:O,MATCH(ROW(M67),CSV用中間!$B:$B,0))),"")</f>
        <v/>
      </c>
      <c r="N72" s="164" t="str">
        <f>IFERROR(IF(INDEX(CSV用中間!P:P,MATCH(ROW(N67),CSV用中間!$B:$B,0))="","",INDEX(CSV用中間!P:P,MATCH(ROW(N67),CSV用中間!$B:$B,0))),"")</f>
        <v/>
      </c>
    </row>
    <row r="73" spans="1:14" x14ac:dyDescent="0.4">
      <c r="A73" s="164" t="str">
        <f>IFERROR(IF(INDEX(CSV用中間!C:C,MATCH(ROW(A68),CSV用中間!$B:$B,0))="","",INDEX(CSV用中間!C:C,MATCH(ROW(A68),CSV用中間!$B:$B,0))),"")</f>
        <v/>
      </c>
      <c r="B73" s="164" t="str">
        <f>IFERROR(IF(INDEX(CSV用中間!D:D,MATCH(ROW(B68),CSV用中間!$B:$B,0))="","",INDEX(CSV用中間!D:D,MATCH(ROW(B68),CSV用中間!$B:$B,0))),"")</f>
        <v/>
      </c>
      <c r="C73" s="164" t="str">
        <f>IFERROR(IF(INDEX(CSV用中間!E:E,MATCH(ROW(C68),CSV用中間!$B:$B,0))="","",INDEX(CSV用中間!E:E,MATCH(ROW(C68),CSV用中間!$B:$B,0))),"")</f>
        <v/>
      </c>
      <c r="D73" s="164" t="str">
        <f>IFERROR(IF(INDEX(CSV用中間!F:F,MATCH(ROW(D68),CSV用中間!$B:$B,0))="","",INDEX(CSV用中間!F:F,MATCH(ROW(D68),CSV用中間!$B:$B,0))),"")</f>
        <v/>
      </c>
      <c r="E73" s="164" t="str">
        <f>IFERROR(IF(INDEX(CSV用中間!G:G,MATCH(ROW(E68),CSV用中間!$B:$B,0))="","",INDEX(CSV用中間!G:G,MATCH(ROW(E68),CSV用中間!$B:$B,0))),"")</f>
        <v/>
      </c>
      <c r="F73" s="164" t="str">
        <f>IFERROR(IF(INDEX(CSV用中間!H:H,MATCH(ROW(F68),CSV用中間!$B:$B,0))="","",INDEX(CSV用中間!H:H,MATCH(ROW(F68),CSV用中間!$B:$B,0))),"")</f>
        <v/>
      </c>
      <c r="G73" s="164" t="str">
        <f>IFERROR(IF(INDEX(CSV用中間!I:I,MATCH(ROW(G68),CSV用中間!$B:$B,0))="","",INDEX(CSV用中間!I:I,MATCH(ROW(G68),CSV用中間!$B:$B,0))),"")</f>
        <v/>
      </c>
      <c r="H73" s="164" t="str">
        <f>IFERROR(IF(INDEX(CSV用中間!J:J,MATCH(ROW(H68),CSV用中間!$B:$B,0))="","",INDEX(CSV用中間!J:J,MATCH(ROW(H68),CSV用中間!$B:$B,0))),"")</f>
        <v/>
      </c>
      <c r="I73" s="164" t="str">
        <f>IFERROR(IF(INDEX(CSV用中間!K:K,MATCH(ROW(I68),CSV用中間!$B:$B,0))="","",INDEX(CSV用中間!K:K,MATCH(ROW(I68),CSV用中間!$B:$B,0))),"")</f>
        <v/>
      </c>
      <c r="J73" s="164" t="str">
        <f>IFERROR(IF(INDEX(CSV用中間!L:L,MATCH(ROW(J68),CSV用中間!$B:$B,0))="","",INDEX(CSV用中間!L:L,MATCH(ROW(J68),CSV用中間!$B:$B,0))),"")</f>
        <v/>
      </c>
      <c r="K73" s="164" t="str">
        <f>IFERROR(IF(INDEX(CSV用中間!M:M,MATCH(ROW(K68),CSV用中間!$B:$B,0))="","",INDEX(CSV用中間!M:M,MATCH(ROW(K68),CSV用中間!$B:$B,0))),"")</f>
        <v/>
      </c>
      <c r="L73" s="164" t="str">
        <f>IFERROR(IF(INDEX(CSV用中間!N:N,MATCH(ROW(L68),CSV用中間!$B:$B,0))="","",INDEX(CSV用中間!N:N,MATCH(ROW(L68),CSV用中間!$B:$B,0))),"")</f>
        <v/>
      </c>
      <c r="M73" s="164" t="str">
        <f>IFERROR(IF(INDEX(CSV用中間!O:O,MATCH(ROW(M68),CSV用中間!$B:$B,0))="","",INDEX(CSV用中間!O:O,MATCH(ROW(M68),CSV用中間!$B:$B,0))),"")</f>
        <v/>
      </c>
      <c r="N73" s="164" t="str">
        <f>IFERROR(IF(INDEX(CSV用中間!P:P,MATCH(ROW(N68),CSV用中間!$B:$B,0))="","",INDEX(CSV用中間!P:P,MATCH(ROW(N68),CSV用中間!$B:$B,0))),"")</f>
        <v/>
      </c>
    </row>
    <row r="74" spans="1:14" x14ac:dyDescent="0.4">
      <c r="A74" s="164" t="str">
        <f>IFERROR(IF(INDEX(CSV用中間!C:C,MATCH(ROW(A69),CSV用中間!$B:$B,0))="","",INDEX(CSV用中間!C:C,MATCH(ROW(A69),CSV用中間!$B:$B,0))),"")</f>
        <v/>
      </c>
      <c r="B74" s="164" t="str">
        <f>IFERROR(IF(INDEX(CSV用中間!D:D,MATCH(ROW(B69),CSV用中間!$B:$B,0))="","",INDEX(CSV用中間!D:D,MATCH(ROW(B69),CSV用中間!$B:$B,0))),"")</f>
        <v/>
      </c>
      <c r="C74" s="164" t="str">
        <f>IFERROR(IF(INDEX(CSV用中間!E:E,MATCH(ROW(C69),CSV用中間!$B:$B,0))="","",INDEX(CSV用中間!E:E,MATCH(ROW(C69),CSV用中間!$B:$B,0))),"")</f>
        <v/>
      </c>
      <c r="D74" s="164" t="str">
        <f>IFERROR(IF(INDEX(CSV用中間!F:F,MATCH(ROW(D69),CSV用中間!$B:$B,0))="","",INDEX(CSV用中間!F:F,MATCH(ROW(D69),CSV用中間!$B:$B,0))),"")</f>
        <v/>
      </c>
      <c r="E74" s="164" t="str">
        <f>IFERROR(IF(INDEX(CSV用中間!G:G,MATCH(ROW(E69),CSV用中間!$B:$B,0))="","",INDEX(CSV用中間!G:G,MATCH(ROW(E69),CSV用中間!$B:$B,0))),"")</f>
        <v/>
      </c>
      <c r="F74" s="164" t="str">
        <f>IFERROR(IF(INDEX(CSV用中間!H:H,MATCH(ROW(F69),CSV用中間!$B:$B,0))="","",INDEX(CSV用中間!H:H,MATCH(ROW(F69),CSV用中間!$B:$B,0))),"")</f>
        <v/>
      </c>
      <c r="G74" s="164" t="str">
        <f>IFERROR(IF(INDEX(CSV用中間!I:I,MATCH(ROW(G69),CSV用中間!$B:$B,0))="","",INDEX(CSV用中間!I:I,MATCH(ROW(G69),CSV用中間!$B:$B,0))),"")</f>
        <v/>
      </c>
      <c r="H74" s="164" t="str">
        <f>IFERROR(IF(INDEX(CSV用中間!J:J,MATCH(ROW(H69),CSV用中間!$B:$B,0))="","",INDEX(CSV用中間!J:J,MATCH(ROW(H69),CSV用中間!$B:$B,0))),"")</f>
        <v/>
      </c>
      <c r="I74" s="164" t="str">
        <f>IFERROR(IF(INDEX(CSV用中間!K:K,MATCH(ROW(I69),CSV用中間!$B:$B,0))="","",INDEX(CSV用中間!K:K,MATCH(ROW(I69),CSV用中間!$B:$B,0))),"")</f>
        <v/>
      </c>
      <c r="J74" s="164" t="str">
        <f>IFERROR(IF(INDEX(CSV用中間!L:L,MATCH(ROW(J69),CSV用中間!$B:$B,0))="","",INDEX(CSV用中間!L:L,MATCH(ROW(J69),CSV用中間!$B:$B,0))),"")</f>
        <v/>
      </c>
      <c r="K74" s="164" t="str">
        <f>IFERROR(IF(INDEX(CSV用中間!M:M,MATCH(ROW(K69),CSV用中間!$B:$B,0))="","",INDEX(CSV用中間!M:M,MATCH(ROW(K69),CSV用中間!$B:$B,0))),"")</f>
        <v/>
      </c>
      <c r="L74" s="164" t="str">
        <f>IFERROR(IF(INDEX(CSV用中間!N:N,MATCH(ROW(L69),CSV用中間!$B:$B,0))="","",INDEX(CSV用中間!N:N,MATCH(ROW(L69),CSV用中間!$B:$B,0))),"")</f>
        <v/>
      </c>
      <c r="M74" s="164" t="str">
        <f>IFERROR(IF(INDEX(CSV用中間!O:O,MATCH(ROW(M69),CSV用中間!$B:$B,0))="","",INDEX(CSV用中間!O:O,MATCH(ROW(M69),CSV用中間!$B:$B,0))),"")</f>
        <v/>
      </c>
      <c r="N74" s="164" t="str">
        <f>IFERROR(IF(INDEX(CSV用中間!P:P,MATCH(ROW(N69),CSV用中間!$B:$B,0))="","",INDEX(CSV用中間!P:P,MATCH(ROW(N69),CSV用中間!$B:$B,0))),"")</f>
        <v/>
      </c>
    </row>
    <row r="75" spans="1:14" x14ac:dyDescent="0.4">
      <c r="A75" s="164" t="str">
        <f>IFERROR(IF(INDEX(CSV用中間!C:C,MATCH(ROW(A70),CSV用中間!$B:$B,0))="","",INDEX(CSV用中間!C:C,MATCH(ROW(A70),CSV用中間!$B:$B,0))),"")</f>
        <v/>
      </c>
      <c r="B75" s="164" t="str">
        <f>IFERROR(IF(INDEX(CSV用中間!D:D,MATCH(ROW(B70),CSV用中間!$B:$B,0))="","",INDEX(CSV用中間!D:D,MATCH(ROW(B70),CSV用中間!$B:$B,0))),"")</f>
        <v/>
      </c>
      <c r="C75" s="164" t="str">
        <f>IFERROR(IF(INDEX(CSV用中間!E:E,MATCH(ROW(C70),CSV用中間!$B:$B,0))="","",INDEX(CSV用中間!E:E,MATCH(ROW(C70),CSV用中間!$B:$B,0))),"")</f>
        <v/>
      </c>
      <c r="D75" s="164" t="str">
        <f>IFERROR(IF(INDEX(CSV用中間!F:F,MATCH(ROW(D70),CSV用中間!$B:$B,0))="","",INDEX(CSV用中間!F:F,MATCH(ROW(D70),CSV用中間!$B:$B,0))),"")</f>
        <v/>
      </c>
      <c r="E75" s="164" t="str">
        <f>IFERROR(IF(INDEX(CSV用中間!G:G,MATCH(ROW(E70),CSV用中間!$B:$B,0))="","",INDEX(CSV用中間!G:G,MATCH(ROW(E70),CSV用中間!$B:$B,0))),"")</f>
        <v/>
      </c>
      <c r="F75" s="164" t="str">
        <f>IFERROR(IF(INDEX(CSV用中間!H:H,MATCH(ROW(F70),CSV用中間!$B:$B,0))="","",INDEX(CSV用中間!H:H,MATCH(ROW(F70),CSV用中間!$B:$B,0))),"")</f>
        <v/>
      </c>
      <c r="G75" s="164" t="str">
        <f>IFERROR(IF(INDEX(CSV用中間!I:I,MATCH(ROW(G70),CSV用中間!$B:$B,0))="","",INDEX(CSV用中間!I:I,MATCH(ROW(G70),CSV用中間!$B:$B,0))),"")</f>
        <v/>
      </c>
      <c r="H75" s="164" t="str">
        <f>IFERROR(IF(INDEX(CSV用中間!J:J,MATCH(ROW(H70),CSV用中間!$B:$B,0))="","",INDEX(CSV用中間!J:J,MATCH(ROW(H70),CSV用中間!$B:$B,0))),"")</f>
        <v/>
      </c>
      <c r="I75" s="164" t="str">
        <f>IFERROR(IF(INDEX(CSV用中間!K:K,MATCH(ROW(I70),CSV用中間!$B:$B,0))="","",INDEX(CSV用中間!K:K,MATCH(ROW(I70),CSV用中間!$B:$B,0))),"")</f>
        <v/>
      </c>
      <c r="J75" s="164" t="str">
        <f>IFERROR(IF(INDEX(CSV用中間!L:L,MATCH(ROW(J70),CSV用中間!$B:$B,0))="","",INDEX(CSV用中間!L:L,MATCH(ROW(J70),CSV用中間!$B:$B,0))),"")</f>
        <v/>
      </c>
      <c r="K75" s="164" t="str">
        <f>IFERROR(IF(INDEX(CSV用中間!M:M,MATCH(ROW(K70),CSV用中間!$B:$B,0))="","",INDEX(CSV用中間!M:M,MATCH(ROW(K70),CSV用中間!$B:$B,0))),"")</f>
        <v/>
      </c>
      <c r="L75" s="164" t="str">
        <f>IFERROR(IF(INDEX(CSV用中間!N:N,MATCH(ROW(L70),CSV用中間!$B:$B,0))="","",INDEX(CSV用中間!N:N,MATCH(ROW(L70),CSV用中間!$B:$B,0))),"")</f>
        <v/>
      </c>
      <c r="M75" s="164" t="str">
        <f>IFERROR(IF(INDEX(CSV用中間!O:O,MATCH(ROW(M70),CSV用中間!$B:$B,0))="","",INDEX(CSV用中間!O:O,MATCH(ROW(M70),CSV用中間!$B:$B,0))),"")</f>
        <v/>
      </c>
      <c r="N75" s="164" t="str">
        <f>IFERROR(IF(INDEX(CSV用中間!P:P,MATCH(ROW(N70),CSV用中間!$B:$B,0))="","",INDEX(CSV用中間!P:P,MATCH(ROW(N70),CSV用中間!$B:$B,0))),"")</f>
        <v/>
      </c>
    </row>
    <row r="76" spans="1:14" x14ac:dyDescent="0.4">
      <c r="A76" s="164" t="str">
        <f>IFERROR(IF(INDEX(CSV用中間!C:C,MATCH(ROW(A71),CSV用中間!$B:$B,0))="","",INDEX(CSV用中間!C:C,MATCH(ROW(A71),CSV用中間!$B:$B,0))),"")</f>
        <v/>
      </c>
      <c r="B76" s="164" t="str">
        <f>IFERROR(IF(INDEX(CSV用中間!D:D,MATCH(ROW(B71),CSV用中間!$B:$B,0))="","",INDEX(CSV用中間!D:D,MATCH(ROW(B71),CSV用中間!$B:$B,0))),"")</f>
        <v/>
      </c>
      <c r="C76" s="164" t="str">
        <f>IFERROR(IF(INDEX(CSV用中間!E:E,MATCH(ROW(C71),CSV用中間!$B:$B,0))="","",INDEX(CSV用中間!E:E,MATCH(ROW(C71),CSV用中間!$B:$B,0))),"")</f>
        <v/>
      </c>
      <c r="D76" s="164" t="str">
        <f>IFERROR(IF(INDEX(CSV用中間!F:F,MATCH(ROW(D71),CSV用中間!$B:$B,0))="","",INDEX(CSV用中間!F:F,MATCH(ROW(D71),CSV用中間!$B:$B,0))),"")</f>
        <v/>
      </c>
      <c r="E76" s="164" t="str">
        <f>IFERROR(IF(INDEX(CSV用中間!G:G,MATCH(ROW(E71),CSV用中間!$B:$B,0))="","",INDEX(CSV用中間!G:G,MATCH(ROW(E71),CSV用中間!$B:$B,0))),"")</f>
        <v/>
      </c>
      <c r="F76" s="164" t="str">
        <f>IFERROR(IF(INDEX(CSV用中間!H:H,MATCH(ROW(F71),CSV用中間!$B:$B,0))="","",INDEX(CSV用中間!H:H,MATCH(ROW(F71),CSV用中間!$B:$B,0))),"")</f>
        <v/>
      </c>
      <c r="G76" s="164" t="str">
        <f>IFERROR(IF(INDEX(CSV用中間!I:I,MATCH(ROW(G71),CSV用中間!$B:$B,0))="","",INDEX(CSV用中間!I:I,MATCH(ROW(G71),CSV用中間!$B:$B,0))),"")</f>
        <v/>
      </c>
      <c r="H76" s="164" t="str">
        <f>IFERROR(IF(INDEX(CSV用中間!J:J,MATCH(ROW(H71),CSV用中間!$B:$B,0))="","",INDEX(CSV用中間!J:J,MATCH(ROW(H71),CSV用中間!$B:$B,0))),"")</f>
        <v/>
      </c>
      <c r="I76" s="164" t="str">
        <f>IFERROR(IF(INDEX(CSV用中間!K:K,MATCH(ROW(I71),CSV用中間!$B:$B,0))="","",INDEX(CSV用中間!K:K,MATCH(ROW(I71),CSV用中間!$B:$B,0))),"")</f>
        <v/>
      </c>
      <c r="J76" s="164" t="str">
        <f>IFERROR(IF(INDEX(CSV用中間!L:L,MATCH(ROW(J71),CSV用中間!$B:$B,0))="","",INDEX(CSV用中間!L:L,MATCH(ROW(J71),CSV用中間!$B:$B,0))),"")</f>
        <v/>
      </c>
      <c r="K76" s="164" t="str">
        <f>IFERROR(IF(INDEX(CSV用中間!M:M,MATCH(ROW(K71),CSV用中間!$B:$B,0))="","",INDEX(CSV用中間!M:M,MATCH(ROW(K71),CSV用中間!$B:$B,0))),"")</f>
        <v/>
      </c>
      <c r="L76" s="164" t="str">
        <f>IFERROR(IF(INDEX(CSV用中間!N:N,MATCH(ROW(L71),CSV用中間!$B:$B,0))="","",INDEX(CSV用中間!N:N,MATCH(ROW(L71),CSV用中間!$B:$B,0))),"")</f>
        <v/>
      </c>
      <c r="M76" s="164" t="str">
        <f>IFERROR(IF(INDEX(CSV用中間!O:O,MATCH(ROW(M71),CSV用中間!$B:$B,0))="","",INDEX(CSV用中間!O:O,MATCH(ROW(M71),CSV用中間!$B:$B,0))),"")</f>
        <v/>
      </c>
      <c r="N76" s="164" t="str">
        <f>IFERROR(IF(INDEX(CSV用中間!P:P,MATCH(ROW(N71),CSV用中間!$B:$B,0))="","",INDEX(CSV用中間!P:P,MATCH(ROW(N71),CSV用中間!$B:$B,0))),"")</f>
        <v/>
      </c>
    </row>
    <row r="77" spans="1:14" x14ac:dyDescent="0.4">
      <c r="A77" s="164" t="str">
        <f>IFERROR(IF(INDEX(CSV用中間!C:C,MATCH(ROW(A72),CSV用中間!$B:$B,0))="","",INDEX(CSV用中間!C:C,MATCH(ROW(A72),CSV用中間!$B:$B,0))),"")</f>
        <v/>
      </c>
      <c r="B77" s="164" t="str">
        <f>IFERROR(IF(INDEX(CSV用中間!D:D,MATCH(ROW(B72),CSV用中間!$B:$B,0))="","",INDEX(CSV用中間!D:D,MATCH(ROW(B72),CSV用中間!$B:$B,0))),"")</f>
        <v/>
      </c>
      <c r="C77" s="164" t="str">
        <f>IFERROR(IF(INDEX(CSV用中間!E:E,MATCH(ROW(C72),CSV用中間!$B:$B,0))="","",INDEX(CSV用中間!E:E,MATCH(ROW(C72),CSV用中間!$B:$B,0))),"")</f>
        <v/>
      </c>
      <c r="D77" s="164" t="str">
        <f>IFERROR(IF(INDEX(CSV用中間!F:F,MATCH(ROW(D72),CSV用中間!$B:$B,0))="","",INDEX(CSV用中間!F:F,MATCH(ROW(D72),CSV用中間!$B:$B,0))),"")</f>
        <v/>
      </c>
      <c r="E77" s="164" t="str">
        <f>IFERROR(IF(INDEX(CSV用中間!G:G,MATCH(ROW(E72),CSV用中間!$B:$B,0))="","",INDEX(CSV用中間!G:G,MATCH(ROW(E72),CSV用中間!$B:$B,0))),"")</f>
        <v/>
      </c>
      <c r="F77" s="164" t="str">
        <f>IFERROR(IF(INDEX(CSV用中間!H:H,MATCH(ROW(F72),CSV用中間!$B:$B,0))="","",INDEX(CSV用中間!H:H,MATCH(ROW(F72),CSV用中間!$B:$B,0))),"")</f>
        <v/>
      </c>
      <c r="G77" s="164" t="str">
        <f>IFERROR(IF(INDEX(CSV用中間!I:I,MATCH(ROW(G72),CSV用中間!$B:$B,0))="","",INDEX(CSV用中間!I:I,MATCH(ROW(G72),CSV用中間!$B:$B,0))),"")</f>
        <v/>
      </c>
      <c r="H77" s="164" t="str">
        <f>IFERROR(IF(INDEX(CSV用中間!J:J,MATCH(ROW(H72),CSV用中間!$B:$B,0))="","",INDEX(CSV用中間!J:J,MATCH(ROW(H72),CSV用中間!$B:$B,0))),"")</f>
        <v/>
      </c>
      <c r="I77" s="164" t="str">
        <f>IFERROR(IF(INDEX(CSV用中間!K:K,MATCH(ROW(I72),CSV用中間!$B:$B,0))="","",INDEX(CSV用中間!K:K,MATCH(ROW(I72),CSV用中間!$B:$B,0))),"")</f>
        <v/>
      </c>
      <c r="J77" s="164" t="str">
        <f>IFERROR(IF(INDEX(CSV用中間!L:L,MATCH(ROW(J72),CSV用中間!$B:$B,0))="","",INDEX(CSV用中間!L:L,MATCH(ROW(J72),CSV用中間!$B:$B,0))),"")</f>
        <v/>
      </c>
      <c r="K77" s="164" t="str">
        <f>IFERROR(IF(INDEX(CSV用中間!M:M,MATCH(ROW(K72),CSV用中間!$B:$B,0))="","",INDEX(CSV用中間!M:M,MATCH(ROW(K72),CSV用中間!$B:$B,0))),"")</f>
        <v/>
      </c>
      <c r="L77" s="164" t="str">
        <f>IFERROR(IF(INDEX(CSV用中間!N:N,MATCH(ROW(L72),CSV用中間!$B:$B,0))="","",INDEX(CSV用中間!N:N,MATCH(ROW(L72),CSV用中間!$B:$B,0))),"")</f>
        <v/>
      </c>
      <c r="M77" s="164" t="str">
        <f>IFERROR(IF(INDEX(CSV用中間!O:O,MATCH(ROW(M72),CSV用中間!$B:$B,0))="","",INDEX(CSV用中間!O:O,MATCH(ROW(M72),CSV用中間!$B:$B,0))),"")</f>
        <v/>
      </c>
      <c r="N77" s="164" t="str">
        <f>IFERROR(IF(INDEX(CSV用中間!P:P,MATCH(ROW(N72),CSV用中間!$B:$B,0))="","",INDEX(CSV用中間!P:P,MATCH(ROW(N72),CSV用中間!$B:$B,0))),"")</f>
        <v/>
      </c>
    </row>
    <row r="78" spans="1:14" x14ac:dyDescent="0.4">
      <c r="A78" s="164" t="str">
        <f>IFERROR(IF(INDEX(CSV用中間!C:C,MATCH(ROW(A73),CSV用中間!$B:$B,0))="","",INDEX(CSV用中間!C:C,MATCH(ROW(A73),CSV用中間!$B:$B,0))),"")</f>
        <v/>
      </c>
      <c r="B78" s="164" t="str">
        <f>IFERROR(IF(INDEX(CSV用中間!D:D,MATCH(ROW(B73),CSV用中間!$B:$B,0))="","",INDEX(CSV用中間!D:D,MATCH(ROW(B73),CSV用中間!$B:$B,0))),"")</f>
        <v/>
      </c>
      <c r="C78" s="164" t="str">
        <f>IFERROR(IF(INDEX(CSV用中間!E:E,MATCH(ROW(C73),CSV用中間!$B:$B,0))="","",INDEX(CSV用中間!E:E,MATCH(ROW(C73),CSV用中間!$B:$B,0))),"")</f>
        <v/>
      </c>
      <c r="D78" s="164" t="str">
        <f>IFERROR(IF(INDEX(CSV用中間!F:F,MATCH(ROW(D73),CSV用中間!$B:$B,0))="","",INDEX(CSV用中間!F:F,MATCH(ROW(D73),CSV用中間!$B:$B,0))),"")</f>
        <v/>
      </c>
      <c r="E78" s="164" t="str">
        <f>IFERROR(IF(INDEX(CSV用中間!G:G,MATCH(ROW(E73),CSV用中間!$B:$B,0))="","",INDEX(CSV用中間!G:G,MATCH(ROW(E73),CSV用中間!$B:$B,0))),"")</f>
        <v/>
      </c>
      <c r="F78" s="164" t="str">
        <f>IFERROR(IF(INDEX(CSV用中間!H:H,MATCH(ROW(F73),CSV用中間!$B:$B,0))="","",INDEX(CSV用中間!H:H,MATCH(ROW(F73),CSV用中間!$B:$B,0))),"")</f>
        <v/>
      </c>
      <c r="G78" s="164" t="str">
        <f>IFERROR(IF(INDEX(CSV用中間!I:I,MATCH(ROW(G73),CSV用中間!$B:$B,0))="","",INDEX(CSV用中間!I:I,MATCH(ROW(G73),CSV用中間!$B:$B,0))),"")</f>
        <v/>
      </c>
      <c r="H78" s="164" t="str">
        <f>IFERROR(IF(INDEX(CSV用中間!J:J,MATCH(ROW(H73),CSV用中間!$B:$B,0))="","",INDEX(CSV用中間!J:J,MATCH(ROW(H73),CSV用中間!$B:$B,0))),"")</f>
        <v/>
      </c>
      <c r="I78" s="164" t="str">
        <f>IFERROR(IF(INDEX(CSV用中間!K:K,MATCH(ROW(I73),CSV用中間!$B:$B,0))="","",INDEX(CSV用中間!K:K,MATCH(ROW(I73),CSV用中間!$B:$B,0))),"")</f>
        <v/>
      </c>
      <c r="J78" s="164" t="str">
        <f>IFERROR(IF(INDEX(CSV用中間!L:L,MATCH(ROW(J73),CSV用中間!$B:$B,0))="","",INDEX(CSV用中間!L:L,MATCH(ROW(J73),CSV用中間!$B:$B,0))),"")</f>
        <v/>
      </c>
      <c r="K78" s="164" t="str">
        <f>IFERROR(IF(INDEX(CSV用中間!M:M,MATCH(ROW(K73),CSV用中間!$B:$B,0))="","",INDEX(CSV用中間!M:M,MATCH(ROW(K73),CSV用中間!$B:$B,0))),"")</f>
        <v/>
      </c>
      <c r="L78" s="164" t="str">
        <f>IFERROR(IF(INDEX(CSV用中間!N:N,MATCH(ROW(L73),CSV用中間!$B:$B,0))="","",INDEX(CSV用中間!N:N,MATCH(ROW(L73),CSV用中間!$B:$B,0))),"")</f>
        <v/>
      </c>
      <c r="M78" s="164" t="str">
        <f>IFERROR(IF(INDEX(CSV用中間!O:O,MATCH(ROW(M73),CSV用中間!$B:$B,0))="","",INDEX(CSV用中間!O:O,MATCH(ROW(M73),CSV用中間!$B:$B,0))),"")</f>
        <v/>
      </c>
      <c r="N78" s="164" t="str">
        <f>IFERROR(IF(INDEX(CSV用中間!P:P,MATCH(ROW(N73),CSV用中間!$B:$B,0))="","",INDEX(CSV用中間!P:P,MATCH(ROW(N73),CSV用中間!$B:$B,0))),"")</f>
        <v/>
      </c>
    </row>
    <row r="79" spans="1:14" x14ac:dyDescent="0.4">
      <c r="A79" s="164" t="str">
        <f>IFERROR(IF(INDEX(CSV用中間!C:C,MATCH(ROW(A74),CSV用中間!$B:$B,0))="","",INDEX(CSV用中間!C:C,MATCH(ROW(A74),CSV用中間!$B:$B,0))),"")</f>
        <v/>
      </c>
      <c r="B79" s="164" t="str">
        <f>IFERROR(IF(INDEX(CSV用中間!D:D,MATCH(ROW(B74),CSV用中間!$B:$B,0))="","",INDEX(CSV用中間!D:D,MATCH(ROW(B74),CSV用中間!$B:$B,0))),"")</f>
        <v/>
      </c>
      <c r="C79" s="164" t="str">
        <f>IFERROR(IF(INDEX(CSV用中間!E:E,MATCH(ROW(C74),CSV用中間!$B:$B,0))="","",INDEX(CSV用中間!E:E,MATCH(ROW(C74),CSV用中間!$B:$B,0))),"")</f>
        <v/>
      </c>
      <c r="D79" s="164" t="str">
        <f>IFERROR(IF(INDEX(CSV用中間!F:F,MATCH(ROW(D74),CSV用中間!$B:$B,0))="","",INDEX(CSV用中間!F:F,MATCH(ROW(D74),CSV用中間!$B:$B,0))),"")</f>
        <v/>
      </c>
      <c r="E79" s="164" t="str">
        <f>IFERROR(IF(INDEX(CSV用中間!G:G,MATCH(ROW(E74),CSV用中間!$B:$B,0))="","",INDEX(CSV用中間!G:G,MATCH(ROW(E74),CSV用中間!$B:$B,0))),"")</f>
        <v/>
      </c>
      <c r="F79" s="164" t="str">
        <f>IFERROR(IF(INDEX(CSV用中間!H:H,MATCH(ROW(F74),CSV用中間!$B:$B,0))="","",INDEX(CSV用中間!H:H,MATCH(ROW(F74),CSV用中間!$B:$B,0))),"")</f>
        <v/>
      </c>
      <c r="G79" s="164" t="str">
        <f>IFERROR(IF(INDEX(CSV用中間!I:I,MATCH(ROW(G74),CSV用中間!$B:$B,0))="","",INDEX(CSV用中間!I:I,MATCH(ROW(G74),CSV用中間!$B:$B,0))),"")</f>
        <v/>
      </c>
      <c r="H79" s="164" t="str">
        <f>IFERROR(IF(INDEX(CSV用中間!J:J,MATCH(ROW(H74),CSV用中間!$B:$B,0))="","",INDEX(CSV用中間!J:J,MATCH(ROW(H74),CSV用中間!$B:$B,0))),"")</f>
        <v/>
      </c>
      <c r="I79" s="164" t="str">
        <f>IFERROR(IF(INDEX(CSV用中間!K:K,MATCH(ROW(I74),CSV用中間!$B:$B,0))="","",INDEX(CSV用中間!K:K,MATCH(ROW(I74),CSV用中間!$B:$B,0))),"")</f>
        <v/>
      </c>
      <c r="J79" s="164" t="str">
        <f>IFERROR(IF(INDEX(CSV用中間!L:L,MATCH(ROW(J74),CSV用中間!$B:$B,0))="","",INDEX(CSV用中間!L:L,MATCH(ROW(J74),CSV用中間!$B:$B,0))),"")</f>
        <v/>
      </c>
      <c r="K79" s="164" t="str">
        <f>IFERROR(IF(INDEX(CSV用中間!M:M,MATCH(ROW(K74),CSV用中間!$B:$B,0))="","",INDEX(CSV用中間!M:M,MATCH(ROW(K74),CSV用中間!$B:$B,0))),"")</f>
        <v/>
      </c>
      <c r="L79" s="164" t="str">
        <f>IFERROR(IF(INDEX(CSV用中間!N:N,MATCH(ROW(L74),CSV用中間!$B:$B,0))="","",INDEX(CSV用中間!N:N,MATCH(ROW(L74),CSV用中間!$B:$B,0))),"")</f>
        <v/>
      </c>
      <c r="M79" s="164" t="str">
        <f>IFERROR(IF(INDEX(CSV用中間!O:O,MATCH(ROW(M74),CSV用中間!$B:$B,0))="","",INDEX(CSV用中間!O:O,MATCH(ROW(M74),CSV用中間!$B:$B,0))),"")</f>
        <v/>
      </c>
      <c r="N79" s="164" t="str">
        <f>IFERROR(IF(INDEX(CSV用中間!P:P,MATCH(ROW(N74),CSV用中間!$B:$B,0))="","",INDEX(CSV用中間!P:P,MATCH(ROW(N74),CSV用中間!$B:$B,0))),"")</f>
        <v/>
      </c>
    </row>
    <row r="80" spans="1:14" x14ac:dyDescent="0.4">
      <c r="A80" s="164" t="str">
        <f>IFERROR(IF(INDEX(CSV用中間!C:C,MATCH(ROW(A75),CSV用中間!$B:$B,0))="","",INDEX(CSV用中間!C:C,MATCH(ROW(A75),CSV用中間!$B:$B,0))),"")</f>
        <v/>
      </c>
      <c r="B80" s="164" t="str">
        <f>IFERROR(IF(INDEX(CSV用中間!D:D,MATCH(ROW(B75),CSV用中間!$B:$B,0))="","",INDEX(CSV用中間!D:D,MATCH(ROW(B75),CSV用中間!$B:$B,0))),"")</f>
        <v/>
      </c>
      <c r="C80" s="164" t="str">
        <f>IFERROR(IF(INDEX(CSV用中間!E:E,MATCH(ROW(C75),CSV用中間!$B:$B,0))="","",INDEX(CSV用中間!E:E,MATCH(ROW(C75),CSV用中間!$B:$B,0))),"")</f>
        <v/>
      </c>
      <c r="D80" s="164" t="str">
        <f>IFERROR(IF(INDEX(CSV用中間!F:F,MATCH(ROW(D75),CSV用中間!$B:$B,0))="","",INDEX(CSV用中間!F:F,MATCH(ROW(D75),CSV用中間!$B:$B,0))),"")</f>
        <v/>
      </c>
      <c r="E80" s="164" t="str">
        <f>IFERROR(IF(INDEX(CSV用中間!G:G,MATCH(ROW(E75),CSV用中間!$B:$B,0))="","",INDEX(CSV用中間!G:G,MATCH(ROW(E75),CSV用中間!$B:$B,0))),"")</f>
        <v/>
      </c>
      <c r="F80" s="164" t="str">
        <f>IFERROR(IF(INDEX(CSV用中間!H:H,MATCH(ROW(F75),CSV用中間!$B:$B,0))="","",INDEX(CSV用中間!H:H,MATCH(ROW(F75),CSV用中間!$B:$B,0))),"")</f>
        <v/>
      </c>
      <c r="G80" s="164" t="str">
        <f>IFERROR(IF(INDEX(CSV用中間!I:I,MATCH(ROW(G75),CSV用中間!$B:$B,0))="","",INDEX(CSV用中間!I:I,MATCH(ROW(G75),CSV用中間!$B:$B,0))),"")</f>
        <v/>
      </c>
      <c r="H80" s="164" t="str">
        <f>IFERROR(IF(INDEX(CSV用中間!J:J,MATCH(ROW(H75),CSV用中間!$B:$B,0))="","",INDEX(CSV用中間!J:J,MATCH(ROW(H75),CSV用中間!$B:$B,0))),"")</f>
        <v/>
      </c>
      <c r="I80" s="164" t="str">
        <f>IFERROR(IF(INDEX(CSV用中間!K:K,MATCH(ROW(I75),CSV用中間!$B:$B,0))="","",INDEX(CSV用中間!K:K,MATCH(ROW(I75),CSV用中間!$B:$B,0))),"")</f>
        <v/>
      </c>
      <c r="J80" s="164" t="str">
        <f>IFERROR(IF(INDEX(CSV用中間!L:L,MATCH(ROW(J75),CSV用中間!$B:$B,0))="","",INDEX(CSV用中間!L:L,MATCH(ROW(J75),CSV用中間!$B:$B,0))),"")</f>
        <v/>
      </c>
      <c r="K80" s="164" t="str">
        <f>IFERROR(IF(INDEX(CSV用中間!M:M,MATCH(ROW(K75),CSV用中間!$B:$B,0))="","",INDEX(CSV用中間!M:M,MATCH(ROW(K75),CSV用中間!$B:$B,0))),"")</f>
        <v/>
      </c>
      <c r="L80" s="164" t="str">
        <f>IFERROR(IF(INDEX(CSV用中間!N:N,MATCH(ROW(L75),CSV用中間!$B:$B,0))="","",INDEX(CSV用中間!N:N,MATCH(ROW(L75),CSV用中間!$B:$B,0))),"")</f>
        <v/>
      </c>
      <c r="M80" s="164" t="str">
        <f>IFERROR(IF(INDEX(CSV用中間!O:O,MATCH(ROW(M75),CSV用中間!$B:$B,0))="","",INDEX(CSV用中間!O:O,MATCH(ROW(M75),CSV用中間!$B:$B,0))),"")</f>
        <v/>
      </c>
      <c r="N80" s="164" t="str">
        <f>IFERROR(IF(INDEX(CSV用中間!P:P,MATCH(ROW(N75),CSV用中間!$B:$B,0))="","",INDEX(CSV用中間!P:P,MATCH(ROW(N75),CSV用中間!$B:$B,0))),"")</f>
        <v/>
      </c>
    </row>
    <row r="81" spans="1:14" x14ac:dyDescent="0.4">
      <c r="A81" s="164" t="str">
        <f>IFERROR(IF(INDEX(CSV用中間!C:C,MATCH(ROW(A76),CSV用中間!$B:$B,0))="","",INDEX(CSV用中間!C:C,MATCH(ROW(A76),CSV用中間!$B:$B,0))),"")</f>
        <v/>
      </c>
      <c r="B81" s="164" t="str">
        <f>IFERROR(IF(INDEX(CSV用中間!D:D,MATCH(ROW(B76),CSV用中間!$B:$B,0))="","",INDEX(CSV用中間!D:D,MATCH(ROW(B76),CSV用中間!$B:$B,0))),"")</f>
        <v/>
      </c>
      <c r="C81" s="164" t="str">
        <f>IFERROR(IF(INDEX(CSV用中間!E:E,MATCH(ROW(C76),CSV用中間!$B:$B,0))="","",INDEX(CSV用中間!E:E,MATCH(ROW(C76),CSV用中間!$B:$B,0))),"")</f>
        <v/>
      </c>
      <c r="D81" s="164" t="str">
        <f>IFERROR(IF(INDEX(CSV用中間!F:F,MATCH(ROW(D76),CSV用中間!$B:$B,0))="","",INDEX(CSV用中間!F:F,MATCH(ROW(D76),CSV用中間!$B:$B,0))),"")</f>
        <v/>
      </c>
      <c r="E81" s="164" t="str">
        <f>IFERROR(IF(INDEX(CSV用中間!G:G,MATCH(ROW(E76),CSV用中間!$B:$B,0))="","",INDEX(CSV用中間!G:G,MATCH(ROW(E76),CSV用中間!$B:$B,0))),"")</f>
        <v/>
      </c>
      <c r="F81" s="164" t="str">
        <f>IFERROR(IF(INDEX(CSV用中間!H:H,MATCH(ROW(F76),CSV用中間!$B:$B,0))="","",INDEX(CSV用中間!H:H,MATCH(ROW(F76),CSV用中間!$B:$B,0))),"")</f>
        <v/>
      </c>
      <c r="G81" s="164" t="str">
        <f>IFERROR(IF(INDEX(CSV用中間!I:I,MATCH(ROW(G76),CSV用中間!$B:$B,0))="","",INDEX(CSV用中間!I:I,MATCH(ROW(G76),CSV用中間!$B:$B,0))),"")</f>
        <v/>
      </c>
      <c r="H81" s="164" t="str">
        <f>IFERROR(IF(INDEX(CSV用中間!J:J,MATCH(ROW(H76),CSV用中間!$B:$B,0))="","",INDEX(CSV用中間!J:J,MATCH(ROW(H76),CSV用中間!$B:$B,0))),"")</f>
        <v/>
      </c>
      <c r="I81" s="164" t="str">
        <f>IFERROR(IF(INDEX(CSV用中間!K:K,MATCH(ROW(I76),CSV用中間!$B:$B,0))="","",INDEX(CSV用中間!K:K,MATCH(ROW(I76),CSV用中間!$B:$B,0))),"")</f>
        <v/>
      </c>
      <c r="J81" s="164" t="str">
        <f>IFERROR(IF(INDEX(CSV用中間!L:L,MATCH(ROW(J76),CSV用中間!$B:$B,0))="","",INDEX(CSV用中間!L:L,MATCH(ROW(J76),CSV用中間!$B:$B,0))),"")</f>
        <v/>
      </c>
      <c r="K81" s="164" t="str">
        <f>IFERROR(IF(INDEX(CSV用中間!M:M,MATCH(ROW(K76),CSV用中間!$B:$B,0))="","",INDEX(CSV用中間!M:M,MATCH(ROW(K76),CSV用中間!$B:$B,0))),"")</f>
        <v/>
      </c>
      <c r="L81" s="164" t="str">
        <f>IFERROR(IF(INDEX(CSV用中間!N:N,MATCH(ROW(L76),CSV用中間!$B:$B,0))="","",INDEX(CSV用中間!N:N,MATCH(ROW(L76),CSV用中間!$B:$B,0))),"")</f>
        <v/>
      </c>
      <c r="M81" s="164" t="str">
        <f>IFERROR(IF(INDEX(CSV用中間!O:O,MATCH(ROW(M76),CSV用中間!$B:$B,0))="","",INDEX(CSV用中間!O:O,MATCH(ROW(M76),CSV用中間!$B:$B,0))),"")</f>
        <v/>
      </c>
      <c r="N81" s="164" t="str">
        <f>IFERROR(IF(INDEX(CSV用中間!P:P,MATCH(ROW(N76),CSV用中間!$B:$B,0))="","",INDEX(CSV用中間!P:P,MATCH(ROW(N76),CSV用中間!$B:$B,0))),"")</f>
        <v/>
      </c>
    </row>
    <row r="82" spans="1:14" x14ac:dyDescent="0.4">
      <c r="A82" s="164" t="str">
        <f>IFERROR(IF(INDEX(CSV用中間!C:C,MATCH(ROW(A77),CSV用中間!$B:$B,0))="","",INDEX(CSV用中間!C:C,MATCH(ROW(A77),CSV用中間!$B:$B,0))),"")</f>
        <v/>
      </c>
      <c r="B82" s="164" t="str">
        <f>IFERROR(IF(INDEX(CSV用中間!D:D,MATCH(ROW(B77),CSV用中間!$B:$B,0))="","",INDEX(CSV用中間!D:D,MATCH(ROW(B77),CSV用中間!$B:$B,0))),"")</f>
        <v/>
      </c>
      <c r="C82" s="164" t="str">
        <f>IFERROR(IF(INDEX(CSV用中間!E:E,MATCH(ROW(C77),CSV用中間!$B:$B,0))="","",INDEX(CSV用中間!E:E,MATCH(ROW(C77),CSV用中間!$B:$B,0))),"")</f>
        <v/>
      </c>
      <c r="D82" s="164" t="str">
        <f>IFERROR(IF(INDEX(CSV用中間!F:F,MATCH(ROW(D77),CSV用中間!$B:$B,0))="","",INDEX(CSV用中間!F:F,MATCH(ROW(D77),CSV用中間!$B:$B,0))),"")</f>
        <v/>
      </c>
      <c r="E82" s="164" t="str">
        <f>IFERROR(IF(INDEX(CSV用中間!G:G,MATCH(ROW(E77),CSV用中間!$B:$B,0))="","",INDEX(CSV用中間!G:G,MATCH(ROW(E77),CSV用中間!$B:$B,0))),"")</f>
        <v/>
      </c>
      <c r="F82" s="164" t="str">
        <f>IFERROR(IF(INDEX(CSV用中間!H:H,MATCH(ROW(F77),CSV用中間!$B:$B,0))="","",INDEX(CSV用中間!H:H,MATCH(ROW(F77),CSV用中間!$B:$B,0))),"")</f>
        <v/>
      </c>
      <c r="G82" s="164" t="str">
        <f>IFERROR(IF(INDEX(CSV用中間!I:I,MATCH(ROW(G77),CSV用中間!$B:$B,0))="","",INDEX(CSV用中間!I:I,MATCH(ROW(G77),CSV用中間!$B:$B,0))),"")</f>
        <v/>
      </c>
      <c r="H82" s="164" t="str">
        <f>IFERROR(IF(INDEX(CSV用中間!J:J,MATCH(ROW(H77),CSV用中間!$B:$B,0))="","",INDEX(CSV用中間!J:J,MATCH(ROW(H77),CSV用中間!$B:$B,0))),"")</f>
        <v/>
      </c>
      <c r="I82" s="164" t="str">
        <f>IFERROR(IF(INDEX(CSV用中間!K:K,MATCH(ROW(I77),CSV用中間!$B:$B,0))="","",INDEX(CSV用中間!K:K,MATCH(ROW(I77),CSV用中間!$B:$B,0))),"")</f>
        <v/>
      </c>
      <c r="J82" s="164" t="str">
        <f>IFERROR(IF(INDEX(CSV用中間!L:L,MATCH(ROW(J77),CSV用中間!$B:$B,0))="","",INDEX(CSV用中間!L:L,MATCH(ROW(J77),CSV用中間!$B:$B,0))),"")</f>
        <v/>
      </c>
      <c r="K82" s="164" t="str">
        <f>IFERROR(IF(INDEX(CSV用中間!M:M,MATCH(ROW(K77),CSV用中間!$B:$B,0))="","",INDEX(CSV用中間!M:M,MATCH(ROW(K77),CSV用中間!$B:$B,0))),"")</f>
        <v/>
      </c>
      <c r="L82" s="164" t="str">
        <f>IFERROR(IF(INDEX(CSV用中間!N:N,MATCH(ROW(L77),CSV用中間!$B:$B,0))="","",INDEX(CSV用中間!N:N,MATCH(ROW(L77),CSV用中間!$B:$B,0))),"")</f>
        <v/>
      </c>
      <c r="M82" s="164" t="str">
        <f>IFERROR(IF(INDEX(CSV用中間!O:O,MATCH(ROW(M77),CSV用中間!$B:$B,0))="","",INDEX(CSV用中間!O:O,MATCH(ROW(M77),CSV用中間!$B:$B,0))),"")</f>
        <v/>
      </c>
      <c r="N82" s="164" t="str">
        <f>IFERROR(IF(INDEX(CSV用中間!P:P,MATCH(ROW(N77),CSV用中間!$B:$B,0))="","",INDEX(CSV用中間!P:P,MATCH(ROW(N77),CSV用中間!$B:$B,0))),"")</f>
        <v/>
      </c>
    </row>
    <row r="83" spans="1:14" x14ac:dyDescent="0.4">
      <c r="A83" s="164" t="str">
        <f>IFERROR(IF(INDEX(CSV用中間!C:C,MATCH(ROW(A78),CSV用中間!$B:$B,0))="","",INDEX(CSV用中間!C:C,MATCH(ROW(A78),CSV用中間!$B:$B,0))),"")</f>
        <v/>
      </c>
      <c r="B83" s="164" t="str">
        <f>IFERROR(IF(INDEX(CSV用中間!D:D,MATCH(ROW(B78),CSV用中間!$B:$B,0))="","",INDEX(CSV用中間!D:D,MATCH(ROW(B78),CSV用中間!$B:$B,0))),"")</f>
        <v/>
      </c>
      <c r="C83" s="164" t="str">
        <f>IFERROR(IF(INDEX(CSV用中間!E:E,MATCH(ROW(C78),CSV用中間!$B:$B,0))="","",INDEX(CSV用中間!E:E,MATCH(ROW(C78),CSV用中間!$B:$B,0))),"")</f>
        <v/>
      </c>
      <c r="D83" s="164" t="str">
        <f>IFERROR(IF(INDEX(CSV用中間!F:F,MATCH(ROW(D78),CSV用中間!$B:$B,0))="","",INDEX(CSV用中間!F:F,MATCH(ROW(D78),CSV用中間!$B:$B,0))),"")</f>
        <v/>
      </c>
      <c r="E83" s="164" t="str">
        <f>IFERROR(IF(INDEX(CSV用中間!G:G,MATCH(ROW(E78),CSV用中間!$B:$B,0))="","",INDEX(CSV用中間!G:G,MATCH(ROW(E78),CSV用中間!$B:$B,0))),"")</f>
        <v/>
      </c>
      <c r="F83" s="164" t="str">
        <f>IFERROR(IF(INDEX(CSV用中間!H:H,MATCH(ROW(F78),CSV用中間!$B:$B,0))="","",INDEX(CSV用中間!H:H,MATCH(ROW(F78),CSV用中間!$B:$B,0))),"")</f>
        <v/>
      </c>
      <c r="G83" s="164" t="str">
        <f>IFERROR(IF(INDEX(CSV用中間!I:I,MATCH(ROW(G78),CSV用中間!$B:$B,0))="","",INDEX(CSV用中間!I:I,MATCH(ROW(G78),CSV用中間!$B:$B,0))),"")</f>
        <v/>
      </c>
      <c r="H83" s="164" t="str">
        <f>IFERROR(IF(INDEX(CSV用中間!J:J,MATCH(ROW(H78),CSV用中間!$B:$B,0))="","",INDEX(CSV用中間!J:J,MATCH(ROW(H78),CSV用中間!$B:$B,0))),"")</f>
        <v/>
      </c>
      <c r="I83" s="164" t="str">
        <f>IFERROR(IF(INDEX(CSV用中間!K:K,MATCH(ROW(I78),CSV用中間!$B:$B,0))="","",INDEX(CSV用中間!K:K,MATCH(ROW(I78),CSV用中間!$B:$B,0))),"")</f>
        <v/>
      </c>
      <c r="J83" s="164" t="str">
        <f>IFERROR(IF(INDEX(CSV用中間!L:L,MATCH(ROW(J78),CSV用中間!$B:$B,0))="","",INDEX(CSV用中間!L:L,MATCH(ROW(J78),CSV用中間!$B:$B,0))),"")</f>
        <v/>
      </c>
      <c r="K83" s="164" t="str">
        <f>IFERROR(IF(INDEX(CSV用中間!M:M,MATCH(ROW(K78),CSV用中間!$B:$B,0))="","",INDEX(CSV用中間!M:M,MATCH(ROW(K78),CSV用中間!$B:$B,0))),"")</f>
        <v/>
      </c>
      <c r="L83" s="164" t="str">
        <f>IFERROR(IF(INDEX(CSV用中間!N:N,MATCH(ROW(L78),CSV用中間!$B:$B,0))="","",INDEX(CSV用中間!N:N,MATCH(ROW(L78),CSV用中間!$B:$B,0))),"")</f>
        <v/>
      </c>
      <c r="M83" s="164" t="str">
        <f>IFERROR(IF(INDEX(CSV用中間!O:O,MATCH(ROW(M78),CSV用中間!$B:$B,0))="","",INDEX(CSV用中間!O:O,MATCH(ROW(M78),CSV用中間!$B:$B,0))),"")</f>
        <v/>
      </c>
      <c r="N83" s="164" t="str">
        <f>IFERROR(IF(INDEX(CSV用中間!P:P,MATCH(ROW(N78),CSV用中間!$B:$B,0))="","",INDEX(CSV用中間!P:P,MATCH(ROW(N78),CSV用中間!$B:$B,0))),"")</f>
        <v/>
      </c>
    </row>
    <row r="84" spans="1:14" x14ac:dyDescent="0.4">
      <c r="A84" s="164" t="str">
        <f>IFERROR(IF(INDEX(CSV用中間!C:C,MATCH(ROW(A79),CSV用中間!$B:$B,0))="","",INDEX(CSV用中間!C:C,MATCH(ROW(A79),CSV用中間!$B:$B,0))),"")</f>
        <v/>
      </c>
      <c r="B84" s="164" t="str">
        <f>IFERROR(IF(INDEX(CSV用中間!D:D,MATCH(ROW(B79),CSV用中間!$B:$B,0))="","",INDEX(CSV用中間!D:D,MATCH(ROW(B79),CSV用中間!$B:$B,0))),"")</f>
        <v/>
      </c>
      <c r="C84" s="164" t="str">
        <f>IFERROR(IF(INDEX(CSV用中間!E:E,MATCH(ROW(C79),CSV用中間!$B:$B,0))="","",INDEX(CSV用中間!E:E,MATCH(ROW(C79),CSV用中間!$B:$B,0))),"")</f>
        <v/>
      </c>
      <c r="D84" s="164" t="str">
        <f>IFERROR(IF(INDEX(CSV用中間!F:F,MATCH(ROW(D79),CSV用中間!$B:$B,0))="","",INDEX(CSV用中間!F:F,MATCH(ROW(D79),CSV用中間!$B:$B,0))),"")</f>
        <v/>
      </c>
      <c r="E84" s="164" t="str">
        <f>IFERROR(IF(INDEX(CSV用中間!G:G,MATCH(ROW(E79),CSV用中間!$B:$B,0))="","",INDEX(CSV用中間!G:G,MATCH(ROW(E79),CSV用中間!$B:$B,0))),"")</f>
        <v/>
      </c>
      <c r="F84" s="164" t="str">
        <f>IFERROR(IF(INDEX(CSV用中間!H:H,MATCH(ROW(F79),CSV用中間!$B:$B,0))="","",INDEX(CSV用中間!H:H,MATCH(ROW(F79),CSV用中間!$B:$B,0))),"")</f>
        <v/>
      </c>
      <c r="G84" s="164" t="str">
        <f>IFERROR(IF(INDEX(CSV用中間!I:I,MATCH(ROW(G79),CSV用中間!$B:$B,0))="","",INDEX(CSV用中間!I:I,MATCH(ROW(G79),CSV用中間!$B:$B,0))),"")</f>
        <v/>
      </c>
      <c r="H84" s="164" t="str">
        <f>IFERROR(IF(INDEX(CSV用中間!J:J,MATCH(ROW(H79),CSV用中間!$B:$B,0))="","",INDEX(CSV用中間!J:J,MATCH(ROW(H79),CSV用中間!$B:$B,0))),"")</f>
        <v/>
      </c>
      <c r="I84" s="164" t="str">
        <f>IFERROR(IF(INDEX(CSV用中間!K:K,MATCH(ROW(I79),CSV用中間!$B:$B,0))="","",INDEX(CSV用中間!K:K,MATCH(ROW(I79),CSV用中間!$B:$B,0))),"")</f>
        <v/>
      </c>
      <c r="J84" s="164" t="str">
        <f>IFERROR(IF(INDEX(CSV用中間!L:L,MATCH(ROW(J79),CSV用中間!$B:$B,0))="","",INDEX(CSV用中間!L:L,MATCH(ROW(J79),CSV用中間!$B:$B,0))),"")</f>
        <v/>
      </c>
      <c r="K84" s="164" t="str">
        <f>IFERROR(IF(INDEX(CSV用中間!M:M,MATCH(ROW(K79),CSV用中間!$B:$B,0))="","",INDEX(CSV用中間!M:M,MATCH(ROW(K79),CSV用中間!$B:$B,0))),"")</f>
        <v/>
      </c>
      <c r="L84" s="164" t="str">
        <f>IFERROR(IF(INDEX(CSV用中間!N:N,MATCH(ROW(L79),CSV用中間!$B:$B,0))="","",INDEX(CSV用中間!N:N,MATCH(ROW(L79),CSV用中間!$B:$B,0))),"")</f>
        <v/>
      </c>
      <c r="M84" s="164" t="str">
        <f>IFERROR(IF(INDEX(CSV用中間!O:O,MATCH(ROW(M79),CSV用中間!$B:$B,0))="","",INDEX(CSV用中間!O:O,MATCH(ROW(M79),CSV用中間!$B:$B,0))),"")</f>
        <v/>
      </c>
      <c r="N84" s="164" t="str">
        <f>IFERROR(IF(INDEX(CSV用中間!P:P,MATCH(ROW(N79),CSV用中間!$B:$B,0))="","",INDEX(CSV用中間!P:P,MATCH(ROW(N79),CSV用中間!$B:$B,0))),"")</f>
        <v/>
      </c>
    </row>
    <row r="85" spans="1:14" x14ac:dyDescent="0.4">
      <c r="A85" s="164" t="str">
        <f>IFERROR(IF(INDEX(CSV用中間!C:C,MATCH(ROW(A80),CSV用中間!$B:$B,0))="","",INDEX(CSV用中間!C:C,MATCH(ROW(A80),CSV用中間!$B:$B,0))),"")</f>
        <v/>
      </c>
      <c r="B85" s="164" t="str">
        <f>IFERROR(IF(INDEX(CSV用中間!D:D,MATCH(ROW(B80),CSV用中間!$B:$B,0))="","",INDEX(CSV用中間!D:D,MATCH(ROW(B80),CSV用中間!$B:$B,0))),"")</f>
        <v/>
      </c>
      <c r="C85" s="164" t="str">
        <f>IFERROR(IF(INDEX(CSV用中間!E:E,MATCH(ROW(C80),CSV用中間!$B:$B,0))="","",INDEX(CSV用中間!E:E,MATCH(ROW(C80),CSV用中間!$B:$B,0))),"")</f>
        <v/>
      </c>
      <c r="D85" s="164" t="str">
        <f>IFERROR(IF(INDEX(CSV用中間!F:F,MATCH(ROW(D80),CSV用中間!$B:$B,0))="","",INDEX(CSV用中間!F:F,MATCH(ROW(D80),CSV用中間!$B:$B,0))),"")</f>
        <v/>
      </c>
      <c r="E85" s="164" t="str">
        <f>IFERROR(IF(INDEX(CSV用中間!G:G,MATCH(ROW(E80),CSV用中間!$B:$B,0))="","",INDEX(CSV用中間!G:G,MATCH(ROW(E80),CSV用中間!$B:$B,0))),"")</f>
        <v/>
      </c>
      <c r="F85" s="164" t="str">
        <f>IFERROR(IF(INDEX(CSV用中間!H:H,MATCH(ROW(F80),CSV用中間!$B:$B,0))="","",INDEX(CSV用中間!H:H,MATCH(ROW(F80),CSV用中間!$B:$B,0))),"")</f>
        <v/>
      </c>
      <c r="G85" s="164" t="str">
        <f>IFERROR(IF(INDEX(CSV用中間!I:I,MATCH(ROW(G80),CSV用中間!$B:$B,0))="","",INDEX(CSV用中間!I:I,MATCH(ROW(G80),CSV用中間!$B:$B,0))),"")</f>
        <v/>
      </c>
      <c r="H85" s="164" t="str">
        <f>IFERROR(IF(INDEX(CSV用中間!J:J,MATCH(ROW(H80),CSV用中間!$B:$B,0))="","",INDEX(CSV用中間!J:J,MATCH(ROW(H80),CSV用中間!$B:$B,0))),"")</f>
        <v/>
      </c>
      <c r="I85" s="164" t="str">
        <f>IFERROR(IF(INDEX(CSV用中間!K:K,MATCH(ROW(I80),CSV用中間!$B:$B,0))="","",INDEX(CSV用中間!K:K,MATCH(ROW(I80),CSV用中間!$B:$B,0))),"")</f>
        <v/>
      </c>
      <c r="J85" s="164" t="str">
        <f>IFERROR(IF(INDEX(CSV用中間!L:L,MATCH(ROW(J80),CSV用中間!$B:$B,0))="","",INDEX(CSV用中間!L:L,MATCH(ROW(J80),CSV用中間!$B:$B,0))),"")</f>
        <v/>
      </c>
      <c r="K85" s="164" t="str">
        <f>IFERROR(IF(INDEX(CSV用中間!M:M,MATCH(ROW(K80),CSV用中間!$B:$B,0))="","",INDEX(CSV用中間!M:M,MATCH(ROW(K80),CSV用中間!$B:$B,0))),"")</f>
        <v/>
      </c>
      <c r="L85" s="164" t="str">
        <f>IFERROR(IF(INDEX(CSV用中間!N:N,MATCH(ROW(L80),CSV用中間!$B:$B,0))="","",INDEX(CSV用中間!N:N,MATCH(ROW(L80),CSV用中間!$B:$B,0))),"")</f>
        <v/>
      </c>
      <c r="M85" s="164" t="str">
        <f>IFERROR(IF(INDEX(CSV用中間!O:O,MATCH(ROW(M80),CSV用中間!$B:$B,0))="","",INDEX(CSV用中間!O:O,MATCH(ROW(M80),CSV用中間!$B:$B,0))),"")</f>
        <v/>
      </c>
      <c r="N85" s="164" t="str">
        <f>IFERROR(IF(INDEX(CSV用中間!P:P,MATCH(ROW(N80),CSV用中間!$B:$B,0))="","",INDEX(CSV用中間!P:P,MATCH(ROW(N80),CSV用中間!$B:$B,0))),"")</f>
        <v/>
      </c>
    </row>
    <row r="86" spans="1:14" x14ac:dyDescent="0.4">
      <c r="A86" s="164" t="str">
        <f>IFERROR(IF(INDEX(CSV用中間!C:C,MATCH(ROW(A81),CSV用中間!$B:$B,0))="","",INDEX(CSV用中間!C:C,MATCH(ROW(A81),CSV用中間!$B:$B,0))),"")</f>
        <v/>
      </c>
      <c r="B86" s="164" t="str">
        <f>IFERROR(IF(INDEX(CSV用中間!D:D,MATCH(ROW(B81),CSV用中間!$B:$B,0))="","",INDEX(CSV用中間!D:D,MATCH(ROW(B81),CSV用中間!$B:$B,0))),"")</f>
        <v/>
      </c>
      <c r="C86" s="164" t="str">
        <f>IFERROR(IF(INDEX(CSV用中間!E:E,MATCH(ROW(C81),CSV用中間!$B:$B,0))="","",INDEX(CSV用中間!E:E,MATCH(ROW(C81),CSV用中間!$B:$B,0))),"")</f>
        <v/>
      </c>
      <c r="D86" s="164" t="str">
        <f>IFERROR(IF(INDEX(CSV用中間!F:F,MATCH(ROW(D81),CSV用中間!$B:$B,0))="","",INDEX(CSV用中間!F:F,MATCH(ROW(D81),CSV用中間!$B:$B,0))),"")</f>
        <v/>
      </c>
      <c r="E86" s="164" t="str">
        <f>IFERROR(IF(INDEX(CSV用中間!G:G,MATCH(ROW(E81),CSV用中間!$B:$B,0))="","",INDEX(CSV用中間!G:G,MATCH(ROW(E81),CSV用中間!$B:$B,0))),"")</f>
        <v/>
      </c>
      <c r="F86" s="164" t="str">
        <f>IFERROR(IF(INDEX(CSV用中間!H:H,MATCH(ROW(F81),CSV用中間!$B:$B,0))="","",INDEX(CSV用中間!H:H,MATCH(ROW(F81),CSV用中間!$B:$B,0))),"")</f>
        <v/>
      </c>
      <c r="G86" s="164" t="str">
        <f>IFERROR(IF(INDEX(CSV用中間!I:I,MATCH(ROW(G81),CSV用中間!$B:$B,0))="","",INDEX(CSV用中間!I:I,MATCH(ROW(G81),CSV用中間!$B:$B,0))),"")</f>
        <v/>
      </c>
      <c r="H86" s="164" t="str">
        <f>IFERROR(IF(INDEX(CSV用中間!J:J,MATCH(ROW(H81),CSV用中間!$B:$B,0))="","",INDEX(CSV用中間!J:J,MATCH(ROW(H81),CSV用中間!$B:$B,0))),"")</f>
        <v/>
      </c>
      <c r="I86" s="164" t="str">
        <f>IFERROR(IF(INDEX(CSV用中間!K:K,MATCH(ROW(I81),CSV用中間!$B:$B,0))="","",INDEX(CSV用中間!K:K,MATCH(ROW(I81),CSV用中間!$B:$B,0))),"")</f>
        <v/>
      </c>
      <c r="J86" s="164" t="str">
        <f>IFERROR(IF(INDEX(CSV用中間!L:L,MATCH(ROW(J81),CSV用中間!$B:$B,0))="","",INDEX(CSV用中間!L:L,MATCH(ROW(J81),CSV用中間!$B:$B,0))),"")</f>
        <v/>
      </c>
      <c r="K86" s="164" t="str">
        <f>IFERROR(IF(INDEX(CSV用中間!M:M,MATCH(ROW(K81),CSV用中間!$B:$B,0))="","",INDEX(CSV用中間!M:M,MATCH(ROW(K81),CSV用中間!$B:$B,0))),"")</f>
        <v/>
      </c>
      <c r="L86" s="164" t="str">
        <f>IFERROR(IF(INDEX(CSV用中間!N:N,MATCH(ROW(L81),CSV用中間!$B:$B,0))="","",INDEX(CSV用中間!N:N,MATCH(ROW(L81),CSV用中間!$B:$B,0))),"")</f>
        <v/>
      </c>
      <c r="M86" s="164" t="str">
        <f>IFERROR(IF(INDEX(CSV用中間!O:O,MATCH(ROW(M81),CSV用中間!$B:$B,0))="","",INDEX(CSV用中間!O:O,MATCH(ROW(M81),CSV用中間!$B:$B,0))),"")</f>
        <v/>
      </c>
      <c r="N86" s="164" t="str">
        <f>IFERROR(IF(INDEX(CSV用中間!P:P,MATCH(ROW(N81),CSV用中間!$B:$B,0))="","",INDEX(CSV用中間!P:P,MATCH(ROW(N81),CSV用中間!$B:$B,0))),"")</f>
        <v/>
      </c>
    </row>
    <row r="87" spans="1:14" x14ac:dyDescent="0.4">
      <c r="A87" s="164" t="str">
        <f>IFERROR(IF(INDEX(CSV用中間!C:C,MATCH(ROW(A82),CSV用中間!$B:$B,0))="","",INDEX(CSV用中間!C:C,MATCH(ROW(A82),CSV用中間!$B:$B,0))),"")</f>
        <v/>
      </c>
      <c r="B87" s="164" t="str">
        <f>IFERROR(IF(INDEX(CSV用中間!D:D,MATCH(ROW(B82),CSV用中間!$B:$B,0))="","",INDEX(CSV用中間!D:D,MATCH(ROW(B82),CSV用中間!$B:$B,0))),"")</f>
        <v/>
      </c>
      <c r="C87" s="164" t="str">
        <f>IFERROR(IF(INDEX(CSV用中間!E:E,MATCH(ROW(C82),CSV用中間!$B:$B,0))="","",INDEX(CSV用中間!E:E,MATCH(ROW(C82),CSV用中間!$B:$B,0))),"")</f>
        <v/>
      </c>
      <c r="D87" s="164" t="str">
        <f>IFERROR(IF(INDEX(CSV用中間!F:F,MATCH(ROW(D82),CSV用中間!$B:$B,0))="","",INDEX(CSV用中間!F:F,MATCH(ROW(D82),CSV用中間!$B:$B,0))),"")</f>
        <v/>
      </c>
      <c r="E87" s="164" t="str">
        <f>IFERROR(IF(INDEX(CSV用中間!G:G,MATCH(ROW(E82),CSV用中間!$B:$B,0))="","",INDEX(CSV用中間!G:G,MATCH(ROW(E82),CSV用中間!$B:$B,0))),"")</f>
        <v/>
      </c>
      <c r="F87" s="164" t="str">
        <f>IFERROR(IF(INDEX(CSV用中間!H:H,MATCH(ROW(F82),CSV用中間!$B:$B,0))="","",INDEX(CSV用中間!H:H,MATCH(ROW(F82),CSV用中間!$B:$B,0))),"")</f>
        <v/>
      </c>
      <c r="G87" s="164" t="str">
        <f>IFERROR(IF(INDEX(CSV用中間!I:I,MATCH(ROW(G82),CSV用中間!$B:$B,0))="","",INDEX(CSV用中間!I:I,MATCH(ROW(G82),CSV用中間!$B:$B,0))),"")</f>
        <v/>
      </c>
      <c r="H87" s="164" t="str">
        <f>IFERROR(IF(INDEX(CSV用中間!J:J,MATCH(ROW(H82),CSV用中間!$B:$B,0))="","",INDEX(CSV用中間!J:J,MATCH(ROW(H82),CSV用中間!$B:$B,0))),"")</f>
        <v/>
      </c>
      <c r="I87" s="164" t="str">
        <f>IFERROR(IF(INDEX(CSV用中間!K:K,MATCH(ROW(I82),CSV用中間!$B:$B,0))="","",INDEX(CSV用中間!K:K,MATCH(ROW(I82),CSV用中間!$B:$B,0))),"")</f>
        <v/>
      </c>
      <c r="J87" s="164" t="str">
        <f>IFERROR(IF(INDEX(CSV用中間!L:L,MATCH(ROW(J82),CSV用中間!$B:$B,0))="","",INDEX(CSV用中間!L:L,MATCH(ROW(J82),CSV用中間!$B:$B,0))),"")</f>
        <v/>
      </c>
      <c r="K87" s="164" t="str">
        <f>IFERROR(IF(INDEX(CSV用中間!M:M,MATCH(ROW(K82),CSV用中間!$B:$B,0))="","",INDEX(CSV用中間!M:M,MATCH(ROW(K82),CSV用中間!$B:$B,0))),"")</f>
        <v/>
      </c>
      <c r="L87" s="164" t="str">
        <f>IFERROR(IF(INDEX(CSV用中間!N:N,MATCH(ROW(L82),CSV用中間!$B:$B,0))="","",INDEX(CSV用中間!N:N,MATCH(ROW(L82),CSV用中間!$B:$B,0))),"")</f>
        <v/>
      </c>
      <c r="M87" s="164" t="str">
        <f>IFERROR(IF(INDEX(CSV用中間!O:O,MATCH(ROW(M82),CSV用中間!$B:$B,0))="","",INDEX(CSV用中間!O:O,MATCH(ROW(M82),CSV用中間!$B:$B,0))),"")</f>
        <v/>
      </c>
      <c r="N87" s="164" t="str">
        <f>IFERROR(IF(INDEX(CSV用中間!P:P,MATCH(ROW(N82),CSV用中間!$B:$B,0))="","",INDEX(CSV用中間!P:P,MATCH(ROW(N82),CSV用中間!$B:$B,0))),"")</f>
        <v/>
      </c>
    </row>
    <row r="88" spans="1:14" x14ac:dyDescent="0.4">
      <c r="A88" s="164" t="str">
        <f>IFERROR(IF(INDEX(CSV用中間!C:C,MATCH(ROW(A83),CSV用中間!$B:$B,0))="","",INDEX(CSV用中間!C:C,MATCH(ROW(A83),CSV用中間!$B:$B,0))),"")</f>
        <v/>
      </c>
      <c r="B88" s="164" t="str">
        <f>IFERROR(IF(INDEX(CSV用中間!D:D,MATCH(ROW(B83),CSV用中間!$B:$B,0))="","",INDEX(CSV用中間!D:D,MATCH(ROW(B83),CSV用中間!$B:$B,0))),"")</f>
        <v/>
      </c>
      <c r="C88" s="164" t="str">
        <f>IFERROR(IF(INDEX(CSV用中間!E:E,MATCH(ROW(C83),CSV用中間!$B:$B,0))="","",INDEX(CSV用中間!E:E,MATCH(ROW(C83),CSV用中間!$B:$B,0))),"")</f>
        <v/>
      </c>
      <c r="D88" s="164" t="str">
        <f>IFERROR(IF(INDEX(CSV用中間!F:F,MATCH(ROW(D83),CSV用中間!$B:$B,0))="","",INDEX(CSV用中間!F:F,MATCH(ROW(D83),CSV用中間!$B:$B,0))),"")</f>
        <v/>
      </c>
      <c r="E88" s="164" t="str">
        <f>IFERROR(IF(INDEX(CSV用中間!G:G,MATCH(ROW(E83),CSV用中間!$B:$B,0))="","",INDEX(CSV用中間!G:G,MATCH(ROW(E83),CSV用中間!$B:$B,0))),"")</f>
        <v/>
      </c>
      <c r="F88" s="164" t="str">
        <f>IFERROR(IF(INDEX(CSV用中間!H:H,MATCH(ROW(F83),CSV用中間!$B:$B,0))="","",INDEX(CSV用中間!H:H,MATCH(ROW(F83),CSV用中間!$B:$B,0))),"")</f>
        <v/>
      </c>
      <c r="G88" s="164" t="str">
        <f>IFERROR(IF(INDEX(CSV用中間!I:I,MATCH(ROW(G83),CSV用中間!$B:$B,0))="","",INDEX(CSV用中間!I:I,MATCH(ROW(G83),CSV用中間!$B:$B,0))),"")</f>
        <v/>
      </c>
      <c r="H88" s="164" t="str">
        <f>IFERROR(IF(INDEX(CSV用中間!J:J,MATCH(ROW(H83),CSV用中間!$B:$B,0))="","",INDEX(CSV用中間!J:J,MATCH(ROW(H83),CSV用中間!$B:$B,0))),"")</f>
        <v/>
      </c>
      <c r="I88" s="164" t="str">
        <f>IFERROR(IF(INDEX(CSV用中間!K:K,MATCH(ROW(I83),CSV用中間!$B:$B,0))="","",INDEX(CSV用中間!K:K,MATCH(ROW(I83),CSV用中間!$B:$B,0))),"")</f>
        <v/>
      </c>
      <c r="J88" s="164" t="str">
        <f>IFERROR(IF(INDEX(CSV用中間!L:L,MATCH(ROW(J83),CSV用中間!$B:$B,0))="","",INDEX(CSV用中間!L:L,MATCH(ROW(J83),CSV用中間!$B:$B,0))),"")</f>
        <v/>
      </c>
      <c r="K88" s="164" t="str">
        <f>IFERROR(IF(INDEX(CSV用中間!M:M,MATCH(ROW(K83),CSV用中間!$B:$B,0))="","",INDEX(CSV用中間!M:M,MATCH(ROW(K83),CSV用中間!$B:$B,0))),"")</f>
        <v/>
      </c>
      <c r="L88" s="164" t="str">
        <f>IFERROR(IF(INDEX(CSV用中間!N:N,MATCH(ROW(L83),CSV用中間!$B:$B,0))="","",INDEX(CSV用中間!N:N,MATCH(ROW(L83),CSV用中間!$B:$B,0))),"")</f>
        <v/>
      </c>
      <c r="M88" s="164" t="str">
        <f>IFERROR(IF(INDEX(CSV用中間!O:O,MATCH(ROW(M83),CSV用中間!$B:$B,0))="","",INDEX(CSV用中間!O:O,MATCH(ROW(M83),CSV用中間!$B:$B,0))),"")</f>
        <v/>
      </c>
      <c r="N88" s="164" t="str">
        <f>IFERROR(IF(INDEX(CSV用中間!P:P,MATCH(ROW(N83),CSV用中間!$B:$B,0))="","",INDEX(CSV用中間!P:P,MATCH(ROW(N83),CSV用中間!$B:$B,0))),"")</f>
        <v/>
      </c>
    </row>
    <row r="89" spans="1:14" x14ac:dyDescent="0.4">
      <c r="A89" s="164" t="str">
        <f>IFERROR(IF(INDEX(CSV用中間!C:C,MATCH(ROW(A84),CSV用中間!$B:$B,0))="","",INDEX(CSV用中間!C:C,MATCH(ROW(A84),CSV用中間!$B:$B,0))),"")</f>
        <v/>
      </c>
      <c r="B89" s="164" t="str">
        <f>IFERROR(IF(INDEX(CSV用中間!D:D,MATCH(ROW(B84),CSV用中間!$B:$B,0))="","",INDEX(CSV用中間!D:D,MATCH(ROW(B84),CSV用中間!$B:$B,0))),"")</f>
        <v/>
      </c>
      <c r="C89" s="164" t="str">
        <f>IFERROR(IF(INDEX(CSV用中間!E:E,MATCH(ROW(C84),CSV用中間!$B:$B,0))="","",INDEX(CSV用中間!E:E,MATCH(ROW(C84),CSV用中間!$B:$B,0))),"")</f>
        <v/>
      </c>
      <c r="D89" s="164" t="str">
        <f>IFERROR(IF(INDEX(CSV用中間!F:F,MATCH(ROW(D84),CSV用中間!$B:$B,0))="","",INDEX(CSV用中間!F:F,MATCH(ROW(D84),CSV用中間!$B:$B,0))),"")</f>
        <v/>
      </c>
      <c r="E89" s="164" t="str">
        <f>IFERROR(IF(INDEX(CSV用中間!G:G,MATCH(ROW(E84),CSV用中間!$B:$B,0))="","",INDEX(CSV用中間!G:G,MATCH(ROW(E84),CSV用中間!$B:$B,0))),"")</f>
        <v/>
      </c>
      <c r="F89" s="164" t="str">
        <f>IFERROR(IF(INDEX(CSV用中間!H:H,MATCH(ROW(F84),CSV用中間!$B:$B,0))="","",INDEX(CSV用中間!H:H,MATCH(ROW(F84),CSV用中間!$B:$B,0))),"")</f>
        <v/>
      </c>
      <c r="G89" s="164" t="str">
        <f>IFERROR(IF(INDEX(CSV用中間!I:I,MATCH(ROW(G84),CSV用中間!$B:$B,0))="","",INDEX(CSV用中間!I:I,MATCH(ROW(G84),CSV用中間!$B:$B,0))),"")</f>
        <v/>
      </c>
      <c r="H89" s="164" t="str">
        <f>IFERROR(IF(INDEX(CSV用中間!J:J,MATCH(ROW(H84),CSV用中間!$B:$B,0))="","",INDEX(CSV用中間!J:J,MATCH(ROW(H84),CSV用中間!$B:$B,0))),"")</f>
        <v/>
      </c>
      <c r="I89" s="164" t="str">
        <f>IFERROR(IF(INDEX(CSV用中間!K:K,MATCH(ROW(I84),CSV用中間!$B:$B,0))="","",INDEX(CSV用中間!K:K,MATCH(ROW(I84),CSV用中間!$B:$B,0))),"")</f>
        <v/>
      </c>
      <c r="J89" s="164" t="str">
        <f>IFERROR(IF(INDEX(CSV用中間!L:L,MATCH(ROW(J84),CSV用中間!$B:$B,0))="","",INDEX(CSV用中間!L:L,MATCH(ROW(J84),CSV用中間!$B:$B,0))),"")</f>
        <v/>
      </c>
      <c r="K89" s="164" t="str">
        <f>IFERROR(IF(INDEX(CSV用中間!M:M,MATCH(ROW(K84),CSV用中間!$B:$B,0))="","",INDEX(CSV用中間!M:M,MATCH(ROW(K84),CSV用中間!$B:$B,0))),"")</f>
        <v/>
      </c>
      <c r="L89" s="164" t="str">
        <f>IFERROR(IF(INDEX(CSV用中間!N:N,MATCH(ROW(L84),CSV用中間!$B:$B,0))="","",INDEX(CSV用中間!N:N,MATCH(ROW(L84),CSV用中間!$B:$B,0))),"")</f>
        <v/>
      </c>
      <c r="M89" s="164" t="str">
        <f>IFERROR(IF(INDEX(CSV用中間!O:O,MATCH(ROW(M84),CSV用中間!$B:$B,0))="","",INDEX(CSV用中間!O:O,MATCH(ROW(M84),CSV用中間!$B:$B,0))),"")</f>
        <v/>
      </c>
      <c r="N89" s="164" t="str">
        <f>IFERROR(IF(INDEX(CSV用中間!P:P,MATCH(ROW(N84),CSV用中間!$B:$B,0))="","",INDEX(CSV用中間!P:P,MATCH(ROW(N84),CSV用中間!$B:$B,0))),"")</f>
        <v/>
      </c>
    </row>
    <row r="90" spans="1:14" x14ac:dyDescent="0.4">
      <c r="A90" s="164" t="str">
        <f>IFERROR(IF(INDEX(CSV用中間!C:C,MATCH(ROW(A85),CSV用中間!$B:$B,0))="","",INDEX(CSV用中間!C:C,MATCH(ROW(A85),CSV用中間!$B:$B,0))),"")</f>
        <v/>
      </c>
      <c r="B90" s="164" t="str">
        <f>IFERROR(IF(INDEX(CSV用中間!D:D,MATCH(ROW(B85),CSV用中間!$B:$B,0))="","",INDEX(CSV用中間!D:D,MATCH(ROW(B85),CSV用中間!$B:$B,0))),"")</f>
        <v/>
      </c>
      <c r="C90" s="164" t="str">
        <f>IFERROR(IF(INDEX(CSV用中間!E:E,MATCH(ROW(C85),CSV用中間!$B:$B,0))="","",INDEX(CSV用中間!E:E,MATCH(ROW(C85),CSV用中間!$B:$B,0))),"")</f>
        <v/>
      </c>
      <c r="D90" s="164" t="str">
        <f>IFERROR(IF(INDEX(CSV用中間!F:F,MATCH(ROW(D85),CSV用中間!$B:$B,0))="","",INDEX(CSV用中間!F:F,MATCH(ROW(D85),CSV用中間!$B:$B,0))),"")</f>
        <v/>
      </c>
      <c r="E90" s="164" t="str">
        <f>IFERROR(IF(INDEX(CSV用中間!G:G,MATCH(ROW(E85),CSV用中間!$B:$B,0))="","",INDEX(CSV用中間!G:G,MATCH(ROW(E85),CSV用中間!$B:$B,0))),"")</f>
        <v/>
      </c>
      <c r="F90" s="164" t="str">
        <f>IFERROR(IF(INDEX(CSV用中間!H:H,MATCH(ROW(F85),CSV用中間!$B:$B,0))="","",INDEX(CSV用中間!H:H,MATCH(ROW(F85),CSV用中間!$B:$B,0))),"")</f>
        <v/>
      </c>
      <c r="G90" s="164" t="str">
        <f>IFERROR(IF(INDEX(CSV用中間!I:I,MATCH(ROW(G85),CSV用中間!$B:$B,0))="","",INDEX(CSV用中間!I:I,MATCH(ROW(G85),CSV用中間!$B:$B,0))),"")</f>
        <v/>
      </c>
      <c r="H90" s="164" t="str">
        <f>IFERROR(IF(INDEX(CSV用中間!J:J,MATCH(ROW(H85),CSV用中間!$B:$B,0))="","",INDEX(CSV用中間!J:J,MATCH(ROW(H85),CSV用中間!$B:$B,0))),"")</f>
        <v/>
      </c>
      <c r="I90" s="164" t="str">
        <f>IFERROR(IF(INDEX(CSV用中間!K:K,MATCH(ROW(I85),CSV用中間!$B:$B,0))="","",INDEX(CSV用中間!K:K,MATCH(ROW(I85),CSV用中間!$B:$B,0))),"")</f>
        <v/>
      </c>
      <c r="J90" s="164" t="str">
        <f>IFERROR(IF(INDEX(CSV用中間!L:L,MATCH(ROW(J85),CSV用中間!$B:$B,0))="","",INDEX(CSV用中間!L:L,MATCH(ROW(J85),CSV用中間!$B:$B,0))),"")</f>
        <v/>
      </c>
      <c r="K90" s="164" t="str">
        <f>IFERROR(IF(INDEX(CSV用中間!M:M,MATCH(ROW(K85),CSV用中間!$B:$B,0))="","",INDEX(CSV用中間!M:M,MATCH(ROW(K85),CSV用中間!$B:$B,0))),"")</f>
        <v/>
      </c>
      <c r="L90" s="164" t="str">
        <f>IFERROR(IF(INDEX(CSV用中間!N:N,MATCH(ROW(L85),CSV用中間!$B:$B,0))="","",INDEX(CSV用中間!N:N,MATCH(ROW(L85),CSV用中間!$B:$B,0))),"")</f>
        <v/>
      </c>
      <c r="M90" s="164" t="str">
        <f>IFERROR(IF(INDEX(CSV用中間!O:O,MATCH(ROW(M85),CSV用中間!$B:$B,0))="","",INDEX(CSV用中間!O:O,MATCH(ROW(M85),CSV用中間!$B:$B,0))),"")</f>
        <v/>
      </c>
      <c r="N90" s="164" t="str">
        <f>IFERROR(IF(INDEX(CSV用中間!P:P,MATCH(ROW(N85),CSV用中間!$B:$B,0))="","",INDEX(CSV用中間!P:P,MATCH(ROW(N85),CSV用中間!$B:$B,0))),"")</f>
        <v/>
      </c>
    </row>
    <row r="91" spans="1:14" x14ac:dyDescent="0.4">
      <c r="A91" s="164" t="str">
        <f>IFERROR(IF(INDEX(CSV用中間!C:C,MATCH(ROW(A86),CSV用中間!$B:$B,0))="","",INDEX(CSV用中間!C:C,MATCH(ROW(A86),CSV用中間!$B:$B,0))),"")</f>
        <v/>
      </c>
      <c r="B91" s="164" t="str">
        <f>IFERROR(IF(INDEX(CSV用中間!D:D,MATCH(ROW(B86),CSV用中間!$B:$B,0))="","",INDEX(CSV用中間!D:D,MATCH(ROW(B86),CSV用中間!$B:$B,0))),"")</f>
        <v/>
      </c>
      <c r="C91" s="164" t="str">
        <f>IFERROR(IF(INDEX(CSV用中間!E:E,MATCH(ROW(C86),CSV用中間!$B:$B,0))="","",INDEX(CSV用中間!E:E,MATCH(ROW(C86),CSV用中間!$B:$B,0))),"")</f>
        <v/>
      </c>
      <c r="D91" s="164" t="str">
        <f>IFERROR(IF(INDEX(CSV用中間!F:F,MATCH(ROW(D86),CSV用中間!$B:$B,0))="","",INDEX(CSV用中間!F:F,MATCH(ROW(D86),CSV用中間!$B:$B,0))),"")</f>
        <v/>
      </c>
      <c r="E91" s="164" t="str">
        <f>IFERROR(IF(INDEX(CSV用中間!G:G,MATCH(ROW(E86),CSV用中間!$B:$B,0))="","",INDEX(CSV用中間!G:G,MATCH(ROW(E86),CSV用中間!$B:$B,0))),"")</f>
        <v/>
      </c>
      <c r="F91" s="164" t="str">
        <f>IFERROR(IF(INDEX(CSV用中間!H:H,MATCH(ROW(F86),CSV用中間!$B:$B,0))="","",INDEX(CSV用中間!H:H,MATCH(ROW(F86),CSV用中間!$B:$B,0))),"")</f>
        <v/>
      </c>
      <c r="G91" s="164" t="str">
        <f>IFERROR(IF(INDEX(CSV用中間!I:I,MATCH(ROW(G86),CSV用中間!$B:$B,0))="","",INDEX(CSV用中間!I:I,MATCH(ROW(G86),CSV用中間!$B:$B,0))),"")</f>
        <v/>
      </c>
      <c r="H91" s="164" t="str">
        <f>IFERROR(IF(INDEX(CSV用中間!J:J,MATCH(ROW(H86),CSV用中間!$B:$B,0))="","",INDEX(CSV用中間!J:J,MATCH(ROW(H86),CSV用中間!$B:$B,0))),"")</f>
        <v/>
      </c>
      <c r="I91" s="164" t="str">
        <f>IFERROR(IF(INDEX(CSV用中間!K:K,MATCH(ROW(I86),CSV用中間!$B:$B,0))="","",INDEX(CSV用中間!K:K,MATCH(ROW(I86),CSV用中間!$B:$B,0))),"")</f>
        <v/>
      </c>
      <c r="J91" s="164" t="str">
        <f>IFERROR(IF(INDEX(CSV用中間!L:L,MATCH(ROW(J86),CSV用中間!$B:$B,0))="","",INDEX(CSV用中間!L:L,MATCH(ROW(J86),CSV用中間!$B:$B,0))),"")</f>
        <v/>
      </c>
      <c r="K91" s="164" t="str">
        <f>IFERROR(IF(INDEX(CSV用中間!M:M,MATCH(ROW(K86),CSV用中間!$B:$B,0))="","",INDEX(CSV用中間!M:M,MATCH(ROW(K86),CSV用中間!$B:$B,0))),"")</f>
        <v/>
      </c>
      <c r="L91" s="164" t="str">
        <f>IFERROR(IF(INDEX(CSV用中間!N:N,MATCH(ROW(L86),CSV用中間!$B:$B,0))="","",INDEX(CSV用中間!N:N,MATCH(ROW(L86),CSV用中間!$B:$B,0))),"")</f>
        <v/>
      </c>
      <c r="M91" s="164" t="str">
        <f>IFERROR(IF(INDEX(CSV用中間!O:O,MATCH(ROW(M86),CSV用中間!$B:$B,0))="","",INDEX(CSV用中間!O:O,MATCH(ROW(M86),CSV用中間!$B:$B,0))),"")</f>
        <v/>
      </c>
      <c r="N91" s="164" t="str">
        <f>IFERROR(IF(INDEX(CSV用中間!P:P,MATCH(ROW(N86),CSV用中間!$B:$B,0))="","",INDEX(CSV用中間!P:P,MATCH(ROW(N86),CSV用中間!$B:$B,0))),"")</f>
        <v/>
      </c>
    </row>
    <row r="92" spans="1:14" x14ac:dyDescent="0.4">
      <c r="A92" s="164" t="str">
        <f>IFERROR(IF(INDEX(CSV用中間!C:C,MATCH(ROW(A87),CSV用中間!$B:$B,0))="","",INDEX(CSV用中間!C:C,MATCH(ROW(A87),CSV用中間!$B:$B,0))),"")</f>
        <v/>
      </c>
      <c r="B92" s="164" t="str">
        <f>IFERROR(IF(INDEX(CSV用中間!D:D,MATCH(ROW(B87),CSV用中間!$B:$B,0))="","",INDEX(CSV用中間!D:D,MATCH(ROW(B87),CSV用中間!$B:$B,0))),"")</f>
        <v/>
      </c>
      <c r="C92" s="164" t="str">
        <f>IFERROR(IF(INDEX(CSV用中間!E:E,MATCH(ROW(C87),CSV用中間!$B:$B,0))="","",INDEX(CSV用中間!E:E,MATCH(ROW(C87),CSV用中間!$B:$B,0))),"")</f>
        <v/>
      </c>
      <c r="D92" s="164" t="str">
        <f>IFERROR(IF(INDEX(CSV用中間!F:F,MATCH(ROW(D87),CSV用中間!$B:$B,0))="","",INDEX(CSV用中間!F:F,MATCH(ROW(D87),CSV用中間!$B:$B,0))),"")</f>
        <v/>
      </c>
      <c r="E92" s="164" t="str">
        <f>IFERROR(IF(INDEX(CSV用中間!G:G,MATCH(ROW(E87),CSV用中間!$B:$B,0))="","",INDEX(CSV用中間!G:G,MATCH(ROW(E87),CSV用中間!$B:$B,0))),"")</f>
        <v/>
      </c>
      <c r="F92" s="164" t="str">
        <f>IFERROR(IF(INDEX(CSV用中間!H:H,MATCH(ROW(F87),CSV用中間!$B:$B,0))="","",INDEX(CSV用中間!H:H,MATCH(ROW(F87),CSV用中間!$B:$B,0))),"")</f>
        <v/>
      </c>
      <c r="G92" s="164" t="str">
        <f>IFERROR(IF(INDEX(CSV用中間!I:I,MATCH(ROW(G87),CSV用中間!$B:$B,0))="","",INDEX(CSV用中間!I:I,MATCH(ROW(G87),CSV用中間!$B:$B,0))),"")</f>
        <v/>
      </c>
      <c r="H92" s="164" t="str">
        <f>IFERROR(IF(INDEX(CSV用中間!J:J,MATCH(ROW(H87),CSV用中間!$B:$B,0))="","",INDEX(CSV用中間!J:J,MATCH(ROW(H87),CSV用中間!$B:$B,0))),"")</f>
        <v/>
      </c>
      <c r="I92" s="164" t="str">
        <f>IFERROR(IF(INDEX(CSV用中間!K:K,MATCH(ROW(I87),CSV用中間!$B:$B,0))="","",INDEX(CSV用中間!K:K,MATCH(ROW(I87),CSV用中間!$B:$B,0))),"")</f>
        <v/>
      </c>
      <c r="J92" s="164" t="str">
        <f>IFERROR(IF(INDEX(CSV用中間!L:L,MATCH(ROW(J87),CSV用中間!$B:$B,0))="","",INDEX(CSV用中間!L:L,MATCH(ROW(J87),CSV用中間!$B:$B,0))),"")</f>
        <v/>
      </c>
      <c r="K92" s="164" t="str">
        <f>IFERROR(IF(INDEX(CSV用中間!M:M,MATCH(ROW(K87),CSV用中間!$B:$B,0))="","",INDEX(CSV用中間!M:M,MATCH(ROW(K87),CSV用中間!$B:$B,0))),"")</f>
        <v/>
      </c>
      <c r="L92" s="164" t="str">
        <f>IFERROR(IF(INDEX(CSV用中間!N:N,MATCH(ROW(L87),CSV用中間!$B:$B,0))="","",INDEX(CSV用中間!N:N,MATCH(ROW(L87),CSV用中間!$B:$B,0))),"")</f>
        <v/>
      </c>
      <c r="M92" s="164" t="str">
        <f>IFERROR(IF(INDEX(CSV用中間!O:O,MATCH(ROW(M87),CSV用中間!$B:$B,0))="","",INDEX(CSV用中間!O:O,MATCH(ROW(M87),CSV用中間!$B:$B,0))),"")</f>
        <v/>
      </c>
      <c r="N92" s="164" t="str">
        <f>IFERROR(IF(INDEX(CSV用中間!P:P,MATCH(ROW(N87),CSV用中間!$B:$B,0))="","",INDEX(CSV用中間!P:P,MATCH(ROW(N87),CSV用中間!$B:$B,0))),"")</f>
        <v/>
      </c>
    </row>
    <row r="93" spans="1:14" x14ac:dyDescent="0.4">
      <c r="A93" s="164" t="str">
        <f>IFERROR(IF(INDEX(CSV用中間!C:C,MATCH(ROW(A88),CSV用中間!$B:$B,0))="","",INDEX(CSV用中間!C:C,MATCH(ROW(A88),CSV用中間!$B:$B,0))),"")</f>
        <v/>
      </c>
      <c r="B93" s="164" t="str">
        <f>IFERROR(IF(INDEX(CSV用中間!D:D,MATCH(ROW(B88),CSV用中間!$B:$B,0))="","",INDEX(CSV用中間!D:D,MATCH(ROW(B88),CSV用中間!$B:$B,0))),"")</f>
        <v/>
      </c>
      <c r="C93" s="164" t="str">
        <f>IFERROR(IF(INDEX(CSV用中間!E:E,MATCH(ROW(C88),CSV用中間!$B:$B,0))="","",INDEX(CSV用中間!E:E,MATCH(ROW(C88),CSV用中間!$B:$B,0))),"")</f>
        <v/>
      </c>
      <c r="D93" s="164" t="str">
        <f>IFERROR(IF(INDEX(CSV用中間!F:F,MATCH(ROW(D88),CSV用中間!$B:$B,0))="","",INDEX(CSV用中間!F:F,MATCH(ROW(D88),CSV用中間!$B:$B,0))),"")</f>
        <v/>
      </c>
      <c r="E93" s="164" t="str">
        <f>IFERROR(IF(INDEX(CSV用中間!G:G,MATCH(ROW(E88),CSV用中間!$B:$B,0))="","",INDEX(CSV用中間!G:G,MATCH(ROW(E88),CSV用中間!$B:$B,0))),"")</f>
        <v/>
      </c>
      <c r="F93" s="164" t="str">
        <f>IFERROR(IF(INDEX(CSV用中間!H:H,MATCH(ROW(F88),CSV用中間!$B:$B,0))="","",INDEX(CSV用中間!H:H,MATCH(ROW(F88),CSV用中間!$B:$B,0))),"")</f>
        <v/>
      </c>
      <c r="G93" s="164" t="str">
        <f>IFERROR(IF(INDEX(CSV用中間!I:I,MATCH(ROW(G88),CSV用中間!$B:$B,0))="","",INDEX(CSV用中間!I:I,MATCH(ROW(G88),CSV用中間!$B:$B,0))),"")</f>
        <v/>
      </c>
      <c r="H93" s="164" t="str">
        <f>IFERROR(IF(INDEX(CSV用中間!J:J,MATCH(ROW(H88),CSV用中間!$B:$B,0))="","",INDEX(CSV用中間!J:J,MATCH(ROW(H88),CSV用中間!$B:$B,0))),"")</f>
        <v/>
      </c>
      <c r="I93" s="164" t="str">
        <f>IFERROR(IF(INDEX(CSV用中間!K:K,MATCH(ROW(I88),CSV用中間!$B:$B,0))="","",INDEX(CSV用中間!K:K,MATCH(ROW(I88),CSV用中間!$B:$B,0))),"")</f>
        <v/>
      </c>
      <c r="J93" s="164" t="str">
        <f>IFERROR(IF(INDEX(CSV用中間!L:L,MATCH(ROW(J88),CSV用中間!$B:$B,0))="","",INDEX(CSV用中間!L:L,MATCH(ROW(J88),CSV用中間!$B:$B,0))),"")</f>
        <v/>
      </c>
      <c r="K93" s="164" t="str">
        <f>IFERROR(IF(INDEX(CSV用中間!M:M,MATCH(ROW(K88),CSV用中間!$B:$B,0))="","",INDEX(CSV用中間!M:M,MATCH(ROW(K88),CSV用中間!$B:$B,0))),"")</f>
        <v/>
      </c>
      <c r="L93" s="164" t="str">
        <f>IFERROR(IF(INDEX(CSV用中間!N:N,MATCH(ROW(L88),CSV用中間!$B:$B,0))="","",INDEX(CSV用中間!N:N,MATCH(ROW(L88),CSV用中間!$B:$B,0))),"")</f>
        <v/>
      </c>
      <c r="M93" s="164" t="str">
        <f>IFERROR(IF(INDEX(CSV用中間!O:O,MATCH(ROW(M88),CSV用中間!$B:$B,0))="","",INDEX(CSV用中間!O:O,MATCH(ROW(M88),CSV用中間!$B:$B,0))),"")</f>
        <v/>
      </c>
      <c r="N93" s="164" t="str">
        <f>IFERROR(IF(INDEX(CSV用中間!P:P,MATCH(ROW(N88),CSV用中間!$B:$B,0))="","",INDEX(CSV用中間!P:P,MATCH(ROW(N88),CSV用中間!$B:$B,0))),"")</f>
        <v/>
      </c>
    </row>
    <row r="94" spans="1:14" x14ac:dyDescent="0.4">
      <c r="A94" s="164" t="str">
        <f>IFERROR(IF(INDEX(CSV用中間!C:C,MATCH(ROW(A89),CSV用中間!$B:$B,0))="","",INDEX(CSV用中間!C:C,MATCH(ROW(A89),CSV用中間!$B:$B,0))),"")</f>
        <v/>
      </c>
      <c r="B94" s="164" t="str">
        <f>IFERROR(IF(INDEX(CSV用中間!D:D,MATCH(ROW(B89),CSV用中間!$B:$B,0))="","",INDEX(CSV用中間!D:D,MATCH(ROW(B89),CSV用中間!$B:$B,0))),"")</f>
        <v/>
      </c>
      <c r="C94" s="164" t="str">
        <f>IFERROR(IF(INDEX(CSV用中間!E:E,MATCH(ROW(C89),CSV用中間!$B:$B,0))="","",INDEX(CSV用中間!E:E,MATCH(ROW(C89),CSV用中間!$B:$B,0))),"")</f>
        <v/>
      </c>
      <c r="D94" s="164" t="str">
        <f>IFERROR(IF(INDEX(CSV用中間!F:F,MATCH(ROW(D89),CSV用中間!$B:$B,0))="","",INDEX(CSV用中間!F:F,MATCH(ROW(D89),CSV用中間!$B:$B,0))),"")</f>
        <v/>
      </c>
      <c r="E94" s="164" t="str">
        <f>IFERROR(IF(INDEX(CSV用中間!G:G,MATCH(ROW(E89),CSV用中間!$B:$B,0))="","",INDEX(CSV用中間!G:G,MATCH(ROW(E89),CSV用中間!$B:$B,0))),"")</f>
        <v/>
      </c>
      <c r="F94" s="164" t="str">
        <f>IFERROR(IF(INDEX(CSV用中間!H:H,MATCH(ROW(F89),CSV用中間!$B:$B,0))="","",INDEX(CSV用中間!H:H,MATCH(ROW(F89),CSV用中間!$B:$B,0))),"")</f>
        <v/>
      </c>
      <c r="G94" s="164" t="str">
        <f>IFERROR(IF(INDEX(CSV用中間!I:I,MATCH(ROW(G89),CSV用中間!$B:$B,0))="","",INDEX(CSV用中間!I:I,MATCH(ROW(G89),CSV用中間!$B:$B,0))),"")</f>
        <v/>
      </c>
      <c r="H94" s="164" t="str">
        <f>IFERROR(IF(INDEX(CSV用中間!J:J,MATCH(ROW(H89),CSV用中間!$B:$B,0))="","",INDEX(CSV用中間!J:J,MATCH(ROW(H89),CSV用中間!$B:$B,0))),"")</f>
        <v/>
      </c>
      <c r="I94" s="164" t="str">
        <f>IFERROR(IF(INDEX(CSV用中間!K:K,MATCH(ROW(I89),CSV用中間!$B:$B,0))="","",INDEX(CSV用中間!K:K,MATCH(ROW(I89),CSV用中間!$B:$B,0))),"")</f>
        <v/>
      </c>
      <c r="J94" s="164" t="str">
        <f>IFERROR(IF(INDEX(CSV用中間!L:L,MATCH(ROW(J89),CSV用中間!$B:$B,0))="","",INDEX(CSV用中間!L:L,MATCH(ROW(J89),CSV用中間!$B:$B,0))),"")</f>
        <v/>
      </c>
      <c r="K94" s="164" t="str">
        <f>IFERROR(IF(INDEX(CSV用中間!M:M,MATCH(ROW(K89),CSV用中間!$B:$B,0))="","",INDEX(CSV用中間!M:M,MATCH(ROW(K89),CSV用中間!$B:$B,0))),"")</f>
        <v/>
      </c>
      <c r="L94" s="164" t="str">
        <f>IFERROR(IF(INDEX(CSV用中間!N:N,MATCH(ROW(L89),CSV用中間!$B:$B,0))="","",INDEX(CSV用中間!N:N,MATCH(ROW(L89),CSV用中間!$B:$B,0))),"")</f>
        <v/>
      </c>
      <c r="M94" s="164" t="str">
        <f>IFERROR(IF(INDEX(CSV用中間!O:O,MATCH(ROW(M89),CSV用中間!$B:$B,0))="","",INDEX(CSV用中間!O:O,MATCH(ROW(M89),CSV用中間!$B:$B,0))),"")</f>
        <v/>
      </c>
      <c r="N94" s="164" t="str">
        <f>IFERROR(IF(INDEX(CSV用中間!P:P,MATCH(ROW(N89),CSV用中間!$B:$B,0))="","",INDEX(CSV用中間!P:P,MATCH(ROW(N89),CSV用中間!$B:$B,0))),"")</f>
        <v/>
      </c>
    </row>
    <row r="95" spans="1:14" x14ac:dyDescent="0.4">
      <c r="A95" s="164" t="str">
        <f>IFERROR(IF(INDEX(CSV用中間!C:C,MATCH(ROW(A90),CSV用中間!$B:$B,0))="","",INDEX(CSV用中間!C:C,MATCH(ROW(A90),CSV用中間!$B:$B,0))),"")</f>
        <v/>
      </c>
      <c r="B95" s="164" t="str">
        <f>IFERROR(IF(INDEX(CSV用中間!D:D,MATCH(ROW(B90),CSV用中間!$B:$B,0))="","",INDEX(CSV用中間!D:D,MATCH(ROW(B90),CSV用中間!$B:$B,0))),"")</f>
        <v/>
      </c>
      <c r="C95" s="164" t="str">
        <f>IFERROR(IF(INDEX(CSV用中間!E:E,MATCH(ROW(C90),CSV用中間!$B:$B,0))="","",INDEX(CSV用中間!E:E,MATCH(ROW(C90),CSV用中間!$B:$B,0))),"")</f>
        <v/>
      </c>
      <c r="D95" s="164" t="str">
        <f>IFERROR(IF(INDEX(CSV用中間!F:F,MATCH(ROW(D90),CSV用中間!$B:$B,0))="","",INDEX(CSV用中間!F:F,MATCH(ROW(D90),CSV用中間!$B:$B,0))),"")</f>
        <v/>
      </c>
      <c r="E95" s="164" t="str">
        <f>IFERROR(IF(INDEX(CSV用中間!G:G,MATCH(ROW(E90),CSV用中間!$B:$B,0))="","",INDEX(CSV用中間!G:G,MATCH(ROW(E90),CSV用中間!$B:$B,0))),"")</f>
        <v/>
      </c>
      <c r="F95" s="164" t="str">
        <f>IFERROR(IF(INDEX(CSV用中間!H:H,MATCH(ROW(F90),CSV用中間!$B:$B,0))="","",INDEX(CSV用中間!H:H,MATCH(ROW(F90),CSV用中間!$B:$B,0))),"")</f>
        <v/>
      </c>
      <c r="G95" s="164" t="str">
        <f>IFERROR(IF(INDEX(CSV用中間!I:I,MATCH(ROW(G90),CSV用中間!$B:$B,0))="","",INDEX(CSV用中間!I:I,MATCH(ROW(G90),CSV用中間!$B:$B,0))),"")</f>
        <v/>
      </c>
      <c r="H95" s="164" t="str">
        <f>IFERROR(IF(INDEX(CSV用中間!J:J,MATCH(ROW(H90),CSV用中間!$B:$B,0))="","",INDEX(CSV用中間!J:J,MATCH(ROW(H90),CSV用中間!$B:$B,0))),"")</f>
        <v/>
      </c>
      <c r="I95" s="164" t="str">
        <f>IFERROR(IF(INDEX(CSV用中間!K:K,MATCH(ROW(I90),CSV用中間!$B:$B,0))="","",INDEX(CSV用中間!K:K,MATCH(ROW(I90),CSV用中間!$B:$B,0))),"")</f>
        <v/>
      </c>
      <c r="J95" s="164" t="str">
        <f>IFERROR(IF(INDEX(CSV用中間!L:L,MATCH(ROW(J90),CSV用中間!$B:$B,0))="","",INDEX(CSV用中間!L:L,MATCH(ROW(J90),CSV用中間!$B:$B,0))),"")</f>
        <v/>
      </c>
      <c r="K95" s="164" t="str">
        <f>IFERROR(IF(INDEX(CSV用中間!M:M,MATCH(ROW(K90),CSV用中間!$B:$B,0))="","",INDEX(CSV用中間!M:M,MATCH(ROW(K90),CSV用中間!$B:$B,0))),"")</f>
        <v/>
      </c>
      <c r="L95" s="164" t="str">
        <f>IFERROR(IF(INDEX(CSV用中間!N:N,MATCH(ROW(L90),CSV用中間!$B:$B,0))="","",INDEX(CSV用中間!N:N,MATCH(ROW(L90),CSV用中間!$B:$B,0))),"")</f>
        <v/>
      </c>
      <c r="M95" s="164" t="str">
        <f>IFERROR(IF(INDEX(CSV用中間!O:O,MATCH(ROW(M90),CSV用中間!$B:$B,0))="","",INDEX(CSV用中間!O:O,MATCH(ROW(M90),CSV用中間!$B:$B,0))),"")</f>
        <v/>
      </c>
      <c r="N95" s="164" t="str">
        <f>IFERROR(IF(INDEX(CSV用中間!P:P,MATCH(ROW(N90),CSV用中間!$B:$B,0))="","",INDEX(CSV用中間!P:P,MATCH(ROW(N90),CSV用中間!$B:$B,0))),"")</f>
        <v/>
      </c>
    </row>
    <row r="96" spans="1:14" x14ac:dyDescent="0.4">
      <c r="A96" s="164" t="str">
        <f>IFERROR(IF(INDEX(CSV用中間!C:C,MATCH(ROW(A91),CSV用中間!$B:$B,0))="","",INDEX(CSV用中間!C:C,MATCH(ROW(A91),CSV用中間!$B:$B,0))),"")</f>
        <v/>
      </c>
      <c r="B96" s="164" t="str">
        <f>IFERROR(IF(INDEX(CSV用中間!D:D,MATCH(ROW(B91),CSV用中間!$B:$B,0))="","",INDEX(CSV用中間!D:D,MATCH(ROW(B91),CSV用中間!$B:$B,0))),"")</f>
        <v/>
      </c>
      <c r="C96" s="164" t="str">
        <f>IFERROR(IF(INDEX(CSV用中間!E:E,MATCH(ROW(C91),CSV用中間!$B:$B,0))="","",INDEX(CSV用中間!E:E,MATCH(ROW(C91),CSV用中間!$B:$B,0))),"")</f>
        <v/>
      </c>
      <c r="D96" s="164" t="str">
        <f>IFERROR(IF(INDEX(CSV用中間!F:F,MATCH(ROW(D91),CSV用中間!$B:$B,0))="","",INDEX(CSV用中間!F:F,MATCH(ROW(D91),CSV用中間!$B:$B,0))),"")</f>
        <v/>
      </c>
      <c r="E96" s="164" t="str">
        <f>IFERROR(IF(INDEX(CSV用中間!G:G,MATCH(ROW(E91),CSV用中間!$B:$B,0))="","",INDEX(CSV用中間!G:G,MATCH(ROW(E91),CSV用中間!$B:$B,0))),"")</f>
        <v/>
      </c>
      <c r="F96" s="164" t="str">
        <f>IFERROR(IF(INDEX(CSV用中間!H:H,MATCH(ROW(F91),CSV用中間!$B:$B,0))="","",INDEX(CSV用中間!H:H,MATCH(ROW(F91),CSV用中間!$B:$B,0))),"")</f>
        <v/>
      </c>
      <c r="G96" s="164" t="str">
        <f>IFERROR(IF(INDEX(CSV用中間!I:I,MATCH(ROW(G91),CSV用中間!$B:$B,0))="","",INDEX(CSV用中間!I:I,MATCH(ROW(G91),CSV用中間!$B:$B,0))),"")</f>
        <v/>
      </c>
      <c r="H96" s="164" t="str">
        <f>IFERROR(IF(INDEX(CSV用中間!J:J,MATCH(ROW(H91),CSV用中間!$B:$B,0))="","",INDEX(CSV用中間!J:J,MATCH(ROW(H91),CSV用中間!$B:$B,0))),"")</f>
        <v/>
      </c>
      <c r="I96" s="164" t="str">
        <f>IFERROR(IF(INDEX(CSV用中間!K:K,MATCH(ROW(I91),CSV用中間!$B:$B,0))="","",INDEX(CSV用中間!K:K,MATCH(ROW(I91),CSV用中間!$B:$B,0))),"")</f>
        <v/>
      </c>
      <c r="J96" s="164" t="str">
        <f>IFERROR(IF(INDEX(CSV用中間!L:L,MATCH(ROW(J91),CSV用中間!$B:$B,0))="","",INDEX(CSV用中間!L:L,MATCH(ROW(J91),CSV用中間!$B:$B,0))),"")</f>
        <v/>
      </c>
      <c r="K96" s="164" t="str">
        <f>IFERROR(IF(INDEX(CSV用中間!M:M,MATCH(ROW(K91),CSV用中間!$B:$B,0))="","",INDEX(CSV用中間!M:M,MATCH(ROW(K91),CSV用中間!$B:$B,0))),"")</f>
        <v/>
      </c>
      <c r="L96" s="164" t="str">
        <f>IFERROR(IF(INDEX(CSV用中間!N:N,MATCH(ROW(L91),CSV用中間!$B:$B,0))="","",INDEX(CSV用中間!N:N,MATCH(ROW(L91),CSV用中間!$B:$B,0))),"")</f>
        <v/>
      </c>
      <c r="M96" s="164" t="str">
        <f>IFERROR(IF(INDEX(CSV用中間!O:O,MATCH(ROW(M91),CSV用中間!$B:$B,0))="","",INDEX(CSV用中間!O:O,MATCH(ROW(M91),CSV用中間!$B:$B,0))),"")</f>
        <v/>
      </c>
      <c r="N96" s="164" t="str">
        <f>IFERROR(IF(INDEX(CSV用中間!P:P,MATCH(ROW(N91),CSV用中間!$B:$B,0))="","",INDEX(CSV用中間!P:P,MATCH(ROW(N91),CSV用中間!$B:$B,0))),"")</f>
        <v/>
      </c>
    </row>
    <row r="97" spans="1:14" x14ac:dyDescent="0.4">
      <c r="A97" s="164" t="str">
        <f>IFERROR(IF(INDEX(CSV用中間!C:C,MATCH(ROW(A92),CSV用中間!$B:$B,0))="","",INDEX(CSV用中間!C:C,MATCH(ROW(A92),CSV用中間!$B:$B,0))),"")</f>
        <v/>
      </c>
      <c r="B97" s="164" t="str">
        <f>IFERROR(IF(INDEX(CSV用中間!D:D,MATCH(ROW(B92),CSV用中間!$B:$B,0))="","",INDEX(CSV用中間!D:D,MATCH(ROW(B92),CSV用中間!$B:$B,0))),"")</f>
        <v/>
      </c>
      <c r="C97" s="164" t="str">
        <f>IFERROR(IF(INDEX(CSV用中間!E:E,MATCH(ROW(C92),CSV用中間!$B:$B,0))="","",INDEX(CSV用中間!E:E,MATCH(ROW(C92),CSV用中間!$B:$B,0))),"")</f>
        <v/>
      </c>
      <c r="D97" s="164" t="str">
        <f>IFERROR(IF(INDEX(CSV用中間!F:F,MATCH(ROW(D92),CSV用中間!$B:$B,0))="","",INDEX(CSV用中間!F:F,MATCH(ROW(D92),CSV用中間!$B:$B,0))),"")</f>
        <v/>
      </c>
      <c r="E97" s="164" t="str">
        <f>IFERROR(IF(INDEX(CSV用中間!G:G,MATCH(ROW(E92),CSV用中間!$B:$B,0))="","",INDEX(CSV用中間!G:G,MATCH(ROW(E92),CSV用中間!$B:$B,0))),"")</f>
        <v/>
      </c>
      <c r="F97" s="164" t="str">
        <f>IFERROR(IF(INDEX(CSV用中間!H:H,MATCH(ROW(F92),CSV用中間!$B:$B,0))="","",INDEX(CSV用中間!H:H,MATCH(ROW(F92),CSV用中間!$B:$B,0))),"")</f>
        <v/>
      </c>
      <c r="G97" s="164" t="str">
        <f>IFERROR(IF(INDEX(CSV用中間!I:I,MATCH(ROW(G92),CSV用中間!$B:$B,0))="","",INDEX(CSV用中間!I:I,MATCH(ROW(G92),CSV用中間!$B:$B,0))),"")</f>
        <v/>
      </c>
      <c r="H97" s="164" t="str">
        <f>IFERROR(IF(INDEX(CSV用中間!J:J,MATCH(ROW(H92),CSV用中間!$B:$B,0))="","",INDEX(CSV用中間!J:J,MATCH(ROW(H92),CSV用中間!$B:$B,0))),"")</f>
        <v/>
      </c>
      <c r="I97" s="164" t="str">
        <f>IFERROR(IF(INDEX(CSV用中間!K:K,MATCH(ROW(I92),CSV用中間!$B:$B,0))="","",INDEX(CSV用中間!K:K,MATCH(ROW(I92),CSV用中間!$B:$B,0))),"")</f>
        <v/>
      </c>
      <c r="J97" s="164" t="str">
        <f>IFERROR(IF(INDEX(CSV用中間!L:L,MATCH(ROW(J92),CSV用中間!$B:$B,0))="","",INDEX(CSV用中間!L:L,MATCH(ROW(J92),CSV用中間!$B:$B,0))),"")</f>
        <v/>
      </c>
      <c r="K97" s="164" t="str">
        <f>IFERROR(IF(INDEX(CSV用中間!M:M,MATCH(ROW(K92),CSV用中間!$B:$B,0))="","",INDEX(CSV用中間!M:M,MATCH(ROW(K92),CSV用中間!$B:$B,0))),"")</f>
        <v/>
      </c>
      <c r="L97" s="164" t="str">
        <f>IFERROR(IF(INDEX(CSV用中間!N:N,MATCH(ROW(L92),CSV用中間!$B:$B,0))="","",INDEX(CSV用中間!N:N,MATCH(ROW(L92),CSV用中間!$B:$B,0))),"")</f>
        <v/>
      </c>
      <c r="M97" s="164" t="str">
        <f>IFERROR(IF(INDEX(CSV用中間!O:O,MATCH(ROW(M92),CSV用中間!$B:$B,0))="","",INDEX(CSV用中間!O:O,MATCH(ROW(M92),CSV用中間!$B:$B,0))),"")</f>
        <v/>
      </c>
      <c r="N97" s="164" t="str">
        <f>IFERROR(IF(INDEX(CSV用中間!P:P,MATCH(ROW(N92),CSV用中間!$B:$B,0))="","",INDEX(CSV用中間!P:P,MATCH(ROW(N92),CSV用中間!$B:$B,0))),"")</f>
        <v/>
      </c>
    </row>
    <row r="98" spans="1:14" x14ac:dyDescent="0.4">
      <c r="A98" s="164" t="str">
        <f>IFERROR(IF(INDEX(CSV用中間!C:C,MATCH(ROW(A93),CSV用中間!$B:$B,0))="","",INDEX(CSV用中間!C:C,MATCH(ROW(A93),CSV用中間!$B:$B,0))),"")</f>
        <v/>
      </c>
      <c r="B98" s="164" t="str">
        <f>IFERROR(IF(INDEX(CSV用中間!D:D,MATCH(ROW(B93),CSV用中間!$B:$B,0))="","",INDEX(CSV用中間!D:D,MATCH(ROW(B93),CSV用中間!$B:$B,0))),"")</f>
        <v/>
      </c>
      <c r="C98" s="164" t="str">
        <f>IFERROR(IF(INDEX(CSV用中間!E:E,MATCH(ROW(C93),CSV用中間!$B:$B,0))="","",INDEX(CSV用中間!E:E,MATCH(ROW(C93),CSV用中間!$B:$B,0))),"")</f>
        <v/>
      </c>
      <c r="D98" s="164" t="str">
        <f>IFERROR(IF(INDEX(CSV用中間!F:F,MATCH(ROW(D93),CSV用中間!$B:$B,0))="","",INDEX(CSV用中間!F:F,MATCH(ROW(D93),CSV用中間!$B:$B,0))),"")</f>
        <v/>
      </c>
      <c r="E98" s="164" t="str">
        <f>IFERROR(IF(INDEX(CSV用中間!G:G,MATCH(ROW(E93),CSV用中間!$B:$B,0))="","",INDEX(CSV用中間!G:G,MATCH(ROW(E93),CSV用中間!$B:$B,0))),"")</f>
        <v/>
      </c>
      <c r="F98" s="164" t="str">
        <f>IFERROR(IF(INDEX(CSV用中間!H:H,MATCH(ROW(F93),CSV用中間!$B:$B,0))="","",INDEX(CSV用中間!H:H,MATCH(ROW(F93),CSV用中間!$B:$B,0))),"")</f>
        <v/>
      </c>
      <c r="G98" s="164" t="str">
        <f>IFERROR(IF(INDEX(CSV用中間!I:I,MATCH(ROW(G93),CSV用中間!$B:$B,0))="","",INDEX(CSV用中間!I:I,MATCH(ROW(G93),CSV用中間!$B:$B,0))),"")</f>
        <v/>
      </c>
      <c r="H98" s="164" t="str">
        <f>IFERROR(IF(INDEX(CSV用中間!J:J,MATCH(ROW(H93),CSV用中間!$B:$B,0))="","",INDEX(CSV用中間!J:J,MATCH(ROW(H93),CSV用中間!$B:$B,0))),"")</f>
        <v/>
      </c>
      <c r="I98" s="164" t="str">
        <f>IFERROR(IF(INDEX(CSV用中間!K:K,MATCH(ROW(I93),CSV用中間!$B:$B,0))="","",INDEX(CSV用中間!K:K,MATCH(ROW(I93),CSV用中間!$B:$B,0))),"")</f>
        <v/>
      </c>
      <c r="J98" s="164" t="str">
        <f>IFERROR(IF(INDEX(CSV用中間!L:L,MATCH(ROW(J93),CSV用中間!$B:$B,0))="","",INDEX(CSV用中間!L:L,MATCH(ROW(J93),CSV用中間!$B:$B,0))),"")</f>
        <v/>
      </c>
      <c r="K98" s="164" t="str">
        <f>IFERROR(IF(INDEX(CSV用中間!M:M,MATCH(ROW(K93),CSV用中間!$B:$B,0))="","",INDEX(CSV用中間!M:M,MATCH(ROW(K93),CSV用中間!$B:$B,0))),"")</f>
        <v/>
      </c>
      <c r="L98" s="164" t="str">
        <f>IFERROR(IF(INDEX(CSV用中間!N:N,MATCH(ROW(L93),CSV用中間!$B:$B,0))="","",INDEX(CSV用中間!N:N,MATCH(ROW(L93),CSV用中間!$B:$B,0))),"")</f>
        <v/>
      </c>
      <c r="M98" s="164" t="str">
        <f>IFERROR(IF(INDEX(CSV用中間!O:O,MATCH(ROW(M93),CSV用中間!$B:$B,0))="","",INDEX(CSV用中間!O:O,MATCH(ROW(M93),CSV用中間!$B:$B,0))),"")</f>
        <v/>
      </c>
      <c r="N98" s="164" t="str">
        <f>IFERROR(IF(INDEX(CSV用中間!P:P,MATCH(ROW(N93),CSV用中間!$B:$B,0))="","",INDEX(CSV用中間!P:P,MATCH(ROW(N93),CSV用中間!$B:$B,0))),"")</f>
        <v/>
      </c>
    </row>
    <row r="99" spans="1:14" x14ac:dyDescent="0.4">
      <c r="A99" s="164" t="str">
        <f>IFERROR(IF(INDEX(CSV用中間!C:C,MATCH(ROW(A94),CSV用中間!$B:$B,0))="","",INDEX(CSV用中間!C:C,MATCH(ROW(A94),CSV用中間!$B:$B,0))),"")</f>
        <v/>
      </c>
      <c r="B99" s="164" t="str">
        <f>IFERROR(IF(INDEX(CSV用中間!D:D,MATCH(ROW(B94),CSV用中間!$B:$B,0))="","",INDEX(CSV用中間!D:D,MATCH(ROW(B94),CSV用中間!$B:$B,0))),"")</f>
        <v/>
      </c>
      <c r="C99" s="164" t="str">
        <f>IFERROR(IF(INDEX(CSV用中間!E:E,MATCH(ROW(C94),CSV用中間!$B:$B,0))="","",INDEX(CSV用中間!E:E,MATCH(ROW(C94),CSV用中間!$B:$B,0))),"")</f>
        <v/>
      </c>
      <c r="D99" s="164" t="str">
        <f>IFERROR(IF(INDEX(CSV用中間!F:F,MATCH(ROW(D94),CSV用中間!$B:$B,0))="","",INDEX(CSV用中間!F:F,MATCH(ROW(D94),CSV用中間!$B:$B,0))),"")</f>
        <v/>
      </c>
      <c r="E99" s="164" t="str">
        <f>IFERROR(IF(INDEX(CSV用中間!G:G,MATCH(ROW(E94),CSV用中間!$B:$B,0))="","",INDEX(CSV用中間!G:G,MATCH(ROW(E94),CSV用中間!$B:$B,0))),"")</f>
        <v/>
      </c>
      <c r="F99" s="164" t="str">
        <f>IFERROR(IF(INDEX(CSV用中間!H:H,MATCH(ROW(F94),CSV用中間!$B:$B,0))="","",INDEX(CSV用中間!H:H,MATCH(ROW(F94),CSV用中間!$B:$B,0))),"")</f>
        <v/>
      </c>
      <c r="G99" s="164" t="str">
        <f>IFERROR(IF(INDEX(CSV用中間!I:I,MATCH(ROW(G94),CSV用中間!$B:$B,0))="","",INDEX(CSV用中間!I:I,MATCH(ROW(G94),CSV用中間!$B:$B,0))),"")</f>
        <v/>
      </c>
      <c r="H99" s="164" t="str">
        <f>IFERROR(IF(INDEX(CSV用中間!J:J,MATCH(ROW(H94),CSV用中間!$B:$B,0))="","",INDEX(CSV用中間!J:J,MATCH(ROW(H94),CSV用中間!$B:$B,0))),"")</f>
        <v/>
      </c>
      <c r="I99" s="164" t="str">
        <f>IFERROR(IF(INDEX(CSV用中間!K:K,MATCH(ROW(I94),CSV用中間!$B:$B,0))="","",INDEX(CSV用中間!K:K,MATCH(ROW(I94),CSV用中間!$B:$B,0))),"")</f>
        <v/>
      </c>
      <c r="J99" s="164" t="str">
        <f>IFERROR(IF(INDEX(CSV用中間!L:L,MATCH(ROW(J94),CSV用中間!$B:$B,0))="","",INDEX(CSV用中間!L:L,MATCH(ROW(J94),CSV用中間!$B:$B,0))),"")</f>
        <v/>
      </c>
      <c r="K99" s="164" t="str">
        <f>IFERROR(IF(INDEX(CSV用中間!M:M,MATCH(ROW(K94),CSV用中間!$B:$B,0))="","",INDEX(CSV用中間!M:M,MATCH(ROW(K94),CSV用中間!$B:$B,0))),"")</f>
        <v/>
      </c>
      <c r="L99" s="164" t="str">
        <f>IFERROR(IF(INDEX(CSV用中間!N:N,MATCH(ROW(L94),CSV用中間!$B:$B,0))="","",INDEX(CSV用中間!N:N,MATCH(ROW(L94),CSV用中間!$B:$B,0))),"")</f>
        <v/>
      </c>
      <c r="M99" s="164" t="str">
        <f>IFERROR(IF(INDEX(CSV用中間!O:O,MATCH(ROW(M94),CSV用中間!$B:$B,0))="","",INDEX(CSV用中間!O:O,MATCH(ROW(M94),CSV用中間!$B:$B,0))),"")</f>
        <v/>
      </c>
      <c r="N99" s="164" t="str">
        <f>IFERROR(IF(INDEX(CSV用中間!P:P,MATCH(ROW(N94),CSV用中間!$B:$B,0))="","",INDEX(CSV用中間!P:P,MATCH(ROW(N94),CSV用中間!$B:$B,0))),"")</f>
        <v/>
      </c>
    </row>
    <row r="100" spans="1:14" x14ac:dyDescent="0.4">
      <c r="A100" s="164" t="str">
        <f>IFERROR(IF(INDEX(CSV用中間!C:C,MATCH(ROW(A95),CSV用中間!$B:$B,0))="","",INDEX(CSV用中間!C:C,MATCH(ROW(A95),CSV用中間!$B:$B,0))),"")</f>
        <v/>
      </c>
      <c r="B100" s="164" t="str">
        <f>IFERROR(IF(INDEX(CSV用中間!D:D,MATCH(ROW(B95),CSV用中間!$B:$B,0))="","",INDEX(CSV用中間!D:D,MATCH(ROW(B95),CSV用中間!$B:$B,0))),"")</f>
        <v/>
      </c>
      <c r="C100" s="164" t="str">
        <f>IFERROR(IF(INDEX(CSV用中間!E:E,MATCH(ROW(C95),CSV用中間!$B:$B,0))="","",INDEX(CSV用中間!E:E,MATCH(ROW(C95),CSV用中間!$B:$B,0))),"")</f>
        <v/>
      </c>
      <c r="D100" s="164" t="str">
        <f>IFERROR(IF(INDEX(CSV用中間!F:F,MATCH(ROW(D95),CSV用中間!$B:$B,0))="","",INDEX(CSV用中間!F:F,MATCH(ROW(D95),CSV用中間!$B:$B,0))),"")</f>
        <v/>
      </c>
      <c r="E100" s="164" t="str">
        <f>IFERROR(IF(INDEX(CSV用中間!G:G,MATCH(ROW(E95),CSV用中間!$B:$B,0))="","",INDEX(CSV用中間!G:G,MATCH(ROW(E95),CSV用中間!$B:$B,0))),"")</f>
        <v/>
      </c>
      <c r="F100" s="164" t="str">
        <f>IFERROR(IF(INDEX(CSV用中間!H:H,MATCH(ROW(F95),CSV用中間!$B:$B,0))="","",INDEX(CSV用中間!H:H,MATCH(ROW(F95),CSV用中間!$B:$B,0))),"")</f>
        <v/>
      </c>
      <c r="G100" s="164" t="str">
        <f>IFERROR(IF(INDEX(CSV用中間!I:I,MATCH(ROW(G95),CSV用中間!$B:$B,0))="","",INDEX(CSV用中間!I:I,MATCH(ROW(G95),CSV用中間!$B:$B,0))),"")</f>
        <v/>
      </c>
      <c r="H100" s="164" t="str">
        <f>IFERROR(IF(INDEX(CSV用中間!J:J,MATCH(ROW(H95),CSV用中間!$B:$B,0))="","",INDEX(CSV用中間!J:J,MATCH(ROW(H95),CSV用中間!$B:$B,0))),"")</f>
        <v/>
      </c>
      <c r="I100" s="164" t="str">
        <f>IFERROR(IF(INDEX(CSV用中間!K:K,MATCH(ROW(I95),CSV用中間!$B:$B,0))="","",INDEX(CSV用中間!K:K,MATCH(ROW(I95),CSV用中間!$B:$B,0))),"")</f>
        <v/>
      </c>
      <c r="J100" s="164" t="str">
        <f>IFERROR(IF(INDEX(CSV用中間!L:L,MATCH(ROW(J95),CSV用中間!$B:$B,0))="","",INDEX(CSV用中間!L:L,MATCH(ROW(J95),CSV用中間!$B:$B,0))),"")</f>
        <v/>
      </c>
      <c r="K100" s="164" t="str">
        <f>IFERROR(IF(INDEX(CSV用中間!M:M,MATCH(ROW(K95),CSV用中間!$B:$B,0))="","",INDEX(CSV用中間!M:M,MATCH(ROW(K95),CSV用中間!$B:$B,0))),"")</f>
        <v/>
      </c>
      <c r="L100" s="164" t="str">
        <f>IFERROR(IF(INDEX(CSV用中間!N:N,MATCH(ROW(L95),CSV用中間!$B:$B,0))="","",INDEX(CSV用中間!N:N,MATCH(ROW(L95),CSV用中間!$B:$B,0))),"")</f>
        <v/>
      </c>
      <c r="M100" s="164" t="str">
        <f>IFERROR(IF(INDEX(CSV用中間!O:O,MATCH(ROW(M95),CSV用中間!$B:$B,0))="","",INDEX(CSV用中間!O:O,MATCH(ROW(M95),CSV用中間!$B:$B,0))),"")</f>
        <v/>
      </c>
      <c r="N100" s="164" t="str">
        <f>IFERROR(IF(INDEX(CSV用中間!P:P,MATCH(ROW(N95),CSV用中間!$B:$B,0))="","",INDEX(CSV用中間!P:P,MATCH(ROW(N95),CSV用中間!$B:$B,0))),"")</f>
        <v/>
      </c>
    </row>
    <row r="101" spans="1:14" x14ac:dyDescent="0.4">
      <c r="A101" s="164" t="str">
        <f>IFERROR(IF(INDEX(CSV用中間!C:C,MATCH(ROW(A96),CSV用中間!$B:$B,0))="","",INDEX(CSV用中間!C:C,MATCH(ROW(A96),CSV用中間!$B:$B,0))),"")</f>
        <v/>
      </c>
      <c r="B101" s="164" t="str">
        <f>IFERROR(IF(INDEX(CSV用中間!D:D,MATCH(ROW(B96),CSV用中間!$B:$B,0))="","",INDEX(CSV用中間!D:D,MATCH(ROW(B96),CSV用中間!$B:$B,0))),"")</f>
        <v/>
      </c>
      <c r="C101" s="164" t="str">
        <f>IFERROR(IF(INDEX(CSV用中間!E:E,MATCH(ROW(C96),CSV用中間!$B:$B,0))="","",INDEX(CSV用中間!E:E,MATCH(ROW(C96),CSV用中間!$B:$B,0))),"")</f>
        <v/>
      </c>
      <c r="D101" s="164" t="str">
        <f>IFERROR(IF(INDEX(CSV用中間!F:F,MATCH(ROW(D96),CSV用中間!$B:$B,0))="","",INDEX(CSV用中間!F:F,MATCH(ROW(D96),CSV用中間!$B:$B,0))),"")</f>
        <v/>
      </c>
      <c r="E101" s="164" t="str">
        <f>IFERROR(IF(INDEX(CSV用中間!G:G,MATCH(ROW(E96),CSV用中間!$B:$B,0))="","",INDEX(CSV用中間!G:G,MATCH(ROW(E96),CSV用中間!$B:$B,0))),"")</f>
        <v/>
      </c>
      <c r="F101" s="164" t="str">
        <f>IFERROR(IF(INDEX(CSV用中間!H:H,MATCH(ROW(F96),CSV用中間!$B:$B,0))="","",INDEX(CSV用中間!H:H,MATCH(ROW(F96),CSV用中間!$B:$B,0))),"")</f>
        <v/>
      </c>
      <c r="G101" s="164" t="str">
        <f>IFERROR(IF(INDEX(CSV用中間!I:I,MATCH(ROW(G96),CSV用中間!$B:$B,0))="","",INDEX(CSV用中間!I:I,MATCH(ROW(G96),CSV用中間!$B:$B,0))),"")</f>
        <v/>
      </c>
      <c r="H101" s="164" t="str">
        <f>IFERROR(IF(INDEX(CSV用中間!J:J,MATCH(ROW(H96),CSV用中間!$B:$B,0))="","",INDEX(CSV用中間!J:J,MATCH(ROW(H96),CSV用中間!$B:$B,0))),"")</f>
        <v/>
      </c>
      <c r="I101" s="164" t="str">
        <f>IFERROR(IF(INDEX(CSV用中間!K:K,MATCH(ROW(I96),CSV用中間!$B:$B,0))="","",INDEX(CSV用中間!K:K,MATCH(ROW(I96),CSV用中間!$B:$B,0))),"")</f>
        <v/>
      </c>
      <c r="J101" s="164" t="str">
        <f>IFERROR(IF(INDEX(CSV用中間!L:L,MATCH(ROW(J96),CSV用中間!$B:$B,0))="","",INDEX(CSV用中間!L:L,MATCH(ROW(J96),CSV用中間!$B:$B,0))),"")</f>
        <v/>
      </c>
      <c r="K101" s="164" t="str">
        <f>IFERROR(IF(INDEX(CSV用中間!M:M,MATCH(ROW(K96),CSV用中間!$B:$B,0))="","",INDEX(CSV用中間!M:M,MATCH(ROW(K96),CSV用中間!$B:$B,0))),"")</f>
        <v/>
      </c>
      <c r="L101" s="164" t="str">
        <f>IFERROR(IF(INDEX(CSV用中間!N:N,MATCH(ROW(L96),CSV用中間!$B:$B,0))="","",INDEX(CSV用中間!N:N,MATCH(ROW(L96),CSV用中間!$B:$B,0))),"")</f>
        <v/>
      </c>
      <c r="M101" s="164" t="str">
        <f>IFERROR(IF(INDEX(CSV用中間!O:O,MATCH(ROW(M96),CSV用中間!$B:$B,0))="","",INDEX(CSV用中間!O:O,MATCH(ROW(M96),CSV用中間!$B:$B,0))),"")</f>
        <v/>
      </c>
      <c r="N101" s="164" t="str">
        <f>IFERROR(IF(INDEX(CSV用中間!P:P,MATCH(ROW(N96),CSV用中間!$B:$B,0))="","",INDEX(CSV用中間!P:P,MATCH(ROW(N96),CSV用中間!$B:$B,0))),"")</f>
        <v/>
      </c>
    </row>
    <row r="102" spans="1:14" x14ac:dyDescent="0.4">
      <c r="A102" s="164" t="str">
        <f>IFERROR(IF(INDEX(CSV用中間!C:C,MATCH(ROW(A97),CSV用中間!$B:$B,0))="","",INDEX(CSV用中間!C:C,MATCH(ROW(A97),CSV用中間!$B:$B,0))),"")</f>
        <v/>
      </c>
      <c r="B102" s="164" t="str">
        <f>IFERROR(IF(INDEX(CSV用中間!D:D,MATCH(ROW(B97),CSV用中間!$B:$B,0))="","",INDEX(CSV用中間!D:D,MATCH(ROW(B97),CSV用中間!$B:$B,0))),"")</f>
        <v/>
      </c>
      <c r="C102" s="164" t="str">
        <f>IFERROR(IF(INDEX(CSV用中間!E:E,MATCH(ROW(C97),CSV用中間!$B:$B,0))="","",INDEX(CSV用中間!E:E,MATCH(ROW(C97),CSV用中間!$B:$B,0))),"")</f>
        <v/>
      </c>
      <c r="D102" s="164" t="str">
        <f>IFERROR(IF(INDEX(CSV用中間!F:F,MATCH(ROW(D97),CSV用中間!$B:$B,0))="","",INDEX(CSV用中間!F:F,MATCH(ROW(D97),CSV用中間!$B:$B,0))),"")</f>
        <v/>
      </c>
      <c r="E102" s="164" t="str">
        <f>IFERROR(IF(INDEX(CSV用中間!G:G,MATCH(ROW(E97),CSV用中間!$B:$B,0))="","",INDEX(CSV用中間!G:G,MATCH(ROW(E97),CSV用中間!$B:$B,0))),"")</f>
        <v/>
      </c>
      <c r="F102" s="164" t="str">
        <f>IFERROR(IF(INDEX(CSV用中間!H:H,MATCH(ROW(F97),CSV用中間!$B:$B,0))="","",INDEX(CSV用中間!H:H,MATCH(ROW(F97),CSV用中間!$B:$B,0))),"")</f>
        <v/>
      </c>
      <c r="G102" s="164" t="str">
        <f>IFERROR(IF(INDEX(CSV用中間!I:I,MATCH(ROW(G97),CSV用中間!$B:$B,0))="","",INDEX(CSV用中間!I:I,MATCH(ROW(G97),CSV用中間!$B:$B,0))),"")</f>
        <v/>
      </c>
      <c r="H102" s="164" t="str">
        <f>IFERROR(IF(INDEX(CSV用中間!J:J,MATCH(ROW(H97),CSV用中間!$B:$B,0))="","",INDEX(CSV用中間!J:J,MATCH(ROW(H97),CSV用中間!$B:$B,0))),"")</f>
        <v/>
      </c>
      <c r="I102" s="164" t="str">
        <f>IFERROR(IF(INDEX(CSV用中間!K:K,MATCH(ROW(I97),CSV用中間!$B:$B,0))="","",INDEX(CSV用中間!K:K,MATCH(ROW(I97),CSV用中間!$B:$B,0))),"")</f>
        <v/>
      </c>
      <c r="J102" s="164" t="str">
        <f>IFERROR(IF(INDEX(CSV用中間!L:L,MATCH(ROW(J97),CSV用中間!$B:$B,0))="","",INDEX(CSV用中間!L:L,MATCH(ROW(J97),CSV用中間!$B:$B,0))),"")</f>
        <v/>
      </c>
      <c r="K102" s="164" t="str">
        <f>IFERROR(IF(INDEX(CSV用中間!M:M,MATCH(ROW(K97),CSV用中間!$B:$B,0))="","",INDEX(CSV用中間!M:M,MATCH(ROW(K97),CSV用中間!$B:$B,0))),"")</f>
        <v/>
      </c>
      <c r="L102" s="164" t="str">
        <f>IFERROR(IF(INDEX(CSV用中間!N:N,MATCH(ROW(L97),CSV用中間!$B:$B,0))="","",INDEX(CSV用中間!N:N,MATCH(ROW(L97),CSV用中間!$B:$B,0))),"")</f>
        <v/>
      </c>
      <c r="M102" s="164" t="str">
        <f>IFERROR(IF(INDEX(CSV用中間!O:O,MATCH(ROW(M97),CSV用中間!$B:$B,0))="","",INDEX(CSV用中間!O:O,MATCH(ROW(M97),CSV用中間!$B:$B,0))),"")</f>
        <v/>
      </c>
      <c r="N102" s="164" t="str">
        <f>IFERROR(IF(INDEX(CSV用中間!P:P,MATCH(ROW(N97),CSV用中間!$B:$B,0))="","",INDEX(CSV用中間!P:P,MATCH(ROW(N97),CSV用中間!$B:$B,0))),"")</f>
        <v/>
      </c>
    </row>
    <row r="103" spans="1:14" x14ac:dyDescent="0.4">
      <c r="A103" s="164" t="str">
        <f>IFERROR(IF(INDEX(CSV用中間!C:C,MATCH(ROW(A98),CSV用中間!$B:$B,0))="","",INDEX(CSV用中間!C:C,MATCH(ROW(A98),CSV用中間!$B:$B,0))),"")</f>
        <v/>
      </c>
      <c r="B103" s="164" t="str">
        <f>IFERROR(IF(INDEX(CSV用中間!D:D,MATCH(ROW(B98),CSV用中間!$B:$B,0))="","",INDEX(CSV用中間!D:D,MATCH(ROW(B98),CSV用中間!$B:$B,0))),"")</f>
        <v/>
      </c>
      <c r="C103" s="164" t="str">
        <f>IFERROR(IF(INDEX(CSV用中間!E:E,MATCH(ROW(C98),CSV用中間!$B:$B,0))="","",INDEX(CSV用中間!E:E,MATCH(ROW(C98),CSV用中間!$B:$B,0))),"")</f>
        <v/>
      </c>
      <c r="D103" s="164" t="str">
        <f>IFERROR(IF(INDEX(CSV用中間!F:F,MATCH(ROW(D98),CSV用中間!$B:$B,0))="","",INDEX(CSV用中間!F:F,MATCH(ROW(D98),CSV用中間!$B:$B,0))),"")</f>
        <v/>
      </c>
      <c r="E103" s="164" t="str">
        <f>IFERROR(IF(INDEX(CSV用中間!G:G,MATCH(ROW(E98),CSV用中間!$B:$B,0))="","",INDEX(CSV用中間!G:G,MATCH(ROW(E98),CSV用中間!$B:$B,0))),"")</f>
        <v/>
      </c>
      <c r="F103" s="164" t="str">
        <f>IFERROR(IF(INDEX(CSV用中間!H:H,MATCH(ROW(F98),CSV用中間!$B:$B,0))="","",INDEX(CSV用中間!H:H,MATCH(ROW(F98),CSV用中間!$B:$B,0))),"")</f>
        <v/>
      </c>
      <c r="G103" s="164" t="str">
        <f>IFERROR(IF(INDEX(CSV用中間!I:I,MATCH(ROW(G98),CSV用中間!$B:$B,0))="","",INDEX(CSV用中間!I:I,MATCH(ROW(G98),CSV用中間!$B:$B,0))),"")</f>
        <v/>
      </c>
      <c r="H103" s="164" t="str">
        <f>IFERROR(IF(INDEX(CSV用中間!J:J,MATCH(ROW(H98),CSV用中間!$B:$B,0))="","",INDEX(CSV用中間!J:J,MATCH(ROW(H98),CSV用中間!$B:$B,0))),"")</f>
        <v/>
      </c>
      <c r="I103" s="164" t="str">
        <f>IFERROR(IF(INDEX(CSV用中間!K:K,MATCH(ROW(I98),CSV用中間!$B:$B,0))="","",INDEX(CSV用中間!K:K,MATCH(ROW(I98),CSV用中間!$B:$B,0))),"")</f>
        <v/>
      </c>
      <c r="J103" s="164" t="str">
        <f>IFERROR(IF(INDEX(CSV用中間!L:L,MATCH(ROW(J98),CSV用中間!$B:$B,0))="","",INDEX(CSV用中間!L:L,MATCH(ROW(J98),CSV用中間!$B:$B,0))),"")</f>
        <v/>
      </c>
      <c r="K103" s="164" t="str">
        <f>IFERROR(IF(INDEX(CSV用中間!M:M,MATCH(ROW(K98),CSV用中間!$B:$B,0))="","",INDEX(CSV用中間!M:M,MATCH(ROW(K98),CSV用中間!$B:$B,0))),"")</f>
        <v/>
      </c>
      <c r="L103" s="164" t="str">
        <f>IFERROR(IF(INDEX(CSV用中間!N:N,MATCH(ROW(L98),CSV用中間!$B:$B,0))="","",INDEX(CSV用中間!N:N,MATCH(ROW(L98),CSV用中間!$B:$B,0))),"")</f>
        <v/>
      </c>
      <c r="M103" s="164" t="str">
        <f>IFERROR(IF(INDEX(CSV用中間!O:O,MATCH(ROW(M98),CSV用中間!$B:$B,0))="","",INDEX(CSV用中間!O:O,MATCH(ROW(M98),CSV用中間!$B:$B,0))),"")</f>
        <v/>
      </c>
      <c r="N103" s="164" t="str">
        <f>IFERROR(IF(INDEX(CSV用中間!P:P,MATCH(ROW(N98),CSV用中間!$B:$B,0))="","",INDEX(CSV用中間!P:P,MATCH(ROW(N98),CSV用中間!$B:$B,0))),"")</f>
        <v/>
      </c>
    </row>
    <row r="104" spans="1:14" x14ac:dyDescent="0.4">
      <c r="A104" s="164" t="str">
        <f>IFERROR(IF(INDEX(CSV用中間!C:C,MATCH(ROW(A99),CSV用中間!$B:$B,0))="","",INDEX(CSV用中間!C:C,MATCH(ROW(A99),CSV用中間!$B:$B,0))),"")</f>
        <v/>
      </c>
      <c r="B104" s="164" t="str">
        <f>IFERROR(IF(INDEX(CSV用中間!D:D,MATCH(ROW(B99),CSV用中間!$B:$B,0))="","",INDEX(CSV用中間!D:D,MATCH(ROW(B99),CSV用中間!$B:$B,0))),"")</f>
        <v/>
      </c>
      <c r="C104" s="164" t="str">
        <f>IFERROR(IF(INDEX(CSV用中間!E:E,MATCH(ROW(C99),CSV用中間!$B:$B,0))="","",INDEX(CSV用中間!E:E,MATCH(ROW(C99),CSV用中間!$B:$B,0))),"")</f>
        <v/>
      </c>
      <c r="D104" s="164" t="str">
        <f>IFERROR(IF(INDEX(CSV用中間!F:F,MATCH(ROW(D99),CSV用中間!$B:$B,0))="","",INDEX(CSV用中間!F:F,MATCH(ROW(D99),CSV用中間!$B:$B,0))),"")</f>
        <v/>
      </c>
      <c r="E104" s="164" t="str">
        <f>IFERROR(IF(INDEX(CSV用中間!G:G,MATCH(ROW(E99),CSV用中間!$B:$B,0))="","",INDEX(CSV用中間!G:G,MATCH(ROW(E99),CSV用中間!$B:$B,0))),"")</f>
        <v/>
      </c>
      <c r="F104" s="164" t="str">
        <f>IFERROR(IF(INDEX(CSV用中間!H:H,MATCH(ROW(F99),CSV用中間!$B:$B,0))="","",INDEX(CSV用中間!H:H,MATCH(ROW(F99),CSV用中間!$B:$B,0))),"")</f>
        <v/>
      </c>
      <c r="G104" s="164" t="str">
        <f>IFERROR(IF(INDEX(CSV用中間!I:I,MATCH(ROW(G99),CSV用中間!$B:$B,0))="","",INDEX(CSV用中間!I:I,MATCH(ROW(G99),CSV用中間!$B:$B,0))),"")</f>
        <v/>
      </c>
      <c r="H104" s="164" t="str">
        <f>IFERROR(IF(INDEX(CSV用中間!J:J,MATCH(ROW(H99),CSV用中間!$B:$B,0))="","",INDEX(CSV用中間!J:J,MATCH(ROW(H99),CSV用中間!$B:$B,0))),"")</f>
        <v/>
      </c>
      <c r="I104" s="164" t="str">
        <f>IFERROR(IF(INDEX(CSV用中間!K:K,MATCH(ROW(I99),CSV用中間!$B:$B,0))="","",INDEX(CSV用中間!K:K,MATCH(ROW(I99),CSV用中間!$B:$B,0))),"")</f>
        <v/>
      </c>
      <c r="J104" s="164" t="str">
        <f>IFERROR(IF(INDEX(CSV用中間!L:L,MATCH(ROW(J99),CSV用中間!$B:$B,0))="","",INDEX(CSV用中間!L:L,MATCH(ROW(J99),CSV用中間!$B:$B,0))),"")</f>
        <v/>
      </c>
      <c r="K104" s="164" t="str">
        <f>IFERROR(IF(INDEX(CSV用中間!M:M,MATCH(ROW(K99),CSV用中間!$B:$B,0))="","",INDEX(CSV用中間!M:M,MATCH(ROW(K99),CSV用中間!$B:$B,0))),"")</f>
        <v/>
      </c>
      <c r="L104" s="164" t="str">
        <f>IFERROR(IF(INDEX(CSV用中間!N:N,MATCH(ROW(L99),CSV用中間!$B:$B,0))="","",INDEX(CSV用中間!N:N,MATCH(ROW(L99),CSV用中間!$B:$B,0))),"")</f>
        <v/>
      </c>
      <c r="M104" s="164" t="str">
        <f>IFERROR(IF(INDEX(CSV用中間!O:O,MATCH(ROW(M99),CSV用中間!$B:$B,0))="","",INDEX(CSV用中間!O:O,MATCH(ROW(M99),CSV用中間!$B:$B,0))),"")</f>
        <v/>
      </c>
      <c r="N104" s="164" t="str">
        <f>IFERROR(IF(INDEX(CSV用中間!P:P,MATCH(ROW(N99),CSV用中間!$B:$B,0))="","",INDEX(CSV用中間!P:P,MATCH(ROW(N99),CSV用中間!$B:$B,0))),"")</f>
        <v/>
      </c>
    </row>
    <row r="105" spans="1:14" x14ac:dyDescent="0.4">
      <c r="A105" s="164" t="str">
        <f>IFERROR(IF(INDEX(CSV用中間!C:C,MATCH(ROW(A100),CSV用中間!$B:$B,0))="","",INDEX(CSV用中間!C:C,MATCH(ROW(A100),CSV用中間!$B:$B,0))),"")</f>
        <v/>
      </c>
      <c r="B105" s="164" t="str">
        <f>IFERROR(IF(INDEX(CSV用中間!D:D,MATCH(ROW(B100),CSV用中間!$B:$B,0))="","",INDEX(CSV用中間!D:D,MATCH(ROW(B100),CSV用中間!$B:$B,0))),"")</f>
        <v/>
      </c>
      <c r="C105" s="164" t="str">
        <f>IFERROR(IF(INDEX(CSV用中間!E:E,MATCH(ROW(C100),CSV用中間!$B:$B,0))="","",INDEX(CSV用中間!E:E,MATCH(ROW(C100),CSV用中間!$B:$B,0))),"")</f>
        <v/>
      </c>
      <c r="D105" s="164" t="str">
        <f>IFERROR(IF(INDEX(CSV用中間!F:F,MATCH(ROW(D100),CSV用中間!$B:$B,0))="","",INDEX(CSV用中間!F:F,MATCH(ROW(D100),CSV用中間!$B:$B,0))),"")</f>
        <v/>
      </c>
      <c r="E105" s="164" t="str">
        <f>IFERROR(IF(INDEX(CSV用中間!G:G,MATCH(ROW(E100),CSV用中間!$B:$B,0))="","",INDEX(CSV用中間!G:G,MATCH(ROW(E100),CSV用中間!$B:$B,0))),"")</f>
        <v/>
      </c>
      <c r="F105" s="164" t="str">
        <f>IFERROR(IF(INDEX(CSV用中間!H:H,MATCH(ROW(F100),CSV用中間!$B:$B,0))="","",INDEX(CSV用中間!H:H,MATCH(ROW(F100),CSV用中間!$B:$B,0))),"")</f>
        <v/>
      </c>
      <c r="G105" s="164" t="str">
        <f>IFERROR(IF(INDEX(CSV用中間!I:I,MATCH(ROW(G100),CSV用中間!$B:$B,0))="","",INDEX(CSV用中間!I:I,MATCH(ROW(G100),CSV用中間!$B:$B,0))),"")</f>
        <v/>
      </c>
      <c r="H105" s="164" t="str">
        <f>IFERROR(IF(INDEX(CSV用中間!J:J,MATCH(ROW(H100),CSV用中間!$B:$B,0))="","",INDEX(CSV用中間!J:J,MATCH(ROW(H100),CSV用中間!$B:$B,0))),"")</f>
        <v/>
      </c>
      <c r="I105" s="164" t="str">
        <f>IFERROR(IF(INDEX(CSV用中間!K:K,MATCH(ROW(I100),CSV用中間!$B:$B,0))="","",INDEX(CSV用中間!K:K,MATCH(ROW(I100),CSV用中間!$B:$B,0))),"")</f>
        <v/>
      </c>
      <c r="J105" s="164" t="str">
        <f>IFERROR(IF(INDEX(CSV用中間!L:L,MATCH(ROW(J100),CSV用中間!$B:$B,0))="","",INDEX(CSV用中間!L:L,MATCH(ROW(J100),CSV用中間!$B:$B,0))),"")</f>
        <v/>
      </c>
      <c r="K105" s="164" t="str">
        <f>IFERROR(IF(INDEX(CSV用中間!M:M,MATCH(ROW(K100),CSV用中間!$B:$B,0))="","",INDEX(CSV用中間!M:M,MATCH(ROW(K100),CSV用中間!$B:$B,0))),"")</f>
        <v/>
      </c>
      <c r="L105" s="164" t="str">
        <f>IFERROR(IF(INDEX(CSV用中間!N:N,MATCH(ROW(L100),CSV用中間!$B:$B,0))="","",INDEX(CSV用中間!N:N,MATCH(ROW(L100),CSV用中間!$B:$B,0))),"")</f>
        <v/>
      </c>
      <c r="M105" s="164" t="str">
        <f>IFERROR(IF(INDEX(CSV用中間!O:O,MATCH(ROW(M100),CSV用中間!$B:$B,0))="","",INDEX(CSV用中間!O:O,MATCH(ROW(M100),CSV用中間!$B:$B,0))),"")</f>
        <v/>
      </c>
      <c r="N105" s="164" t="str">
        <f>IFERROR(IF(INDEX(CSV用中間!P:P,MATCH(ROW(N100),CSV用中間!$B:$B,0))="","",INDEX(CSV用中間!P:P,MATCH(ROW(N100),CSV用中間!$B:$B,0))),"")</f>
        <v/>
      </c>
    </row>
  </sheetData>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8893D-E9E1-48A2-AAFF-2546AFE91700}">
  <sheetPr codeName="Sheet47">
    <tabColor rgb="FFFFFF00"/>
  </sheetPr>
  <dimension ref="A1:P201"/>
  <sheetViews>
    <sheetView workbookViewId="0">
      <selection activeCell="B1" sqref="B1"/>
    </sheetView>
  </sheetViews>
  <sheetFormatPr defaultColWidth="2.25" defaultRowHeight="18.75" x14ac:dyDescent="0.4"/>
  <cols>
    <col min="1" max="1" width="14.125" style="167" bestFit="1" customWidth="1"/>
    <col min="2" max="2" width="14.125" style="167" customWidth="1"/>
    <col min="3" max="4" width="20" style="167" bestFit="1" customWidth="1"/>
    <col min="5" max="5" width="6.75" style="167" bestFit="1" customWidth="1"/>
    <col min="6" max="6" width="7.125" style="167" bestFit="1" customWidth="1"/>
    <col min="7" max="7" width="12.25" style="167" bestFit="1" customWidth="1"/>
    <col min="8" max="8" width="8.5" style="167" bestFit="1" customWidth="1"/>
    <col min="9" max="11" width="5.875" style="167" bestFit="1" customWidth="1"/>
    <col min="12" max="12" width="12.25" style="167" bestFit="1" customWidth="1"/>
    <col min="13" max="13" width="8.5" style="167" bestFit="1" customWidth="1"/>
    <col min="14" max="14" width="12.25" style="167" bestFit="1" customWidth="1"/>
    <col min="15" max="15" width="14.125" style="167" bestFit="1" customWidth="1"/>
    <col min="16" max="16" width="15.125" style="167" bestFit="1" customWidth="1"/>
    <col min="17" max="16384" width="2.25" style="167"/>
  </cols>
  <sheetData>
    <row r="1" spans="1:16" x14ac:dyDescent="0.4">
      <c r="A1" s="168"/>
      <c r="B1" s="169" t="s">
        <v>179</v>
      </c>
      <c r="C1" s="159" t="s">
        <v>165</v>
      </c>
      <c r="D1" s="159" t="s">
        <v>166</v>
      </c>
      <c r="E1" s="160" t="s">
        <v>167</v>
      </c>
      <c r="F1" s="160" t="s">
        <v>168</v>
      </c>
      <c r="G1" s="161" t="s">
        <v>169</v>
      </c>
      <c r="H1" s="161" t="s">
        <v>170</v>
      </c>
      <c r="I1" s="161" t="s">
        <v>171</v>
      </c>
      <c r="J1" s="161" t="s">
        <v>172</v>
      </c>
      <c r="K1" s="161" t="s">
        <v>173</v>
      </c>
      <c r="L1" s="162" t="s">
        <v>174</v>
      </c>
      <c r="M1" s="162" t="s">
        <v>175</v>
      </c>
      <c r="N1" s="162" t="s">
        <v>176</v>
      </c>
      <c r="O1" s="162" t="s">
        <v>180</v>
      </c>
      <c r="P1" s="162" t="s">
        <v>178</v>
      </c>
    </row>
    <row r="2" spans="1:16" x14ac:dyDescent="0.4">
      <c r="A2" s="170" t="s">
        <v>181</v>
      </c>
      <c r="B2" s="170" t="str">
        <f>IF(依頼書!S16&lt;&gt;"",MAX(B$1:B1)+1,"")</f>
        <v/>
      </c>
      <c r="C2" s="171" t="str">
        <f>IF(依頼書!N16="","","W "&amp;依頼書!N16&amp;"mm"&amp;"×"&amp;"H "&amp;依頼書!O16&amp;"mm")</f>
        <v/>
      </c>
      <c r="D2" s="171"/>
      <c r="E2" s="171" t="str">
        <f>IF(依頼書!N16="","",ROUNDDOWN(依頼書!N16*依頼書!O16/1000000,2))</f>
        <v/>
      </c>
      <c r="F2" s="172"/>
      <c r="G2" s="171" t="str">
        <f>IF(OR(依頼書!S16="",依頼書!$K$9&lt;&gt;"株式会社ＬＩＸＩＬ"),"",依頼書!$K$9)</f>
        <v/>
      </c>
      <c r="H2" s="171"/>
      <c r="I2" s="171" t="str">
        <f>IF(依頼書!AK16&lt;&gt;"",SUBSTITUTE(依頼書!AK16,CHAR(10),""),"")</f>
        <v/>
      </c>
      <c r="J2" s="171" t="str">
        <f>IF(依頼書!AL16&lt;&gt;"",SUBSTITUTE(依頼書!AL16,CHAR(10),""),"")</f>
        <v/>
      </c>
      <c r="K2" s="171" t="str">
        <f>IF(依頼書!AM16&lt;&gt;"",SUBSTITUTE(依頼書!AM16,CHAR(10),""),"")</f>
        <v/>
      </c>
      <c r="L2" s="171" t="str">
        <f>IF(依頼書!S16="","",MID(依頼書!S16,4,3))</f>
        <v/>
      </c>
      <c r="M2" s="171" t="str">
        <f>IF(依頼書!S16="","",MID(依頼書!S16,7,1))</f>
        <v/>
      </c>
      <c r="N2" s="171" t="str">
        <f>IF(依頼書!S16="","",MID(依頼書!S16,8,2))</f>
        <v/>
      </c>
      <c r="O2" s="171" t="str">
        <f>IF(依頼書!S16="","",MID(依頼書!S16,10,1))</f>
        <v/>
      </c>
      <c r="P2" s="171" t="str">
        <f>IF(依頼書!S16="","",MID(依頼書!S16,11,1))</f>
        <v/>
      </c>
    </row>
    <row r="3" spans="1:16" x14ac:dyDescent="0.4">
      <c r="A3" s="170" t="s">
        <v>182</v>
      </c>
      <c r="B3" s="170" t="str">
        <f>IF(依頼書!S17&lt;&gt;"",MAX(B$1:B2)+1,"")</f>
        <v/>
      </c>
      <c r="C3" s="171" t="str">
        <f>IF(依頼書!N17="","","W "&amp;依頼書!N17&amp;"mm"&amp;"×"&amp;"H "&amp;依頼書!O17&amp;"mm")</f>
        <v/>
      </c>
      <c r="D3" s="171"/>
      <c r="E3" s="171" t="str">
        <f>IF(依頼書!N17="","",ROUNDDOWN(依頼書!N17*依頼書!O17/1000000,2))</f>
        <v/>
      </c>
      <c r="F3" s="172"/>
      <c r="G3" s="171" t="str">
        <f>IF(OR(依頼書!S17="",依頼書!$K$9&lt;&gt;"株式会社ＬＩＸＩＬ"),"",依頼書!$K$9)</f>
        <v/>
      </c>
      <c r="H3" s="171"/>
      <c r="I3" s="171" t="str">
        <f>IF(依頼書!AK17&lt;&gt;"",SUBSTITUTE(依頼書!AK17,CHAR(10),""),"")</f>
        <v/>
      </c>
      <c r="J3" s="171" t="str">
        <f>IF(依頼書!AL17&lt;&gt;"",SUBSTITUTE(依頼書!AL17,CHAR(10),""),"")</f>
        <v/>
      </c>
      <c r="K3" s="171" t="str">
        <f>IF(依頼書!AM17&lt;&gt;"",SUBSTITUTE(依頼書!AM17,CHAR(10),""),"")</f>
        <v/>
      </c>
      <c r="L3" s="171" t="str">
        <f>IF(依頼書!S17="","",MID(依頼書!S17,4,3))</f>
        <v/>
      </c>
      <c r="M3" s="171" t="str">
        <f>IF(依頼書!S17="","",MID(依頼書!S17,7,1))</f>
        <v/>
      </c>
      <c r="N3" s="171" t="str">
        <f>IF(依頼書!S17="","",MID(依頼書!S17,8,2))</f>
        <v/>
      </c>
      <c r="O3" s="171" t="str">
        <f>IF(依頼書!S17="","",MID(依頼書!S17,10,1))</f>
        <v/>
      </c>
      <c r="P3" s="171" t="str">
        <f>IF(依頼書!S17="","",MID(依頼書!S17,11,1))</f>
        <v/>
      </c>
    </row>
    <row r="4" spans="1:16" x14ac:dyDescent="0.4">
      <c r="A4" s="170" t="s">
        <v>183</v>
      </c>
      <c r="B4" s="170" t="str">
        <f>IF(依頼書!S18&lt;&gt;"",MAX(B$1:B3)+1,"")</f>
        <v/>
      </c>
      <c r="C4" s="171" t="str">
        <f>IF(依頼書!N18="","","W "&amp;依頼書!N18&amp;"mm"&amp;"×"&amp;"H "&amp;依頼書!O18&amp;"mm")</f>
        <v/>
      </c>
      <c r="D4" s="171"/>
      <c r="E4" s="171" t="str">
        <f>IF(依頼書!N18="","",ROUNDDOWN(依頼書!N18*依頼書!O18/1000000,2))</f>
        <v/>
      </c>
      <c r="F4" s="172"/>
      <c r="G4" s="171" t="str">
        <f>IF(OR(依頼書!S18="",依頼書!$K$9&lt;&gt;"株式会社ＬＩＸＩＬ"),"",依頼書!$K$9)</f>
        <v/>
      </c>
      <c r="H4" s="171"/>
      <c r="I4" s="171" t="str">
        <f>IF(依頼書!AK18&lt;&gt;"",SUBSTITUTE(依頼書!AK18,CHAR(10),""),"")</f>
        <v/>
      </c>
      <c r="J4" s="171" t="str">
        <f>IF(依頼書!AL18&lt;&gt;"",SUBSTITUTE(依頼書!AL18,CHAR(10),""),"")</f>
        <v/>
      </c>
      <c r="K4" s="171" t="str">
        <f>IF(依頼書!AM18&lt;&gt;"",SUBSTITUTE(依頼書!AM18,CHAR(10),""),"")</f>
        <v/>
      </c>
      <c r="L4" s="171" t="str">
        <f>IF(依頼書!S18="","",MID(依頼書!S18,4,3))</f>
        <v/>
      </c>
      <c r="M4" s="171" t="str">
        <f>IF(依頼書!S18="","",MID(依頼書!S18,7,1))</f>
        <v/>
      </c>
      <c r="N4" s="171" t="str">
        <f>IF(依頼書!S18="","",MID(依頼書!S18,8,2))</f>
        <v/>
      </c>
      <c r="O4" s="171" t="str">
        <f>IF(依頼書!S18="","",MID(依頼書!S18,10,1))</f>
        <v/>
      </c>
      <c r="P4" s="171" t="str">
        <f>IF(依頼書!S18="","",MID(依頼書!S18,11,1))</f>
        <v/>
      </c>
    </row>
    <row r="5" spans="1:16" x14ac:dyDescent="0.4">
      <c r="A5" s="170" t="s">
        <v>184</v>
      </c>
      <c r="B5" s="170" t="str">
        <f>IF(依頼書!S19&lt;&gt;"",MAX(B$1:B4)+1,"")</f>
        <v/>
      </c>
      <c r="C5" s="171" t="str">
        <f>IF(依頼書!N19="","","W "&amp;依頼書!N19&amp;"mm"&amp;"×"&amp;"H "&amp;依頼書!O19&amp;"mm")</f>
        <v/>
      </c>
      <c r="D5" s="171"/>
      <c r="E5" s="171" t="str">
        <f>IF(依頼書!N19="","",ROUNDDOWN(依頼書!N19*依頼書!O19/1000000,2))</f>
        <v/>
      </c>
      <c r="F5" s="172"/>
      <c r="G5" s="171" t="str">
        <f>IF(OR(依頼書!S19="",依頼書!$K$9&lt;&gt;"株式会社ＬＩＸＩＬ"),"",依頼書!$K$9)</f>
        <v/>
      </c>
      <c r="H5" s="171"/>
      <c r="I5" s="171" t="str">
        <f>IF(依頼書!AK19&lt;&gt;"",SUBSTITUTE(依頼書!AK19,CHAR(10),""),"")</f>
        <v/>
      </c>
      <c r="J5" s="171" t="str">
        <f>IF(依頼書!AL19&lt;&gt;"",SUBSTITUTE(依頼書!AL19,CHAR(10),""),"")</f>
        <v/>
      </c>
      <c r="K5" s="171" t="str">
        <f>IF(依頼書!AM19&lt;&gt;"",SUBSTITUTE(依頼書!AM19,CHAR(10),""),"")</f>
        <v/>
      </c>
      <c r="L5" s="171" t="str">
        <f>IF(依頼書!S19="","",MID(依頼書!S19,4,3))</f>
        <v/>
      </c>
      <c r="M5" s="171" t="str">
        <f>IF(依頼書!S19="","",MID(依頼書!S19,7,1))</f>
        <v/>
      </c>
      <c r="N5" s="171" t="str">
        <f>IF(依頼書!S19="","",MID(依頼書!S19,8,2))</f>
        <v/>
      </c>
      <c r="O5" s="171" t="str">
        <f>IF(依頼書!S19="","",MID(依頼書!S19,10,1))</f>
        <v/>
      </c>
      <c r="P5" s="171" t="str">
        <f>IF(依頼書!S19="","",MID(依頼書!S19,11,1))</f>
        <v/>
      </c>
    </row>
    <row r="6" spans="1:16" x14ac:dyDescent="0.4">
      <c r="A6" s="170" t="s">
        <v>185</v>
      </c>
      <c r="B6" s="170" t="str">
        <f>IF(依頼書!S20&lt;&gt;"",MAX(B$1:B5)+1,"")</f>
        <v/>
      </c>
      <c r="C6" s="171" t="str">
        <f>IF(依頼書!N20="","","W "&amp;依頼書!N20&amp;"mm"&amp;"×"&amp;"H "&amp;依頼書!O20&amp;"mm")</f>
        <v/>
      </c>
      <c r="D6" s="171"/>
      <c r="E6" s="171" t="str">
        <f>IF(依頼書!N20="","",ROUNDDOWN(依頼書!N20*依頼書!O20/1000000,2))</f>
        <v/>
      </c>
      <c r="F6" s="172"/>
      <c r="G6" s="171" t="str">
        <f>IF(OR(依頼書!S20="",依頼書!$K$9&lt;&gt;"株式会社ＬＩＸＩＬ"),"",依頼書!$K$9)</f>
        <v/>
      </c>
      <c r="H6" s="171"/>
      <c r="I6" s="171" t="str">
        <f>IF(依頼書!AK20&lt;&gt;"",SUBSTITUTE(依頼書!AK20,CHAR(10),""),"")</f>
        <v/>
      </c>
      <c r="J6" s="171" t="str">
        <f>IF(依頼書!AL20&lt;&gt;"",SUBSTITUTE(依頼書!AL20,CHAR(10),""),"")</f>
        <v/>
      </c>
      <c r="K6" s="171" t="str">
        <f>IF(依頼書!AM20&lt;&gt;"",SUBSTITUTE(依頼書!AM20,CHAR(10),""),"")</f>
        <v/>
      </c>
      <c r="L6" s="171" t="str">
        <f>IF(依頼書!S20="","",MID(依頼書!S20,4,3))</f>
        <v/>
      </c>
      <c r="M6" s="171" t="str">
        <f>IF(依頼書!S20="","",MID(依頼書!S20,7,1))</f>
        <v/>
      </c>
      <c r="N6" s="171" t="str">
        <f>IF(依頼書!S20="","",MID(依頼書!S20,8,2))</f>
        <v/>
      </c>
      <c r="O6" s="171" t="str">
        <f>IF(依頼書!S20="","",MID(依頼書!S20,10,1))</f>
        <v/>
      </c>
      <c r="P6" s="171" t="str">
        <f>IF(依頼書!S20="","",MID(依頼書!S20,11,1))</f>
        <v/>
      </c>
    </row>
    <row r="7" spans="1:16" x14ac:dyDescent="0.4">
      <c r="A7" s="170" t="s">
        <v>186</v>
      </c>
      <c r="B7" s="170" t="str">
        <f>IF(依頼書!S21&lt;&gt;"",MAX(B$1:B6)+1,"")</f>
        <v/>
      </c>
      <c r="C7" s="171" t="str">
        <f>IF(依頼書!N21="","","W "&amp;依頼書!N21&amp;"mm"&amp;"×"&amp;"H "&amp;依頼書!O21&amp;"mm")</f>
        <v/>
      </c>
      <c r="D7" s="171"/>
      <c r="E7" s="171" t="str">
        <f>IF(依頼書!N21="","",ROUNDDOWN(依頼書!N21*依頼書!O21/1000000,2))</f>
        <v/>
      </c>
      <c r="F7" s="172"/>
      <c r="G7" s="171" t="str">
        <f>IF(OR(依頼書!S21="",依頼書!$K$9&lt;&gt;"株式会社ＬＩＸＩＬ"),"",依頼書!$K$9)</f>
        <v/>
      </c>
      <c r="H7" s="171"/>
      <c r="I7" s="171" t="str">
        <f>IF(依頼書!AK21&lt;&gt;"",SUBSTITUTE(依頼書!AK21,CHAR(10),""),"")</f>
        <v/>
      </c>
      <c r="J7" s="171" t="str">
        <f>IF(依頼書!AL21&lt;&gt;"",SUBSTITUTE(依頼書!AL21,CHAR(10),""),"")</f>
        <v/>
      </c>
      <c r="K7" s="171" t="str">
        <f>IF(依頼書!AM21&lt;&gt;"",SUBSTITUTE(依頼書!AM21,CHAR(10),""),"")</f>
        <v/>
      </c>
      <c r="L7" s="171" t="str">
        <f>IF(依頼書!S21="","",MID(依頼書!S21,4,3))</f>
        <v/>
      </c>
      <c r="M7" s="171" t="str">
        <f>IF(依頼書!S21="","",MID(依頼書!S21,7,1))</f>
        <v/>
      </c>
      <c r="N7" s="171" t="str">
        <f>IF(依頼書!S21="","",MID(依頼書!S21,8,2))</f>
        <v/>
      </c>
      <c r="O7" s="171" t="str">
        <f>IF(依頼書!S21="","",MID(依頼書!S21,10,1))</f>
        <v/>
      </c>
      <c r="P7" s="171" t="str">
        <f>IF(依頼書!S21="","",MID(依頼書!S21,11,1))</f>
        <v/>
      </c>
    </row>
    <row r="8" spans="1:16" x14ac:dyDescent="0.4">
      <c r="A8" s="170" t="s">
        <v>187</v>
      </c>
      <c r="B8" s="170" t="str">
        <f>IF(依頼書!S22&lt;&gt;"",MAX(B$1:B7)+1,"")</f>
        <v/>
      </c>
      <c r="C8" s="171" t="str">
        <f>IF(依頼書!N22="","","W "&amp;依頼書!N22&amp;"mm"&amp;"×"&amp;"H "&amp;依頼書!O22&amp;"mm")</f>
        <v/>
      </c>
      <c r="D8" s="171"/>
      <c r="E8" s="171" t="str">
        <f>IF(依頼書!N22="","",ROUNDDOWN(依頼書!N22*依頼書!O22/1000000,2))</f>
        <v/>
      </c>
      <c r="F8" s="172"/>
      <c r="G8" s="171" t="str">
        <f>IF(OR(依頼書!S22="",依頼書!$K$9&lt;&gt;"株式会社ＬＩＸＩＬ"),"",依頼書!$K$9)</f>
        <v/>
      </c>
      <c r="H8" s="171"/>
      <c r="I8" s="171" t="str">
        <f>IF(依頼書!AK22&lt;&gt;"",SUBSTITUTE(依頼書!AK22,CHAR(10),""),"")</f>
        <v/>
      </c>
      <c r="J8" s="171" t="str">
        <f>IF(依頼書!AL22&lt;&gt;"",SUBSTITUTE(依頼書!AL22,CHAR(10),""),"")</f>
        <v/>
      </c>
      <c r="K8" s="171" t="str">
        <f>IF(依頼書!AM22&lt;&gt;"",SUBSTITUTE(依頼書!AM22,CHAR(10),""),"")</f>
        <v/>
      </c>
      <c r="L8" s="171" t="str">
        <f>IF(依頼書!S22="","",MID(依頼書!S22,4,3))</f>
        <v/>
      </c>
      <c r="M8" s="171" t="str">
        <f>IF(依頼書!S22="","",MID(依頼書!S22,7,1))</f>
        <v/>
      </c>
      <c r="N8" s="171" t="str">
        <f>IF(依頼書!S22="","",MID(依頼書!S22,8,2))</f>
        <v/>
      </c>
      <c r="O8" s="171" t="str">
        <f>IF(依頼書!S22="","",MID(依頼書!S22,10,1))</f>
        <v/>
      </c>
      <c r="P8" s="171" t="str">
        <f>IF(依頼書!S22="","",MID(依頼書!S22,11,1))</f>
        <v/>
      </c>
    </row>
    <row r="9" spans="1:16" x14ac:dyDescent="0.4">
      <c r="A9" s="170" t="s">
        <v>188</v>
      </c>
      <c r="B9" s="170" t="str">
        <f>IF(依頼書!S23&lt;&gt;"",MAX(B$1:B8)+1,"")</f>
        <v/>
      </c>
      <c r="C9" s="171" t="str">
        <f>IF(依頼書!N23="","","W "&amp;依頼書!N23&amp;"mm"&amp;"×"&amp;"H "&amp;依頼書!O23&amp;"mm")</f>
        <v/>
      </c>
      <c r="D9" s="171"/>
      <c r="E9" s="171" t="str">
        <f>IF(依頼書!N23="","",ROUNDDOWN(依頼書!N23*依頼書!O23/1000000,2))</f>
        <v/>
      </c>
      <c r="F9" s="172"/>
      <c r="G9" s="171" t="str">
        <f>IF(OR(依頼書!S23="",依頼書!$K$9&lt;&gt;"株式会社ＬＩＸＩＬ"),"",依頼書!$K$9)</f>
        <v/>
      </c>
      <c r="H9" s="171"/>
      <c r="I9" s="171" t="str">
        <f>IF(依頼書!AK23&lt;&gt;"",SUBSTITUTE(依頼書!AK23,CHAR(10),""),"")</f>
        <v/>
      </c>
      <c r="J9" s="171" t="str">
        <f>IF(依頼書!AL23&lt;&gt;"",SUBSTITUTE(依頼書!AL23,CHAR(10),""),"")</f>
        <v/>
      </c>
      <c r="K9" s="171" t="str">
        <f>IF(依頼書!AM23&lt;&gt;"",SUBSTITUTE(依頼書!AM23,CHAR(10),""),"")</f>
        <v/>
      </c>
      <c r="L9" s="171" t="str">
        <f>IF(依頼書!S23="","",MID(依頼書!S23,4,3))</f>
        <v/>
      </c>
      <c r="M9" s="171" t="str">
        <f>IF(依頼書!S23="","",MID(依頼書!S23,7,1))</f>
        <v/>
      </c>
      <c r="N9" s="171" t="str">
        <f>IF(依頼書!S23="","",MID(依頼書!S23,8,2))</f>
        <v/>
      </c>
      <c r="O9" s="171" t="str">
        <f>IF(依頼書!S23="","",MID(依頼書!S23,10,1))</f>
        <v/>
      </c>
      <c r="P9" s="171" t="str">
        <f>IF(依頼書!S23="","",MID(依頼書!S23,11,1))</f>
        <v/>
      </c>
    </row>
    <row r="10" spans="1:16" x14ac:dyDescent="0.4">
      <c r="A10" s="170" t="s">
        <v>189</v>
      </c>
      <c r="B10" s="170" t="str">
        <f>IF(依頼書!S24&lt;&gt;"",MAX(B$1:B9)+1,"")</f>
        <v/>
      </c>
      <c r="C10" s="171" t="str">
        <f>IF(依頼書!N24="","","W "&amp;依頼書!N24&amp;"mm"&amp;"×"&amp;"H "&amp;依頼書!O24&amp;"mm")</f>
        <v/>
      </c>
      <c r="D10" s="171"/>
      <c r="E10" s="171" t="str">
        <f>IF(依頼書!N24="","",ROUNDDOWN(依頼書!N24*依頼書!O24/1000000,2))</f>
        <v/>
      </c>
      <c r="F10" s="172"/>
      <c r="G10" s="171" t="str">
        <f>IF(OR(依頼書!S24="",依頼書!$K$9&lt;&gt;"株式会社ＬＩＸＩＬ"),"",依頼書!$K$9)</f>
        <v/>
      </c>
      <c r="H10" s="171"/>
      <c r="I10" s="171" t="str">
        <f>IF(依頼書!AK24&lt;&gt;"",SUBSTITUTE(依頼書!AK24,CHAR(10),""),"")</f>
        <v/>
      </c>
      <c r="J10" s="171" t="str">
        <f>IF(依頼書!AL24&lt;&gt;"",SUBSTITUTE(依頼書!AL24,CHAR(10),""),"")</f>
        <v/>
      </c>
      <c r="K10" s="171" t="str">
        <f>IF(依頼書!AM24&lt;&gt;"",SUBSTITUTE(依頼書!AM24,CHAR(10),""),"")</f>
        <v/>
      </c>
      <c r="L10" s="171" t="str">
        <f>IF(依頼書!S24="","",MID(依頼書!S24,4,3))</f>
        <v/>
      </c>
      <c r="M10" s="171" t="str">
        <f>IF(依頼書!S24="","",MID(依頼書!S24,7,1))</f>
        <v/>
      </c>
      <c r="N10" s="171" t="str">
        <f>IF(依頼書!S24="","",MID(依頼書!S24,8,2))</f>
        <v/>
      </c>
      <c r="O10" s="171" t="str">
        <f>IF(依頼書!S24="","",MID(依頼書!S24,10,1))</f>
        <v/>
      </c>
      <c r="P10" s="171" t="str">
        <f>IF(依頼書!S24="","",MID(依頼書!S24,11,1))</f>
        <v/>
      </c>
    </row>
    <row r="11" spans="1:16" x14ac:dyDescent="0.4">
      <c r="A11" s="170" t="s">
        <v>190</v>
      </c>
      <c r="B11" s="170" t="str">
        <f>IF(依頼書!S25&lt;&gt;"",MAX(B$1:B10)+1,"")</f>
        <v/>
      </c>
      <c r="C11" s="171" t="str">
        <f>IF(依頼書!N25="","","W "&amp;依頼書!N25&amp;"mm"&amp;"×"&amp;"H "&amp;依頼書!O25&amp;"mm")</f>
        <v/>
      </c>
      <c r="D11" s="171"/>
      <c r="E11" s="171" t="str">
        <f>IF(依頼書!N25="","",ROUNDDOWN(依頼書!N25*依頼書!O25/1000000,2))</f>
        <v/>
      </c>
      <c r="F11" s="172"/>
      <c r="G11" s="171" t="str">
        <f>IF(OR(依頼書!S25="",依頼書!$K$9&lt;&gt;"株式会社ＬＩＸＩＬ"),"",依頼書!$K$9)</f>
        <v/>
      </c>
      <c r="H11" s="171"/>
      <c r="I11" s="171" t="str">
        <f>IF(依頼書!AK25&lt;&gt;"",SUBSTITUTE(依頼書!AK25,CHAR(10),""),"")</f>
        <v/>
      </c>
      <c r="J11" s="171" t="str">
        <f>IF(依頼書!AL25&lt;&gt;"",SUBSTITUTE(依頼書!AL25,CHAR(10),""),"")</f>
        <v/>
      </c>
      <c r="K11" s="171" t="str">
        <f>IF(依頼書!AM25&lt;&gt;"",SUBSTITUTE(依頼書!AM25,CHAR(10),""),"")</f>
        <v/>
      </c>
      <c r="L11" s="171" t="str">
        <f>IF(依頼書!S25="","",MID(依頼書!S25,4,3))</f>
        <v/>
      </c>
      <c r="M11" s="171" t="str">
        <f>IF(依頼書!S25="","",MID(依頼書!S25,7,1))</f>
        <v/>
      </c>
      <c r="N11" s="171" t="str">
        <f>IF(依頼書!S25="","",MID(依頼書!S25,8,2))</f>
        <v/>
      </c>
      <c r="O11" s="171" t="str">
        <f>IF(依頼書!S25="","",MID(依頼書!S25,10,1))</f>
        <v/>
      </c>
      <c r="P11" s="171" t="str">
        <f>IF(依頼書!S25="","",MID(依頼書!S25,11,1))</f>
        <v/>
      </c>
    </row>
    <row r="12" spans="1:16" x14ac:dyDescent="0.4">
      <c r="A12" s="170" t="s">
        <v>191</v>
      </c>
      <c r="B12" s="170" t="str">
        <f>IF(依頼書!S26&lt;&gt;"",MAX(B$1:B11)+1,"")</f>
        <v/>
      </c>
      <c r="C12" s="171" t="str">
        <f>IF(依頼書!N26="","","W "&amp;依頼書!N26&amp;"mm"&amp;"×"&amp;"H "&amp;依頼書!O26&amp;"mm")</f>
        <v/>
      </c>
      <c r="D12" s="171"/>
      <c r="E12" s="171" t="str">
        <f>IF(依頼書!N26="","",ROUNDDOWN(依頼書!N26*依頼書!O26/1000000,2))</f>
        <v/>
      </c>
      <c r="F12" s="172"/>
      <c r="G12" s="171" t="str">
        <f>IF(OR(依頼書!S26="",依頼書!$K$9&lt;&gt;"株式会社ＬＩＸＩＬ"),"",依頼書!$K$9)</f>
        <v/>
      </c>
      <c r="H12" s="171"/>
      <c r="I12" s="171" t="str">
        <f>IF(依頼書!AK26&lt;&gt;"",SUBSTITUTE(依頼書!AK26,CHAR(10),""),"")</f>
        <v/>
      </c>
      <c r="J12" s="171" t="str">
        <f>IF(依頼書!AL26&lt;&gt;"",SUBSTITUTE(依頼書!AL26,CHAR(10),""),"")</f>
        <v/>
      </c>
      <c r="K12" s="171" t="str">
        <f>IF(依頼書!AM26&lt;&gt;"",SUBSTITUTE(依頼書!AM26,CHAR(10),""),"")</f>
        <v/>
      </c>
      <c r="L12" s="171" t="str">
        <f>IF(依頼書!S26="","",MID(依頼書!S26,4,3))</f>
        <v/>
      </c>
      <c r="M12" s="171" t="str">
        <f>IF(依頼書!S26="","",MID(依頼書!S26,7,1))</f>
        <v/>
      </c>
      <c r="N12" s="171" t="str">
        <f>IF(依頼書!S26="","",MID(依頼書!S26,8,2))</f>
        <v/>
      </c>
      <c r="O12" s="171" t="str">
        <f>IF(依頼書!S26="","",MID(依頼書!S26,10,1))</f>
        <v/>
      </c>
      <c r="P12" s="171" t="str">
        <f>IF(依頼書!S26="","",MID(依頼書!S26,11,1))</f>
        <v/>
      </c>
    </row>
    <row r="13" spans="1:16" x14ac:dyDescent="0.4">
      <c r="A13" s="170" t="s">
        <v>192</v>
      </c>
      <c r="B13" s="170" t="str">
        <f>IF(依頼書!S27&lt;&gt;"",MAX(B$1:B12)+1,"")</f>
        <v/>
      </c>
      <c r="C13" s="171" t="str">
        <f>IF(依頼書!N27="","","W "&amp;依頼書!N27&amp;"mm"&amp;"×"&amp;"H "&amp;依頼書!O27&amp;"mm")</f>
        <v/>
      </c>
      <c r="D13" s="171"/>
      <c r="E13" s="171" t="str">
        <f>IF(依頼書!N27="","",ROUNDDOWN(依頼書!N27*依頼書!O27/1000000,2))</f>
        <v/>
      </c>
      <c r="F13" s="172"/>
      <c r="G13" s="171" t="str">
        <f>IF(OR(依頼書!S27="",依頼書!$K$9&lt;&gt;"株式会社ＬＩＸＩＬ"),"",依頼書!$K$9)</f>
        <v/>
      </c>
      <c r="H13" s="171"/>
      <c r="I13" s="171" t="str">
        <f>IF(依頼書!AK27&lt;&gt;"",SUBSTITUTE(依頼書!AK27,CHAR(10),""),"")</f>
        <v/>
      </c>
      <c r="J13" s="171" t="str">
        <f>IF(依頼書!AL27&lt;&gt;"",SUBSTITUTE(依頼書!AL27,CHAR(10),""),"")</f>
        <v/>
      </c>
      <c r="K13" s="171" t="str">
        <f>IF(依頼書!AM27&lt;&gt;"",SUBSTITUTE(依頼書!AM27,CHAR(10),""),"")</f>
        <v/>
      </c>
      <c r="L13" s="171" t="str">
        <f>IF(依頼書!S27="","",MID(依頼書!S27,4,3))</f>
        <v/>
      </c>
      <c r="M13" s="171" t="str">
        <f>IF(依頼書!S27="","",MID(依頼書!S27,7,1))</f>
        <v/>
      </c>
      <c r="N13" s="171" t="str">
        <f>IF(依頼書!S27="","",MID(依頼書!S27,8,2))</f>
        <v/>
      </c>
      <c r="O13" s="171" t="str">
        <f>IF(依頼書!S27="","",MID(依頼書!S27,10,1))</f>
        <v/>
      </c>
      <c r="P13" s="171" t="str">
        <f>IF(依頼書!S27="","",MID(依頼書!S27,11,1))</f>
        <v/>
      </c>
    </row>
    <row r="14" spans="1:16" x14ac:dyDescent="0.4">
      <c r="A14" s="170" t="s">
        <v>193</v>
      </c>
      <c r="B14" s="170" t="str">
        <f>IF(依頼書!S28&lt;&gt;"",MAX(B$1:B13)+1,"")</f>
        <v/>
      </c>
      <c r="C14" s="171" t="str">
        <f>IF(依頼書!N28="","","W "&amp;依頼書!N28&amp;"mm"&amp;"×"&amp;"H "&amp;依頼書!O28&amp;"mm")</f>
        <v/>
      </c>
      <c r="D14" s="171"/>
      <c r="E14" s="171" t="str">
        <f>IF(依頼書!N28="","",ROUNDDOWN(依頼書!N28*依頼書!O28/1000000,2))</f>
        <v/>
      </c>
      <c r="F14" s="172"/>
      <c r="G14" s="171" t="str">
        <f>IF(OR(依頼書!S28="",依頼書!$K$9&lt;&gt;"株式会社ＬＩＸＩＬ"),"",依頼書!$K$9)</f>
        <v/>
      </c>
      <c r="H14" s="171"/>
      <c r="I14" s="171" t="str">
        <f>IF(依頼書!AK28&lt;&gt;"",SUBSTITUTE(依頼書!AK28,CHAR(10),""),"")</f>
        <v/>
      </c>
      <c r="J14" s="171" t="str">
        <f>IF(依頼書!AL28&lt;&gt;"",SUBSTITUTE(依頼書!AL28,CHAR(10),""),"")</f>
        <v/>
      </c>
      <c r="K14" s="171" t="str">
        <f>IF(依頼書!AM28&lt;&gt;"",SUBSTITUTE(依頼書!AM28,CHAR(10),""),"")</f>
        <v/>
      </c>
      <c r="L14" s="171" t="str">
        <f>IF(依頼書!S28="","",MID(依頼書!S28,4,3))</f>
        <v/>
      </c>
      <c r="M14" s="171" t="str">
        <f>IF(依頼書!S28="","",MID(依頼書!S28,7,1))</f>
        <v/>
      </c>
      <c r="N14" s="171" t="str">
        <f>IF(依頼書!S28="","",MID(依頼書!S28,8,2))</f>
        <v/>
      </c>
      <c r="O14" s="171" t="str">
        <f>IF(依頼書!S28="","",MID(依頼書!S28,10,1))</f>
        <v/>
      </c>
      <c r="P14" s="171" t="str">
        <f>IF(依頼書!S28="","",MID(依頼書!S28,11,1))</f>
        <v/>
      </c>
    </row>
    <row r="15" spans="1:16" x14ac:dyDescent="0.4">
      <c r="A15" s="170" t="s">
        <v>194</v>
      </c>
      <c r="B15" s="170" t="str">
        <f>IF(依頼書!S29&lt;&gt;"",MAX(B$1:B14)+1,"")</f>
        <v/>
      </c>
      <c r="C15" s="171" t="str">
        <f>IF(依頼書!N29="","","W "&amp;依頼書!N29&amp;"mm"&amp;"×"&amp;"H "&amp;依頼書!O29&amp;"mm")</f>
        <v/>
      </c>
      <c r="D15" s="171"/>
      <c r="E15" s="171" t="str">
        <f>IF(依頼書!N29="","",ROUNDDOWN(依頼書!N29*依頼書!O29/1000000,2))</f>
        <v/>
      </c>
      <c r="F15" s="172"/>
      <c r="G15" s="171" t="str">
        <f>IF(OR(依頼書!S29="",依頼書!$K$9&lt;&gt;"株式会社ＬＩＸＩＬ"),"",依頼書!$K$9)</f>
        <v/>
      </c>
      <c r="H15" s="171"/>
      <c r="I15" s="171" t="str">
        <f>IF(依頼書!AK29&lt;&gt;"",SUBSTITUTE(依頼書!AK29,CHAR(10),""),"")</f>
        <v/>
      </c>
      <c r="J15" s="171" t="str">
        <f>IF(依頼書!AL29&lt;&gt;"",SUBSTITUTE(依頼書!AL29,CHAR(10),""),"")</f>
        <v/>
      </c>
      <c r="K15" s="171" t="str">
        <f>IF(依頼書!AM29&lt;&gt;"",SUBSTITUTE(依頼書!AM29,CHAR(10),""),"")</f>
        <v/>
      </c>
      <c r="L15" s="171" t="str">
        <f>IF(依頼書!S29="","",MID(依頼書!S29,4,3))</f>
        <v/>
      </c>
      <c r="M15" s="171" t="str">
        <f>IF(依頼書!S29="","",MID(依頼書!S29,7,1))</f>
        <v/>
      </c>
      <c r="N15" s="171" t="str">
        <f>IF(依頼書!S29="","",MID(依頼書!S29,8,2))</f>
        <v/>
      </c>
      <c r="O15" s="171" t="str">
        <f>IF(依頼書!S29="","",MID(依頼書!S29,10,1))</f>
        <v/>
      </c>
      <c r="P15" s="171" t="str">
        <f>IF(依頼書!S29="","",MID(依頼書!S29,11,1))</f>
        <v/>
      </c>
    </row>
    <row r="16" spans="1:16" x14ac:dyDescent="0.4">
      <c r="A16" s="170" t="s">
        <v>195</v>
      </c>
      <c r="B16" s="170" t="str">
        <f>IF(依頼書!S30&lt;&gt;"",MAX(B$1:B15)+1,"")</f>
        <v/>
      </c>
      <c r="C16" s="171" t="str">
        <f>IF(依頼書!N30="","","W "&amp;依頼書!N30&amp;"mm"&amp;"×"&amp;"H "&amp;依頼書!O30&amp;"mm")</f>
        <v/>
      </c>
      <c r="D16" s="171"/>
      <c r="E16" s="171" t="str">
        <f>IF(依頼書!N30="","",ROUNDDOWN(依頼書!N30*依頼書!O30/1000000,2))</f>
        <v/>
      </c>
      <c r="F16" s="172"/>
      <c r="G16" s="171" t="str">
        <f>IF(OR(依頼書!S30="",依頼書!$K$9&lt;&gt;"株式会社ＬＩＸＩＬ"),"",依頼書!$K$9)</f>
        <v/>
      </c>
      <c r="H16" s="171"/>
      <c r="I16" s="171" t="str">
        <f>IF(依頼書!AK30&lt;&gt;"",SUBSTITUTE(依頼書!AK30,CHAR(10),""),"")</f>
        <v/>
      </c>
      <c r="J16" s="171" t="str">
        <f>IF(依頼書!AL30&lt;&gt;"",SUBSTITUTE(依頼書!AL30,CHAR(10),""),"")</f>
        <v/>
      </c>
      <c r="K16" s="171" t="str">
        <f>IF(依頼書!AM30&lt;&gt;"",SUBSTITUTE(依頼書!AM30,CHAR(10),""),"")</f>
        <v/>
      </c>
      <c r="L16" s="171" t="str">
        <f>IF(依頼書!S30="","",MID(依頼書!S30,4,3))</f>
        <v/>
      </c>
      <c r="M16" s="171" t="str">
        <f>IF(依頼書!S30="","",MID(依頼書!S30,7,1))</f>
        <v/>
      </c>
      <c r="N16" s="171" t="str">
        <f>IF(依頼書!S30="","",MID(依頼書!S30,8,2))</f>
        <v/>
      </c>
      <c r="O16" s="171" t="str">
        <f>IF(依頼書!S30="","",MID(依頼書!S30,10,1))</f>
        <v/>
      </c>
      <c r="P16" s="171" t="str">
        <f>IF(依頼書!S30="","",MID(依頼書!S30,11,1))</f>
        <v/>
      </c>
    </row>
    <row r="17" spans="1:16" x14ac:dyDescent="0.4">
      <c r="A17" s="170" t="s">
        <v>196</v>
      </c>
      <c r="B17" s="170" t="str">
        <f>IF(依頼書!S31&lt;&gt;"",MAX(B$1:B16)+1,"")</f>
        <v/>
      </c>
      <c r="C17" s="171" t="str">
        <f>IF(依頼書!N31="","","W "&amp;依頼書!N31&amp;"mm"&amp;"×"&amp;"H "&amp;依頼書!O31&amp;"mm")</f>
        <v/>
      </c>
      <c r="D17" s="171"/>
      <c r="E17" s="171" t="str">
        <f>IF(依頼書!N31="","",ROUNDDOWN(依頼書!N31*依頼書!O31/1000000,2))</f>
        <v/>
      </c>
      <c r="F17" s="172"/>
      <c r="G17" s="171" t="str">
        <f>IF(OR(依頼書!S31="",依頼書!$K$9&lt;&gt;"株式会社ＬＩＸＩＬ"),"",依頼書!$K$9)</f>
        <v/>
      </c>
      <c r="H17" s="171"/>
      <c r="I17" s="171" t="str">
        <f>IF(依頼書!AK31&lt;&gt;"",SUBSTITUTE(依頼書!AK31,CHAR(10),""),"")</f>
        <v/>
      </c>
      <c r="J17" s="171" t="str">
        <f>IF(依頼書!AL31&lt;&gt;"",SUBSTITUTE(依頼書!AL31,CHAR(10),""),"")</f>
        <v/>
      </c>
      <c r="K17" s="171" t="str">
        <f>IF(依頼書!AM31&lt;&gt;"",SUBSTITUTE(依頼書!AM31,CHAR(10),""),"")</f>
        <v/>
      </c>
      <c r="L17" s="171" t="str">
        <f>IF(依頼書!S31="","",MID(依頼書!S31,4,3))</f>
        <v/>
      </c>
      <c r="M17" s="171" t="str">
        <f>IF(依頼書!S31="","",MID(依頼書!S31,7,1))</f>
        <v/>
      </c>
      <c r="N17" s="171" t="str">
        <f>IF(依頼書!S31="","",MID(依頼書!S31,8,2))</f>
        <v/>
      </c>
      <c r="O17" s="171" t="str">
        <f>IF(依頼書!S31="","",MID(依頼書!S31,10,1))</f>
        <v/>
      </c>
      <c r="P17" s="171" t="str">
        <f>IF(依頼書!S31="","",MID(依頼書!S31,11,1))</f>
        <v/>
      </c>
    </row>
    <row r="18" spans="1:16" x14ac:dyDescent="0.4">
      <c r="A18" s="170" t="s">
        <v>197</v>
      </c>
      <c r="B18" s="170" t="str">
        <f>IF(依頼書!S32&lt;&gt;"",MAX(B$1:B17)+1,"")</f>
        <v/>
      </c>
      <c r="C18" s="171" t="str">
        <f>IF(依頼書!N32="","","W "&amp;依頼書!N32&amp;"mm"&amp;"×"&amp;"H "&amp;依頼書!O32&amp;"mm")</f>
        <v/>
      </c>
      <c r="D18" s="171"/>
      <c r="E18" s="171" t="str">
        <f>IF(依頼書!N32="","",ROUNDDOWN(依頼書!N32*依頼書!O32/1000000,2))</f>
        <v/>
      </c>
      <c r="F18" s="172"/>
      <c r="G18" s="171" t="str">
        <f>IF(OR(依頼書!S32="",依頼書!$K$9&lt;&gt;"株式会社ＬＩＸＩＬ"),"",依頼書!$K$9)</f>
        <v/>
      </c>
      <c r="H18" s="171"/>
      <c r="I18" s="171" t="str">
        <f>IF(依頼書!AK32&lt;&gt;"",SUBSTITUTE(依頼書!AK32,CHAR(10),""),"")</f>
        <v/>
      </c>
      <c r="J18" s="171" t="str">
        <f>IF(依頼書!AL32&lt;&gt;"",SUBSTITUTE(依頼書!AL32,CHAR(10),""),"")</f>
        <v/>
      </c>
      <c r="K18" s="171" t="str">
        <f>IF(依頼書!AM32&lt;&gt;"",SUBSTITUTE(依頼書!AM32,CHAR(10),""),"")</f>
        <v/>
      </c>
      <c r="L18" s="171" t="str">
        <f>IF(依頼書!S32="","",MID(依頼書!S32,4,3))</f>
        <v/>
      </c>
      <c r="M18" s="171" t="str">
        <f>IF(依頼書!S32="","",MID(依頼書!S32,7,1))</f>
        <v/>
      </c>
      <c r="N18" s="171" t="str">
        <f>IF(依頼書!S32="","",MID(依頼書!S32,8,2))</f>
        <v/>
      </c>
      <c r="O18" s="171" t="str">
        <f>IF(依頼書!S32="","",MID(依頼書!S32,10,1))</f>
        <v/>
      </c>
      <c r="P18" s="171" t="str">
        <f>IF(依頼書!S32="","",MID(依頼書!S32,11,1))</f>
        <v/>
      </c>
    </row>
    <row r="19" spans="1:16" x14ac:dyDescent="0.4">
      <c r="A19" s="170" t="s">
        <v>198</v>
      </c>
      <c r="B19" s="170" t="str">
        <f>IF(依頼書!S33&lt;&gt;"",MAX(B$1:B18)+1,"")</f>
        <v/>
      </c>
      <c r="C19" s="171" t="str">
        <f>IF(依頼書!N33="","","W "&amp;依頼書!N33&amp;"mm"&amp;"×"&amp;"H "&amp;依頼書!O33&amp;"mm")</f>
        <v/>
      </c>
      <c r="D19" s="171"/>
      <c r="E19" s="171" t="str">
        <f>IF(依頼書!N33="","",ROUNDDOWN(依頼書!N33*依頼書!O33/1000000,2))</f>
        <v/>
      </c>
      <c r="F19" s="172"/>
      <c r="G19" s="171" t="str">
        <f>IF(OR(依頼書!S33="",依頼書!$K$9&lt;&gt;"株式会社ＬＩＸＩＬ"),"",依頼書!$K$9)</f>
        <v/>
      </c>
      <c r="H19" s="171"/>
      <c r="I19" s="171" t="str">
        <f>IF(依頼書!AK33&lt;&gt;"",SUBSTITUTE(依頼書!AK33,CHAR(10),""),"")</f>
        <v/>
      </c>
      <c r="J19" s="171" t="str">
        <f>IF(依頼書!AL33&lt;&gt;"",SUBSTITUTE(依頼書!AL33,CHAR(10),""),"")</f>
        <v/>
      </c>
      <c r="K19" s="171" t="str">
        <f>IF(依頼書!AM33&lt;&gt;"",SUBSTITUTE(依頼書!AM33,CHAR(10),""),"")</f>
        <v/>
      </c>
      <c r="L19" s="171" t="str">
        <f>IF(依頼書!S33="","",MID(依頼書!S33,4,3))</f>
        <v/>
      </c>
      <c r="M19" s="171" t="str">
        <f>IF(依頼書!S33="","",MID(依頼書!S33,7,1))</f>
        <v/>
      </c>
      <c r="N19" s="171" t="str">
        <f>IF(依頼書!S33="","",MID(依頼書!S33,8,2))</f>
        <v/>
      </c>
      <c r="O19" s="171" t="str">
        <f>IF(依頼書!S33="","",MID(依頼書!S33,10,1))</f>
        <v/>
      </c>
      <c r="P19" s="171" t="str">
        <f>IF(依頼書!S33="","",MID(依頼書!S33,11,1))</f>
        <v/>
      </c>
    </row>
    <row r="20" spans="1:16" x14ac:dyDescent="0.4">
      <c r="A20" s="170" t="s">
        <v>199</v>
      </c>
      <c r="B20" s="170" t="str">
        <f>IF(依頼書!S34&lt;&gt;"",MAX(B$1:B19)+1,"")</f>
        <v/>
      </c>
      <c r="C20" s="171" t="str">
        <f>IF(依頼書!N34="","","W "&amp;依頼書!N34&amp;"mm"&amp;"×"&amp;"H "&amp;依頼書!O34&amp;"mm")</f>
        <v/>
      </c>
      <c r="D20" s="171"/>
      <c r="E20" s="171" t="str">
        <f>IF(依頼書!N34="","",ROUNDDOWN(依頼書!N34*依頼書!O34/1000000,2))</f>
        <v/>
      </c>
      <c r="F20" s="172"/>
      <c r="G20" s="171" t="str">
        <f>IF(OR(依頼書!S34="",依頼書!$K$9&lt;&gt;"株式会社ＬＩＸＩＬ"),"",依頼書!$K$9)</f>
        <v/>
      </c>
      <c r="H20" s="171"/>
      <c r="I20" s="171" t="str">
        <f>IF(依頼書!AK34&lt;&gt;"",SUBSTITUTE(依頼書!AK34,CHAR(10),""),"")</f>
        <v/>
      </c>
      <c r="J20" s="171" t="str">
        <f>IF(依頼書!AL34&lt;&gt;"",SUBSTITUTE(依頼書!AL34,CHAR(10),""),"")</f>
        <v/>
      </c>
      <c r="K20" s="171" t="str">
        <f>IF(依頼書!AM34&lt;&gt;"",SUBSTITUTE(依頼書!AM34,CHAR(10),""),"")</f>
        <v/>
      </c>
      <c r="L20" s="171" t="str">
        <f>IF(依頼書!S34="","",MID(依頼書!S34,4,3))</f>
        <v/>
      </c>
      <c r="M20" s="171" t="str">
        <f>IF(依頼書!S34="","",MID(依頼書!S34,7,1))</f>
        <v/>
      </c>
      <c r="N20" s="171" t="str">
        <f>IF(依頼書!S34="","",MID(依頼書!S34,8,2))</f>
        <v/>
      </c>
      <c r="O20" s="171" t="str">
        <f>IF(依頼書!S34="","",MID(依頼書!S34,10,1))</f>
        <v/>
      </c>
      <c r="P20" s="171" t="str">
        <f>IF(依頼書!S34="","",MID(依頼書!S34,11,1))</f>
        <v/>
      </c>
    </row>
    <row r="21" spans="1:16" x14ac:dyDescent="0.4">
      <c r="A21" s="170" t="s">
        <v>200</v>
      </c>
      <c r="B21" s="170" t="str">
        <f>IF(依頼書!S35&lt;&gt;"",MAX(B$1:B20)+1,"")</f>
        <v/>
      </c>
      <c r="C21" s="171" t="str">
        <f>IF(依頼書!N35="","","W "&amp;依頼書!N35&amp;"mm"&amp;"×"&amp;"H "&amp;依頼書!O35&amp;"mm")</f>
        <v/>
      </c>
      <c r="D21" s="171"/>
      <c r="E21" s="171" t="str">
        <f>IF(依頼書!N35="","",ROUNDDOWN(依頼書!N35*依頼書!O35/1000000,2))</f>
        <v/>
      </c>
      <c r="F21" s="172"/>
      <c r="G21" s="171" t="str">
        <f>IF(OR(依頼書!S35="",依頼書!$K$9&lt;&gt;"株式会社ＬＩＸＩＬ"),"",依頼書!$K$9)</f>
        <v/>
      </c>
      <c r="H21" s="171"/>
      <c r="I21" s="171" t="str">
        <f>IF(依頼書!AK35&lt;&gt;"",SUBSTITUTE(依頼書!AK35,CHAR(10),""),"")</f>
        <v/>
      </c>
      <c r="J21" s="171" t="str">
        <f>IF(依頼書!AL35&lt;&gt;"",SUBSTITUTE(依頼書!AL35,CHAR(10),""),"")</f>
        <v/>
      </c>
      <c r="K21" s="171" t="str">
        <f>IF(依頼書!AM35&lt;&gt;"",SUBSTITUTE(依頼書!AM35,CHAR(10),""),"")</f>
        <v/>
      </c>
      <c r="L21" s="171" t="str">
        <f>IF(依頼書!S35="","",MID(依頼書!S35,4,3))</f>
        <v/>
      </c>
      <c r="M21" s="171" t="str">
        <f>IF(依頼書!S35="","",MID(依頼書!S35,7,1))</f>
        <v/>
      </c>
      <c r="N21" s="171" t="str">
        <f>IF(依頼書!S35="","",MID(依頼書!S35,8,2))</f>
        <v/>
      </c>
      <c r="O21" s="171" t="str">
        <f>IF(依頼書!S35="","",MID(依頼書!S35,10,1))</f>
        <v/>
      </c>
      <c r="P21" s="171" t="str">
        <f>IF(依頼書!S35="","",MID(依頼書!S35,11,1))</f>
        <v/>
      </c>
    </row>
    <row r="22" spans="1:16" x14ac:dyDescent="0.4">
      <c r="A22" s="170" t="s">
        <v>201</v>
      </c>
      <c r="B22" s="170" t="str">
        <f>IF(依頼書!S36&lt;&gt;"",MAX(B$1:B21)+1,"")</f>
        <v/>
      </c>
      <c r="C22" s="171" t="str">
        <f>IF(依頼書!N36="","","W "&amp;依頼書!N36&amp;"mm"&amp;"×"&amp;"H "&amp;依頼書!O36&amp;"mm")</f>
        <v/>
      </c>
      <c r="D22" s="171"/>
      <c r="E22" s="171" t="str">
        <f>IF(依頼書!N36="","",ROUNDDOWN(依頼書!N36*依頼書!O36/1000000,2))</f>
        <v/>
      </c>
      <c r="F22" s="172"/>
      <c r="G22" s="171" t="str">
        <f>IF(OR(依頼書!S36="",依頼書!$K$9&lt;&gt;"株式会社ＬＩＸＩＬ"),"",依頼書!$K$9)</f>
        <v/>
      </c>
      <c r="H22" s="171"/>
      <c r="I22" s="171" t="str">
        <f>IF(依頼書!AK36&lt;&gt;"",SUBSTITUTE(依頼書!AK36,CHAR(10),""),"")</f>
        <v/>
      </c>
      <c r="J22" s="171" t="str">
        <f>IF(依頼書!AL36&lt;&gt;"",SUBSTITUTE(依頼書!AL36,CHAR(10),""),"")</f>
        <v/>
      </c>
      <c r="K22" s="171" t="str">
        <f>IF(依頼書!AM36&lt;&gt;"",SUBSTITUTE(依頼書!AM36,CHAR(10),""),"")</f>
        <v/>
      </c>
      <c r="L22" s="171" t="str">
        <f>IF(依頼書!S36="","",MID(依頼書!S36,4,3))</f>
        <v/>
      </c>
      <c r="M22" s="171" t="str">
        <f>IF(依頼書!S36="","",MID(依頼書!S36,7,1))</f>
        <v/>
      </c>
      <c r="N22" s="171" t="str">
        <f>IF(依頼書!S36="","",MID(依頼書!S36,8,2))</f>
        <v/>
      </c>
      <c r="O22" s="171" t="str">
        <f>IF(依頼書!S36="","",MID(依頼書!S36,10,1))</f>
        <v/>
      </c>
      <c r="P22" s="171" t="str">
        <f>IF(依頼書!S36="","",MID(依頼書!S36,11,1))</f>
        <v/>
      </c>
    </row>
    <row r="23" spans="1:16" x14ac:dyDescent="0.4">
      <c r="A23" s="170" t="s">
        <v>202</v>
      </c>
      <c r="B23" s="170" t="str">
        <f>IF(依頼書!S37&lt;&gt;"",MAX(B$1:B22)+1,"")</f>
        <v/>
      </c>
      <c r="C23" s="171" t="str">
        <f>IF(依頼書!N37="","","W "&amp;依頼書!N37&amp;"mm"&amp;"×"&amp;"H "&amp;依頼書!O37&amp;"mm")</f>
        <v/>
      </c>
      <c r="D23" s="171"/>
      <c r="E23" s="171" t="str">
        <f>IF(依頼書!N37="","",ROUNDDOWN(依頼書!N37*依頼書!O37/1000000,2))</f>
        <v/>
      </c>
      <c r="F23" s="172"/>
      <c r="G23" s="171" t="str">
        <f>IF(OR(依頼書!S37="",依頼書!$K$9&lt;&gt;"株式会社ＬＩＸＩＬ"),"",依頼書!$K$9)</f>
        <v/>
      </c>
      <c r="H23" s="171"/>
      <c r="I23" s="171" t="str">
        <f>IF(依頼書!AK37&lt;&gt;"",SUBSTITUTE(依頼書!AK37,CHAR(10),""),"")</f>
        <v/>
      </c>
      <c r="J23" s="171" t="str">
        <f>IF(依頼書!AL37&lt;&gt;"",SUBSTITUTE(依頼書!AL37,CHAR(10),""),"")</f>
        <v/>
      </c>
      <c r="K23" s="171" t="str">
        <f>IF(依頼書!AM37&lt;&gt;"",SUBSTITUTE(依頼書!AM37,CHAR(10),""),"")</f>
        <v/>
      </c>
      <c r="L23" s="171" t="str">
        <f>IF(依頼書!S37="","",MID(依頼書!S37,4,3))</f>
        <v/>
      </c>
      <c r="M23" s="171" t="str">
        <f>IF(依頼書!S37="","",MID(依頼書!S37,7,1))</f>
        <v/>
      </c>
      <c r="N23" s="171" t="str">
        <f>IF(依頼書!S37="","",MID(依頼書!S37,8,2))</f>
        <v/>
      </c>
      <c r="O23" s="171" t="str">
        <f>IF(依頼書!S37="","",MID(依頼書!S37,10,1))</f>
        <v/>
      </c>
      <c r="P23" s="171" t="str">
        <f>IF(依頼書!S37="","",MID(依頼書!S37,11,1))</f>
        <v/>
      </c>
    </row>
    <row r="24" spans="1:16" x14ac:dyDescent="0.4">
      <c r="A24" s="170" t="s">
        <v>203</v>
      </c>
      <c r="B24" s="170" t="str">
        <f>IF(依頼書!S38&lt;&gt;"",MAX(B$1:B23)+1,"")</f>
        <v/>
      </c>
      <c r="C24" s="171" t="str">
        <f>IF(依頼書!N38="","","W "&amp;依頼書!N38&amp;"mm"&amp;"×"&amp;"H "&amp;依頼書!O38&amp;"mm")</f>
        <v/>
      </c>
      <c r="D24" s="171"/>
      <c r="E24" s="171" t="str">
        <f>IF(依頼書!N38="","",ROUNDDOWN(依頼書!N38*依頼書!O38/1000000,2))</f>
        <v/>
      </c>
      <c r="F24" s="172"/>
      <c r="G24" s="171" t="str">
        <f>IF(OR(依頼書!S38="",依頼書!$K$9&lt;&gt;"株式会社ＬＩＸＩＬ"),"",依頼書!$K$9)</f>
        <v/>
      </c>
      <c r="H24" s="171"/>
      <c r="I24" s="171" t="str">
        <f>IF(依頼書!AK38&lt;&gt;"",SUBSTITUTE(依頼書!AK38,CHAR(10),""),"")</f>
        <v/>
      </c>
      <c r="J24" s="171" t="str">
        <f>IF(依頼書!AL38&lt;&gt;"",SUBSTITUTE(依頼書!AL38,CHAR(10),""),"")</f>
        <v/>
      </c>
      <c r="K24" s="171" t="str">
        <f>IF(依頼書!AM38&lt;&gt;"",SUBSTITUTE(依頼書!AM38,CHAR(10),""),"")</f>
        <v/>
      </c>
      <c r="L24" s="171" t="str">
        <f>IF(依頼書!S38="","",MID(依頼書!S38,4,3))</f>
        <v/>
      </c>
      <c r="M24" s="171" t="str">
        <f>IF(依頼書!S38="","",MID(依頼書!S38,7,1))</f>
        <v/>
      </c>
      <c r="N24" s="171" t="str">
        <f>IF(依頼書!S38="","",MID(依頼書!S38,8,2))</f>
        <v/>
      </c>
      <c r="O24" s="171" t="str">
        <f>IF(依頼書!S38="","",MID(依頼書!S38,10,1))</f>
        <v/>
      </c>
      <c r="P24" s="171" t="str">
        <f>IF(依頼書!S38="","",MID(依頼書!S38,11,1))</f>
        <v/>
      </c>
    </row>
    <row r="25" spans="1:16" x14ac:dyDescent="0.4">
      <c r="A25" s="170" t="s">
        <v>204</v>
      </c>
      <c r="B25" s="170" t="str">
        <f>IF(依頼書!S39&lt;&gt;"",MAX(B$1:B24)+1,"")</f>
        <v/>
      </c>
      <c r="C25" s="171" t="str">
        <f>IF(依頼書!N39="","","W "&amp;依頼書!N39&amp;"mm"&amp;"×"&amp;"H "&amp;依頼書!O39&amp;"mm")</f>
        <v/>
      </c>
      <c r="D25" s="171"/>
      <c r="E25" s="171" t="str">
        <f>IF(依頼書!N39="","",ROUNDDOWN(依頼書!N39*依頼書!O39/1000000,2))</f>
        <v/>
      </c>
      <c r="F25" s="172"/>
      <c r="G25" s="171" t="str">
        <f>IF(OR(依頼書!S39="",依頼書!$K$9&lt;&gt;"株式会社ＬＩＸＩＬ"),"",依頼書!$K$9)</f>
        <v/>
      </c>
      <c r="H25" s="171"/>
      <c r="I25" s="171" t="str">
        <f>IF(依頼書!AK39&lt;&gt;"",SUBSTITUTE(依頼書!AK39,CHAR(10),""),"")</f>
        <v/>
      </c>
      <c r="J25" s="171" t="str">
        <f>IF(依頼書!AL39&lt;&gt;"",SUBSTITUTE(依頼書!AL39,CHAR(10),""),"")</f>
        <v/>
      </c>
      <c r="K25" s="171" t="str">
        <f>IF(依頼書!AM39&lt;&gt;"",SUBSTITUTE(依頼書!AM39,CHAR(10),""),"")</f>
        <v/>
      </c>
      <c r="L25" s="171" t="str">
        <f>IF(依頼書!S39="","",MID(依頼書!S39,4,3))</f>
        <v/>
      </c>
      <c r="M25" s="171" t="str">
        <f>IF(依頼書!S39="","",MID(依頼書!S39,7,1))</f>
        <v/>
      </c>
      <c r="N25" s="171" t="str">
        <f>IF(依頼書!S39="","",MID(依頼書!S39,8,2))</f>
        <v/>
      </c>
      <c r="O25" s="171" t="str">
        <f>IF(依頼書!S39="","",MID(依頼書!S39,10,1))</f>
        <v/>
      </c>
      <c r="P25" s="171" t="str">
        <f>IF(依頼書!S39="","",MID(依頼書!S39,11,1))</f>
        <v/>
      </c>
    </row>
    <row r="26" spans="1:16" x14ac:dyDescent="0.4">
      <c r="A26" s="170" t="s">
        <v>205</v>
      </c>
      <c r="B26" s="170" t="str">
        <f>IF(依頼書!S40&lt;&gt;"",MAX(B$1:B25)+1,"")</f>
        <v/>
      </c>
      <c r="C26" s="171" t="str">
        <f>IF(依頼書!N40="","","W "&amp;依頼書!N40&amp;"mm"&amp;"×"&amp;"H "&amp;依頼書!O40&amp;"mm")</f>
        <v/>
      </c>
      <c r="D26" s="171"/>
      <c r="E26" s="171" t="str">
        <f>IF(依頼書!N40="","",ROUNDDOWN(依頼書!N40*依頼書!O40/1000000,2))</f>
        <v/>
      </c>
      <c r="F26" s="172"/>
      <c r="G26" s="171" t="str">
        <f>IF(OR(依頼書!S40="",依頼書!$K$9&lt;&gt;"株式会社ＬＩＸＩＬ"),"",依頼書!$K$9)</f>
        <v/>
      </c>
      <c r="H26" s="171"/>
      <c r="I26" s="171" t="str">
        <f>IF(依頼書!AK40&lt;&gt;"",SUBSTITUTE(依頼書!AK40,CHAR(10),""),"")</f>
        <v/>
      </c>
      <c r="J26" s="171" t="str">
        <f>IF(依頼書!AL40&lt;&gt;"",SUBSTITUTE(依頼書!AL40,CHAR(10),""),"")</f>
        <v/>
      </c>
      <c r="K26" s="171" t="str">
        <f>IF(依頼書!AM40&lt;&gt;"",SUBSTITUTE(依頼書!AM40,CHAR(10),""),"")</f>
        <v/>
      </c>
      <c r="L26" s="171" t="str">
        <f>IF(依頼書!S40="","",MID(依頼書!S40,4,3))</f>
        <v/>
      </c>
      <c r="M26" s="171" t="str">
        <f>IF(依頼書!S40="","",MID(依頼書!S40,7,1))</f>
        <v/>
      </c>
      <c r="N26" s="171" t="str">
        <f>IF(依頼書!S40="","",MID(依頼書!S40,8,2))</f>
        <v/>
      </c>
      <c r="O26" s="171" t="str">
        <f>IF(依頼書!S40="","",MID(依頼書!S40,10,1))</f>
        <v/>
      </c>
      <c r="P26" s="171" t="str">
        <f>IF(依頼書!S40="","",MID(依頼書!S40,11,1))</f>
        <v/>
      </c>
    </row>
    <row r="27" spans="1:16" x14ac:dyDescent="0.4">
      <c r="A27" s="170" t="s">
        <v>206</v>
      </c>
      <c r="B27" s="170" t="str">
        <f>IF(依頼書!S41&lt;&gt;"",MAX(B$1:B26)+1,"")</f>
        <v/>
      </c>
      <c r="C27" s="171" t="str">
        <f>IF(依頼書!N41="","","W "&amp;依頼書!N41&amp;"mm"&amp;"×"&amp;"H "&amp;依頼書!O41&amp;"mm")</f>
        <v/>
      </c>
      <c r="D27" s="171"/>
      <c r="E27" s="171" t="str">
        <f>IF(依頼書!N41="","",ROUNDDOWN(依頼書!N41*依頼書!O41/1000000,2))</f>
        <v/>
      </c>
      <c r="F27" s="172"/>
      <c r="G27" s="171" t="str">
        <f>IF(OR(依頼書!S41="",依頼書!$K$9&lt;&gt;"株式会社ＬＩＸＩＬ"),"",依頼書!$K$9)</f>
        <v/>
      </c>
      <c r="H27" s="171"/>
      <c r="I27" s="171" t="str">
        <f>IF(依頼書!AK41&lt;&gt;"",SUBSTITUTE(依頼書!AK41,CHAR(10),""),"")</f>
        <v/>
      </c>
      <c r="J27" s="171" t="str">
        <f>IF(依頼書!AL41&lt;&gt;"",SUBSTITUTE(依頼書!AL41,CHAR(10),""),"")</f>
        <v/>
      </c>
      <c r="K27" s="171" t="str">
        <f>IF(依頼書!AM41&lt;&gt;"",SUBSTITUTE(依頼書!AM41,CHAR(10),""),"")</f>
        <v/>
      </c>
      <c r="L27" s="171" t="str">
        <f>IF(依頼書!S41="","",MID(依頼書!S41,4,3))</f>
        <v/>
      </c>
      <c r="M27" s="171" t="str">
        <f>IF(依頼書!S41="","",MID(依頼書!S41,7,1))</f>
        <v/>
      </c>
      <c r="N27" s="171" t="str">
        <f>IF(依頼書!S41="","",MID(依頼書!S41,8,2))</f>
        <v/>
      </c>
      <c r="O27" s="171" t="str">
        <f>IF(依頼書!S41="","",MID(依頼書!S41,10,1))</f>
        <v/>
      </c>
      <c r="P27" s="171" t="str">
        <f>IF(依頼書!S41="","",MID(依頼書!S41,11,1))</f>
        <v/>
      </c>
    </row>
    <row r="28" spans="1:16" x14ac:dyDescent="0.4">
      <c r="A28" s="170" t="s">
        <v>207</v>
      </c>
      <c r="B28" s="170" t="str">
        <f>IF(依頼書!S42&lt;&gt;"",MAX(B$1:B27)+1,"")</f>
        <v/>
      </c>
      <c r="C28" s="171" t="str">
        <f>IF(依頼書!N42="","","W "&amp;依頼書!N42&amp;"mm"&amp;"×"&amp;"H "&amp;依頼書!O42&amp;"mm")</f>
        <v/>
      </c>
      <c r="D28" s="171"/>
      <c r="E28" s="171" t="str">
        <f>IF(依頼書!N42="","",ROUNDDOWN(依頼書!N42*依頼書!O42/1000000,2))</f>
        <v/>
      </c>
      <c r="F28" s="172"/>
      <c r="G28" s="171" t="str">
        <f>IF(OR(依頼書!S42="",依頼書!$K$9&lt;&gt;"株式会社ＬＩＸＩＬ"),"",依頼書!$K$9)</f>
        <v/>
      </c>
      <c r="H28" s="171"/>
      <c r="I28" s="171" t="str">
        <f>IF(依頼書!AK42&lt;&gt;"",SUBSTITUTE(依頼書!AK42,CHAR(10),""),"")</f>
        <v/>
      </c>
      <c r="J28" s="171" t="str">
        <f>IF(依頼書!AL42&lt;&gt;"",SUBSTITUTE(依頼書!AL42,CHAR(10),""),"")</f>
        <v/>
      </c>
      <c r="K28" s="171" t="str">
        <f>IF(依頼書!AM42&lt;&gt;"",SUBSTITUTE(依頼書!AM42,CHAR(10),""),"")</f>
        <v/>
      </c>
      <c r="L28" s="171" t="str">
        <f>IF(依頼書!S42="","",MID(依頼書!S42,4,3))</f>
        <v/>
      </c>
      <c r="M28" s="171" t="str">
        <f>IF(依頼書!S42="","",MID(依頼書!S42,7,1))</f>
        <v/>
      </c>
      <c r="N28" s="171" t="str">
        <f>IF(依頼書!S42="","",MID(依頼書!S42,8,2))</f>
        <v/>
      </c>
      <c r="O28" s="171" t="str">
        <f>IF(依頼書!S42="","",MID(依頼書!S42,10,1))</f>
        <v/>
      </c>
      <c r="P28" s="171" t="str">
        <f>IF(依頼書!S42="","",MID(依頼書!S42,11,1))</f>
        <v/>
      </c>
    </row>
    <row r="29" spans="1:16" x14ac:dyDescent="0.4">
      <c r="A29" s="170" t="s">
        <v>208</v>
      </c>
      <c r="B29" s="170" t="str">
        <f>IF(依頼書!S43&lt;&gt;"",MAX(B$1:B28)+1,"")</f>
        <v/>
      </c>
      <c r="C29" s="171" t="str">
        <f>IF(依頼書!N43="","","W "&amp;依頼書!N43&amp;"mm"&amp;"×"&amp;"H "&amp;依頼書!O43&amp;"mm")</f>
        <v/>
      </c>
      <c r="D29" s="171"/>
      <c r="E29" s="171" t="str">
        <f>IF(依頼書!N43="","",ROUNDDOWN(依頼書!N43*依頼書!O43/1000000,2))</f>
        <v/>
      </c>
      <c r="F29" s="172"/>
      <c r="G29" s="171" t="str">
        <f>IF(OR(依頼書!S43="",依頼書!$K$9&lt;&gt;"株式会社ＬＩＸＩＬ"),"",依頼書!$K$9)</f>
        <v/>
      </c>
      <c r="H29" s="171"/>
      <c r="I29" s="171" t="str">
        <f>IF(依頼書!AK43&lt;&gt;"",SUBSTITUTE(依頼書!AK43,CHAR(10),""),"")</f>
        <v/>
      </c>
      <c r="J29" s="171" t="str">
        <f>IF(依頼書!AL43&lt;&gt;"",SUBSTITUTE(依頼書!AL43,CHAR(10),""),"")</f>
        <v/>
      </c>
      <c r="K29" s="171" t="str">
        <f>IF(依頼書!AM43&lt;&gt;"",SUBSTITUTE(依頼書!AM43,CHAR(10),""),"")</f>
        <v/>
      </c>
      <c r="L29" s="171" t="str">
        <f>IF(依頼書!S43="","",MID(依頼書!S43,4,3))</f>
        <v/>
      </c>
      <c r="M29" s="171" t="str">
        <f>IF(依頼書!S43="","",MID(依頼書!S43,7,1))</f>
        <v/>
      </c>
      <c r="N29" s="171" t="str">
        <f>IF(依頼書!S43="","",MID(依頼書!S43,8,2))</f>
        <v/>
      </c>
      <c r="O29" s="171" t="str">
        <f>IF(依頼書!S43="","",MID(依頼書!S43,10,1))</f>
        <v/>
      </c>
      <c r="P29" s="171" t="str">
        <f>IF(依頼書!S43="","",MID(依頼書!S43,11,1))</f>
        <v/>
      </c>
    </row>
    <row r="30" spans="1:16" x14ac:dyDescent="0.4">
      <c r="A30" s="170" t="s">
        <v>209</v>
      </c>
      <c r="B30" s="170" t="str">
        <f>IF(依頼書!S44&lt;&gt;"",MAX(B$1:B29)+1,"")</f>
        <v/>
      </c>
      <c r="C30" s="171" t="str">
        <f>IF(依頼書!N44="","","W "&amp;依頼書!N44&amp;"mm"&amp;"×"&amp;"H "&amp;依頼書!O44&amp;"mm")</f>
        <v/>
      </c>
      <c r="D30" s="171"/>
      <c r="E30" s="171" t="str">
        <f>IF(依頼書!N44="","",ROUNDDOWN(依頼書!N44*依頼書!O44/1000000,2))</f>
        <v/>
      </c>
      <c r="F30" s="172"/>
      <c r="G30" s="171" t="str">
        <f>IF(OR(依頼書!S44="",依頼書!$K$9&lt;&gt;"株式会社ＬＩＸＩＬ"),"",依頼書!$K$9)</f>
        <v/>
      </c>
      <c r="H30" s="171"/>
      <c r="I30" s="171" t="str">
        <f>IF(依頼書!AK44&lt;&gt;"",SUBSTITUTE(依頼書!AK44,CHAR(10),""),"")</f>
        <v/>
      </c>
      <c r="J30" s="171" t="str">
        <f>IF(依頼書!AL44&lt;&gt;"",SUBSTITUTE(依頼書!AL44,CHAR(10),""),"")</f>
        <v/>
      </c>
      <c r="K30" s="171" t="str">
        <f>IF(依頼書!AM44&lt;&gt;"",SUBSTITUTE(依頼書!AM44,CHAR(10),""),"")</f>
        <v/>
      </c>
      <c r="L30" s="171" t="str">
        <f>IF(依頼書!S44="","",MID(依頼書!S44,4,3))</f>
        <v/>
      </c>
      <c r="M30" s="171" t="str">
        <f>IF(依頼書!S44="","",MID(依頼書!S44,7,1))</f>
        <v/>
      </c>
      <c r="N30" s="171" t="str">
        <f>IF(依頼書!S44="","",MID(依頼書!S44,8,2))</f>
        <v/>
      </c>
      <c r="O30" s="171" t="str">
        <f>IF(依頼書!S44="","",MID(依頼書!S44,10,1))</f>
        <v/>
      </c>
      <c r="P30" s="171" t="str">
        <f>IF(依頼書!S44="","",MID(依頼書!S44,11,1))</f>
        <v/>
      </c>
    </row>
    <row r="31" spans="1:16" x14ac:dyDescent="0.4">
      <c r="A31" s="170" t="s">
        <v>210</v>
      </c>
      <c r="B31" s="170" t="str">
        <f>IF(依頼書!S45&lt;&gt;"",MAX(B$1:B30)+1,"")</f>
        <v/>
      </c>
      <c r="C31" s="171" t="str">
        <f>IF(依頼書!N45="","","W "&amp;依頼書!N45&amp;"mm"&amp;"×"&amp;"H "&amp;依頼書!O45&amp;"mm")</f>
        <v/>
      </c>
      <c r="D31" s="171"/>
      <c r="E31" s="171" t="str">
        <f>IF(依頼書!N45="","",ROUNDDOWN(依頼書!N45*依頼書!O45/1000000,2))</f>
        <v/>
      </c>
      <c r="F31" s="172"/>
      <c r="G31" s="171" t="str">
        <f>IF(OR(依頼書!S45="",依頼書!$K$9&lt;&gt;"株式会社ＬＩＸＩＬ"),"",依頼書!$K$9)</f>
        <v/>
      </c>
      <c r="H31" s="171"/>
      <c r="I31" s="171" t="str">
        <f>IF(依頼書!AK45&lt;&gt;"",SUBSTITUTE(依頼書!AK45,CHAR(10),""),"")</f>
        <v/>
      </c>
      <c r="J31" s="171" t="str">
        <f>IF(依頼書!AL45&lt;&gt;"",SUBSTITUTE(依頼書!AL45,CHAR(10),""),"")</f>
        <v/>
      </c>
      <c r="K31" s="171" t="str">
        <f>IF(依頼書!AM45&lt;&gt;"",SUBSTITUTE(依頼書!AM45,CHAR(10),""),"")</f>
        <v/>
      </c>
      <c r="L31" s="171" t="str">
        <f>IF(依頼書!S45="","",MID(依頼書!S45,4,3))</f>
        <v/>
      </c>
      <c r="M31" s="171" t="str">
        <f>IF(依頼書!S45="","",MID(依頼書!S45,7,1))</f>
        <v/>
      </c>
      <c r="N31" s="171" t="str">
        <f>IF(依頼書!S45="","",MID(依頼書!S45,8,2))</f>
        <v/>
      </c>
      <c r="O31" s="171" t="str">
        <f>IF(依頼書!S45="","",MID(依頼書!S45,10,1))</f>
        <v/>
      </c>
      <c r="P31" s="171" t="str">
        <f>IF(依頼書!S45="","",MID(依頼書!S45,11,1))</f>
        <v/>
      </c>
    </row>
    <row r="32" spans="1:16" x14ac:dyDescent="0.4">
      <c r="A32" s="170" t="s">
        <v>211</v>
      </c>
      <c r="B32" s="170" t="str">
        <f>IF(依頼書!S46&lt;&gt;"",MAX(B$1:B31)+1,"")</f>
        <v/>
      </c>
      <c r="C32" s="171" t="str">
        <f>IF(依頼書!N46="","","W "&amp;依頼書!N46&amp;"mm"&amp;"×"&amp;"H "&amp;依頼書!O46&amp;"mm")</f>
        <v/>
      </c>
      <c r="D32" s="171"/>
      <c r="E32" s="171" t="str">
        <f>IF(依頼書!N46="","",ROUNDDOWN(依頼書!N46*依頼書!O46/1000000,2))</f>
        <v/>
      </c>
      <c r="F32" s="172"/>
      <c r="G32" s="171" t="str">
        <f>IF(OR(依頼書!S46="",依頼書!$K$9&lt;&gt;"株式会社ＬＩＸＩＬ"),"",依頼書!$K$9)</f>
        <v/>
      </c>
      <c r="H32" s="171"/>
      <c r="I32" s="171" t="str">
        <f>IF(依頼書!AK46&lt;&gt;"",SUBSTITUTE(依頼書!AK46,CHAR(10),""),"")</f>
        <v/>
      </c>
      <c r="J32" s="171" t="str">
        <f>IF(依頼書!AL46&lt;&gt;"",SUBSTITUTE(依頼書!AL46,CHAR(10),""),"")</f>
        <v/>
      </c>
      <c r="K32" s="171" t="str">
        <f>IF(依頼書!AM46&lt;&gt;"",SUBSTITUTE(依頼書!AM46,CHAR(10),""),"")</f>
        <v/>
      </c>
      <c r="L32" s="171" t="str">
        <f>IF(依頼書!S46="","",MID(依頼書!S46,4,3))</f>
        <v/>
      </c>
      <c r="M32" s="171" t="str">
        <f>IF(依頼書!S46="","",MID(依頼書!S46,7,1))</f>
        <v/>
      </c>
      <c r="N32" s="171" t="str">
        <f>IF(依頼書!S46="","",MID(依頼書!S46,8,2))</f>
        <v/>
      </c>
      <c r="O32" s="171" t="str">
        <f>IF(依頼書!S46="","",MID(依頼書!S46,10,1))</f>
        <v/>
      </c>
      <c r="P32" s="171" t="str">
        <f>IF(依頼書!S46="","",MID(依頼書!S46,11,1))</f>
        <v/>
      </c>
    </row>
    <row r="33" spans="1:16" x14ac:dyDescent="0.4">
      <c r="A33" s="170" t="s">
        <v>212</v>
      </c>
      <c r="B33" s="170" t="str">
        <f>IF(依頼書!S47&lt;&gt;"",MAX(B$1:B32)+1,"")</f>
        <v/>
      </c>
      <c r="C33" s="171" t="str">
        <f>IF(依頼書!N47="","","W "&amp;依頼書!N47&amp;"mm"&amp;"×"&amp;"H "&amp;依頼書!O47&amp;"mm")</f>
        <v/>
      </c>
      <c r="D33" s="171"/>
      <c r="E33" s="171" t="str">
        <f>IF(依頼書!N47="","",ROUNDDOWN(依頼書!N47*依頼書!O47/1000000,2))</f>
        <v/>
      </c>
      <c r="F33" s="172"/>
      <c r="G33" s="171" t="str">
        <f>IF(OR(依頼書!S47="",依頼書!$K$9&lt;&gt;"株式会社ＬＩＸＩＬ"),"",依頼書!$K$9)</f>
        <v/>
      </c>
      <c r="H33" s="171"/>
      <c r="I33" s="171" t="str">
        <f>IF(依頼書!AK47&lt;&gt;"",SUBSTITUTE(依頼書!AK47,CHAR(10),""),"")</f>
        <v/>
      </c>
      <c r="J33" s="171" t="str">
        <f>IF(依頼書!AL47&lt;&gt;"",SUBSTITUTE(依頼書!AL47,CHAR(10),""),"")</f>
        <v/>
      </c>
      <c r="K33" s="171" t="str">
        <f>IF(依頼書!AM47&lt;&gt;"",SUBSTITUTE(依頼書!AM47,CHAR(10),""),"")</f>
        <v/>
      </c>
      <c r="L33" s="171" t="str">
        <f>IF(依頼書!S47="","",MID(依頼書!S47,4,3))</f>
        <v/>
      </c>
      <c r="M33" s="171" t="str">
        <f>IF(依頼書!S47="","",MID(依頼書!S47,7,1))</f>
        <v/>
      </c>
      <c r="N33" s="171" t="str">
        <f>IF(依頼書!S47="","",MID(依頼書!S47,8,2))</f>
        <v/>
      </c>
      <c r="O33" s="171" t="str">
        <f>IF(依頼書!S47="","",MID(依頼書!S47,10,1))</f>
        <v/>
      </c>
      <c r="P33" s="171" t="str">
        <f>IF(依頼書!S47="","",MID(依頼書!S47,11,1))</f>
        <v/>
      </c>
    </row>
    <row r="34" spans="1:16" x14ac:dyDescent="0.4">
      <c r="A34" s="170" t="s">
        <v>213</v>
      </c>
      <c r="B34" s="170" t="str">
        <f>IF(依頼書!S48&lt;&gt;"",MAX(B$1:B33)+1,"")</f>
        <v/>
      </c>
      <c r="C34" s="171" t="str">
        <f>IF(依頼書!N48="","","W "&amp;依頼書!N48&amp;"mm"&amp;"×"&amp;"H "&amp;依頼書!O48&amp;"mm")</f>
        <v/>
      </c>
      <c r="D34" s="171"/>
      <c r="E34" s="171" t="str">
        <f>IF(依頼書!N48="","",ROUNDDOWN(依頼書!N48*依頼書!O48/1000000,2))</f>
        <v/>
      </c>
      <c r="F34" s="172"/>
      <c r="G34" s="171" t="str">
        <f>IF(OR(依頼書!S48="",依頼書!$K$9&lt;&gt;"株式会社ＬＩＸＩＬ"),"",依頼書!$K$9)</f>
        <v/>
      </c>
      <c r="H34" s="171"/>
      <c r="I34" s="171" t="str">
        <f>IF(依頼書!AK48&lt;&gt;"",SUBSTITUTE(依頼書!AK48,CHAR(10),""),"")</f>
        <v/>
      </c>
      <c r="J34" s="171" t="str">
        <f>IF(依頼書!AL48&lt;&gt;"",SUBSTITUTE(依頼書!AL48,CHAR(10),""),"")</f>
        <v/>
      </c>
      <c r="K34" s="171" t="str">
        <f>IF(依頼書!AM48&lt;&gt;"",SUBSTITUTE(依頼書!AM48,CHAR(10),""),"")</f>
        <v/>
      </c>
      <c r="L34" s="171" t="str">
        <f>IF(依頼書!S48="","",MID(依頼書!S48,4,3))</f>
        <v/>
      </c>
      <c r="M34" s="171" t="str">
        <f>IF(依頼書!S48="","",MID(依頼書!S48,7,1))</f>
        <v/>
      </c>
      <c r="N34" s="171" t="str">
        <f>IF(依頼書!S48="","",MID(依頼書!S48,8,2))</f>
        <v/>
      </c>
      <c r="O34" s="171" t="str">
        <f>IF(依頼書!S48="","",MID(依頼書!S48,10,1))</f>
        <v/>
      </c>
      <c r="P34" s="171" t="str">
        <f>IF(依頼書!S48="","",MID(依頼書!S48,11,1))</f>
        <v/>
      </c>
    </row>
    <row r="35" spans="1:16" x14ac:dyDescent="0.4">
      <c r="A35" s="170" t="s">
        <v>214</v>
      </c>
      <c r="B35" s="170" t="str">
        <f>IF(依頼書!S49&lt;&gt;"",MAX(B$1:B34)+1,"")</f>
        <v/>
      </c>
      <c r="C35" s="171" t="str">
        <f>IF(依頼書!N49="","","W "&amp;依頼書!N49&amp;"mm"&amp;"×"&amp;"H "&amp;依頼書!O49&amp;"mm")</f>
        <v/>
      </c>
      <c r="D35" s="171"/>
      <c r="E35" s="171" t="str">
        <f>IF(依頼書!N49="","",ROUNDDOWN(依頼書!N49*依頼書!O49/1000000,2))</f>
        <v/>
      </c>
      <c r="F35" s="172"/>
      <c r="G35" s="171" t="str">
        <f>IF(OR(依頼書!S49="",依頼書!$K$9&lt;&gt;"株式会社ＬＩＸＩＬ"),"",依頼書!$K$9)</f>
        <v/>
      </c>
      <c r="H35" s="171"/>
      <c r="I35" s="171" t="str">
        <f>IF(依頼書!AK49&lt;&gt;"",SUBSTITUTE(依頼書!AK49,CHAR(10),""),"")</f>
        <v/>
      </c>
      <c r="J35" s="171" t="str">
        <f>IF(依頼書!AL49&lt;&gt;"",SUBSTITUTE(依頼書!AL49,CHAR(10),""),"")</f>
        <v/>
      </c>
      <c r="K35" s="171" t="str">
        <f>IF(依頼書!AM49&lt;&gt;"",SUBSTITUTE(依頼書!AM49,CHAR(10),""),"")</f>
        <v/>
      </c>
      <c r="L35" s="171" t="str">
        <f>IF(依頼書!S49="","",MID(依頼書!S49,4,3))</f>
        <v/>
      </c>
      <c r="M35" s="171" t="str">
        <f>IF(依頼書!S49="","",MID(依頼書!S49,7,1))</f>
        <v/>
      </c>
      <c r="N35" s="171" t="str">
        <f>IF(依頼書!S49="","",MID(依頼書!S49,8,2))</f>
        <v/>
      </c>
      <c r="O35" s="171" t="str">
        <f>IF(依頼書!S49="","",MID(依頼書!S49,10,1))</f>
        <v/>
      </c>
      <c r="P35" s="171" t="str">
        <f>IF(依頼書!S49="","",MID(依頼書!S49,11,1))</f>
        <v/>
      </c>
    </row>
    <row r="36" spans="1:16" x14ac:dyDescent="0.4">
      <c r="A36" s="170" t="s">
        <v>215</v>
      </c>
      <c r="B36" s="170" t="str">
        <f>IF(依頼書!S50&lt;&gt;"",MAX(B$1:B35)+1,"")</f>
        <v/>
      </c>
      <c r="C36" s="171" t="str">
        <f>IF(依頼書!N50="","","W "&amp;依頼書!N50&amp;"mm"&amp;"×"&amp;"H "&amp;依頼書!O50&amp;"mm")</f>
        <v/>
      </c>
      <c r="D36" s="171"/>
      <c r="E36" s="171" t="str">
        <f>IF(依頼書!N50="","",ROUNDDOWN(依頼書!N50*依頼書!O50/1000000,2))</f>
        <v/>
      </c>
      <c r="F36" s="172"/>
      <c r="G36" s="171" t="str">
        <f>IF(OR(依頼書!S50="",依頼書!$K$9&lt;&gt;"株式会社ＬＩＸＩＬ"),"",依頼書!$K$9)</f>
        <v/>
      </c>
      <c r="H36" s="171"/>
      <c r="I36" s="171" t="str">
        <f>IF(依頼書!AK50&lt;&gt;"",SUBSTITUTE(依頼書!AK50,CHAR(10),""),"")</f>
        <v/>
      </c>
      <c r="J36" s="171" t="str">
        <f>IF(依頼書!AL50&lt;&gt;"",SUBSTITUTE(依頼書!AL50,CHAR(10),""),"")</f>
        <v/>
      </c>
      <c r="K36" s="171" t="str">
        <f>IF(依頼書!AM50&lt;&gt;"",SUBSTITUTE(依頼書!AM50,CHAR(10),""),"")</f>
        <v/>
      </c>
      <c r="L36" s="171" t="str">
        <f>IF(依頼書!S50="","",MID(依頼書!S50,4,3))</f>
        <v/>
      </c>
      <c r="M36" s="171" t="str">
        <f>IF(依頼書!S50="","",MID(依頼書!S50,7,1))</f>
        <v/>
      </c>
      <c r="N36" s="171" t="str">
        <f>IF(依頼書!S50="","",MID(依頼書!S50,8,2))</f>
        <v/>
      </c>
      <c r="O36" s="171" t="str">
        <f>IF(依頼書!S50="","",MID(依頼書!S50,10,1))</f>
        <v/>
      </c>
      <c r="P36" s="171" t="str">
        <f>IF(依頼書!S50="","",MID(依頼書!S50,11,1))</f>
        <v/>
      </c>
    </row>
    <row r="37" spans="1:16" x14ac:dyDescent="0.4">
      <c r="A37" s="170" t="s">
        <v>216</v>
      </c>
      <c r="B37" s="170" t="str">
        <f>IF(依頼書!S51&lt;&gt;"",MAX(B$1:B36)+1,"")</f>
        <v/>
      </c>
      <c r="C37" s="171" t="str">
        <f>IF(依頼書!N51="","","W "&amp;依頼書!N51&amp;"mm"&amp;"×"&amp;"H "&amp;依頼書!O51&amp;"mm")</f>
        <v/>
      </c>
      <c r="D37" s="171"/>
      <c r="E37" s="171" t="str">
        <f>IF(依頼書!N51="","",ROUNDDOWN(依頼書!N51*依頼書!O51/1000000,2))</f>
        <v/>
      </c>
      <c r="F37" s="172"/>
      <c r="G37" s="171" t="str">
        <f>IF(OR(依頼書!S51="",依頼書!$K$9&lt;&gt;"株式会社ＬＩＸＩＬ"),"",依頼書!$K$9)</f>
        <v/>
      </c>
      <c r="H37" s="171"/>
      <c r="I37" s="171" t="str">
        <f>IF(依頼書!AK51&lt;&gt;"",SUBSTITUTE(依頼書!AK51,CHAR(10),""),"")</f>
        <v/>
      </c>
      <c r="J37" s="171" t="str">
        <f>IF(依頼書!AL51&lt;&gt;"",SUBSTITUTE(依頼書!AL51,CHAR(10),""),"")</f>
        <v/>
      </c>
      <c r="K37" s="171" t="str">
        <f>IF(依頼書!AM51&lt;&gt;"",SUBSTITUTE(依頼書!AM51,CHAR(10),""),"")</f>
        <v/>
      </c>
      <c r="L37" s="171" t="str">
        <f>IF(依頼書!S51="","",MID(依頼書!S51,4,3))</f>
        <v/>
      </c>
      <c r="M37" s="171" t="str">
        <f>IF(依頼書!S51="","",MID(依頼書!S51,7,1))</f>
        <v/>
      </c>
      <c r="N37" s="171" t="str">
        <f>IF(依頼書!S51="","",MID(依頼書!S51,8,2))</f>
        <v/>
      </c>
      <c r="O37" s="171" t="str">
        <f>IF(依頼書!S51="","",MID(依頼書!S51,10,1))</f>
        <v/>
      </c>
      <c r="P37" s="171" t="str">
        <f>IF(依頼書!S51="","",MID(依頼書!S51,11,1))</f>
        <v/>
      </c>
    </row>
    <row r="38" spans="1:16" x14ac:dyDescent="0.4">
      <c r="A38" s="170" t="s">
        <v>217</v>
      </c>
      <c r="B38" s="170" t="str">
        <f>IF(依頼書!S52&lt;&gt;"",MAX(B$1:B37)+1,"")</f>
        <v/>
      </c>
      <c r="C38" s="171" t="str">
        <f>IF(依頼書!N52="","","W "&amp;依頼書!N52&amp;"mm"&amp;"×"&amp;"H "&amp;依頼書!O52&amp;"mm")</f>
        <v/>
      </c>
      <c r="D38" s="171"/>
      <c r="E38" s="171" t="str">
        <f>IF(依頼書!N52="","",ROUNDDOWN(依頼書!N52*依頼書!O52/1000000,2))</f>
        <v/>
      </c>
      <c r="F38" s="172"/>
      <c r="G38" s="171" t="str">
        <f>IF(OR(依頼書!S52="",依頼書!$K$9&lt;&gt;"株式会社ＬＩＸＩＬ"),"",依頼書!$K$9)</f>
        <v/>
      </c>
      <c r="H38" s="171"/>
      <c r="I38" s="171" t="str">
        <f>IF(依頼書!AK52&lt;&gt;"",SUBSTITUTE(依頼書!AK52,CHAR(10),""),"")</f>
        <v/>
      </c>
      <c r="J38" s="171" t="str">
        <f>IF(依頼書!AL52&lt;&gt;"",SUBSTITUTE(依頼書!AL52,CHAR(10),""),"")</f>
        <v/>
      </c>
      <c r="K38" s="171" t="str">
        <f>IF(依頼書!AM52&lt;&gt;"",SUBSTITUTE(依頼書!AM52,CHAR(10),""),"")</f>
        <v/>
      </c>
      <c r="L38" s="171" t="str">
        <f>IF(依頼書!S52="","",MID(依頼書!S52,4,3))</f>
        <v/>
      </c>
      <c r="M38" s="171" t="str">
        <f>IF(依頼書!S52="","",MID(依頼書!S52,7,1))</f>
        <v/>
      </c>
      <c r="N38" s="171" t="str">
        <f>IF(依頼書!S52="","",MID(依頼書!S52,8,2))</f>
        <v/>
      </c>
      <c r="O38" s="171" t="str">
        <f>IF(依頼書!S52="","",MID(依頼書!S52,10,1))</f>
        <v/>
      </c>
      <c r="P38" s="171" t="str">
        <f>IF(依頼書!S52="","",MID(依頼書!S52,11,1))</f>
        <v/>
      </c>
    </row>
    <row r="39" spans="1:16" x14ac:dyDescent="0.4">
      <c r="A39" s="170" t="s">
        <v>218</v>
      </c>
      <c r="B39" s="170" t="str">
        <f>IF(依頼書!S53&lt;&gt;"",MAX(B$1:B38)+1,"")</f>
        <v/>
      </c>
      <c r="C39" s="171" t="str">
        <f>IF(依頼書!N53="","","W "&amp;依頼書!N53&amp;"mm"&amp;"×"&amp;"H "&amp;依頼書!O53&amp;"mm")</f>
        <v/>
      </c>
      <c r="D39" s="171"/>
      <c r="E39" s="171" t="str">
        <f>IF(依頼書!N53="","",ROUNDDOWN(依頼書!N53*依頼書!O53/1000000,2))</f>
        <v/>
      </c>
      <c r="F39" s="172"/>
      <c r="G39" s="171" t="str">
        <f>IF(OR(依頼書!S53="",依頼書!$K$9&lt;&gt;"株式会社ＬＩＸＩＬ"),"",依頼書!$K$9)</f>
        <v/>
      </c>
      <c r="H39" s="171"/>
      <c r="I39" s="171" t="str">
        <f>IF(依頼書!AK53&lt;&gt;"",SUBSTITUTE(依頼書!AK53,CHAR(10),""),"")</f>
        <v/>
      </c>
      <c r="J39" s="171" t="str">
        <f>IF(依頼書!AL53&lt;&gt;"",SUBSTITUTE(依頼書!AL53,CHAR(10),""),"")</f>
        <v/>
      </c>
      <c r="K39" s="171" t="str">
        <f>IF(依頼書!AM53&lt;&gt;"",SUBSTITUTE(依頼書!AM53,CHAR(10),""),"")</f>
        <v/>
      </c>
      <c r="L39" s="171" t="str">
        <f>IF(依頼書!S53="","",MID(依頼書!S53,4,3))</f>
        <v/>
      </c>
      <c r="M39" s="171" t="str">
        <f>IF(依頼書!S53="","",MID(依頼書!S53,7,1))</f>
        <v/>
      </c>
      <c r="N39" s="171" t="str">
        <f>IF(依頼書!S53="","",MID(依頼書!S53,8,2))</f>
        <v/>
      </c>
      <c r="O39" s="171" t="str">
        <f>IF(依頼書!S53="","",MID(依頼書!S53,10,1))</f>
        <v/>
      </c>
      <c r="P39" s="171" t="str">
        <f>IF(依頼書!S53="","",MID(依頼書!S53,11,1))</f>
        <v/>
      </c>
    </row>
    <row r="40" spans="1:16" x14ac:dyDescent="0.4">
      <c r="A40" s="170" t="s">
        <v>219</v>
      </c>
      <c r="B40" s="170" t="str">
        <f>IF(依頼書!S54&lt;&gt;"",MAX(B$1:B39)+1,"")</f>
        <v/>
      </c>
      <c r="C40" s="171" t="str">
        <f>IF(依頼書!N54="","","W "&amp;依頼書!N54&amp;"mm"&amp;"×"&amp;"H "&amp;依頼書!O54&amp;"mm")</f>
        <v/>
      </c>
      <c r="D40" s="171"/>
      <c r="E40" s="171" t="str">
        <f>IF(依頼書!N54="","",ROUNDDOWN(依頼書!N54*依頼書!O54/1000000,2))</f>
        <v/>
      </c>
      <c r="F40" s="172"/>
      <c r="G40" s="171" t="str">
        <f>IF(OR(依頼書!S54="",依頼書!$K$9&lt;&gt;"株式会社ＬＩＸＩＬ"),"",依頼書!$K$9)</f>
        <v/>
      </c>
      <c r="H40" s="171"/>
      <c r="I40" s="171" t="str">
        <f>IF(依頼書!AK54&lt;&gt;"",SUBSTITUTE(依頼書!AK54,CHAR(10),""),"")</f>
        <v/>
      </c>
      <c r="J40" s="171" t="str">
        <f>IF(依頼書!AL54&lt;&gt;"",SUBSTITUTE(依頼書!AL54,CHAR(10),""),"")</f>
        <v/>
      </c>
      <c r="K40" s="171" t="str">
        <f>IF(依頼書!AM54&lt;&gt;"",SUBSTITUTE(依頼書!AM54,CHAR(10),""),"")</f>
        <v/>
      </c>
      <c r="L40" s="171" t="str">
        <f>IF(依頼書!S54="","",MID(依頼書!S54,4,3))</f>
        <v/>
      </c>
      <c r="M40" s="171" t="str">
        <f>IF(依頼書!S54="","",MID(依頼書!S54,7,1))</f>
        <v/>
      </c>
      <c r="N40" s="171" t="str">
        <f>IF(依頼書!S54="","",MID(依頼書!S54,8,2))</f>
        <v/>
      </c>
      <c r="O40" s="171" t="str">
        <f>IF(依頼書!S54="","",MID(依頼書!S54,10,1))</f>
        <v/>
      </c>
      <c r="P40" s="171" t="str">
        <f>IF(依頼書!S54="","",MID(依頼書!S54,11,1))</f>
        <v/>
      </c>
    </row>
    <row r="41" spans="1:16" x14ac:dyDescent="0.4">
      <c r="A41" s="170" t="s">
        <v>220</v>
      </c>
      <c r="B41" s="170" t="str">
        <f>IF(依頼書!S55&lt;&gt;"",MAX(B$1:B40)+1,"")</f>
        <v/>
      </c>
      <c r="C41" s="171" t="str">
        <f>IF(依頼書!N55="","","W "&amp;依頼書!N55&amp;"mm"&amp;"×"&amp;"H "&amp;依頼書!O55&amp;"mm")</f>
        <v/>
      </c>
      <c r="D41" s="171"/>
      <c r="E41" s="171" t="str">
        <f>IF(依頼書!N55="","",ROUNDDOWN(依頼書!N55*依頼書!O55/1000000,2))</f>
        <v/>
      </c>
      <c r="F41" s="172"/>
      <c r="G41" s="171" t="str">
        <f>IF(OR(依頼書!S55="",依頼書!$K$9&lt;&gt;"株式会社ＬＩＸＩＬ"),"",依頼書!$K$9)</f>
        <v/>
      </c>
      <c r="H41" s="171"/>
      <c r="I41" s="171" t="str">
        <f>IF(依頼書!AK55&lt;&gt;"",SUBSTITUTE(依頼書!AK55,CHAR(10),""),"")</f>
        <v/>
      </c>
      <c r="J41" s="171" t="str">
        <f>IF(依頼書!AL55&lt;&gt;"",SUBSTITUTE(依頼書!AL55,CHAR(10),""),"")</f>
        <v/>
      </c>
      <c r="K41" s="171" t="str">
        <f>IF(依頼書!AM55&lt;&gt;"",SUBSTITUTE(依頼書!AM55,CHAR(10),""),"")</f>
        <v/>
      </c>
      <c r="L41" s="171" t="str">
        <f>IF(依頼書!S55="","",MID(依頼書!S55,4,3))</f>
        <v/>
      </c>
      <c r="M41" s="171" t="str">
        <f>IF(依頼書!S55="","",MID(依頼書!S55,7,1))</f>
        <v/>
      </c>
      <c r="N41" s="171" t="str">
        <f>IF(依頼書!S55="","",MID(依頼書!S55,8,2))</f>
        <v/>
      </c>
      <c r="O41" s="171" t="str">
        <f>IF(依頼書!S55="","",MID(依頼書!S55,10,1))</f>
        <v/>
      </c>
      <c r="P41" s="171" t="str">
        <f>IF(依頼書!S55="","",MID(依頼書!S55,11,1))</f>
        <v/>
      </c>
    </row>
    <row r="42" spans="1:16" x14ac:dyDescent="0.4">
      <c r="A42" s="170" t="s">
        <v>221</v>
      </c>
      <c r="B42" s="170" t="str">
        <f>IF(依頼書!S56&lt;&gt;"",MAX(B$1:B41)+1,"")</f>
        <v/>
      </c>
      <c r="C42" s="171" t="str">
        <f>IF(依頼書!N56="","","W "&amp;依頼書!N56&amp;"mm"&amp;"×"&amp;"H "&amp;依頼書!O56&amp;"mm")</f>
        <v/>
      </c>
      <c r="D42" s="171"/>
      <c r="E42" s="171" t="str">
        <f>IF(依頼書!N56="","",ROUNDDOWN(依頼書!N56*依頼書!O56/1000000,2))</f>
        <v/>
      </c>
      <c r="F42" s="172"/>
      <c r="G42" s="171" t="str">
        <f>IF(OR(依頼書!S56="",依頼書!$K$9&lt;&gt;"株式会社ＬＩＸＩＬ"),"",依頼書!$K$9)</f>
        <v/>
      </c>
      <c r="H42" s="171"/>
      <c r="I42" s="171" t="str">
        <f>IF(依頼書!AK56&lt;&gt;"",SUBSTITUTE(依頼書!AK56,CHAR(10),""),"")</f>
        <v/>
      </c>
      <c r="J42" s="171" t="str">
        <f>IF(依頼書!AL56&lt;&gt;"",SUBSTITUTE(依頼書!AL56,CHAR(10),""),"")</f>
        <v/>
      </c>
      <c r="K42" s="171" t="str">
        <f>IF(依頼書!AM56&lt;&gt;"",SUBSTITUTE(依頼書!AM56,CHAR(10),""),"")</f>
        <v/>
      </c>
      <c r="L42" s="171" t="str">
        <f>IF(依頼書!S56="","",MID(依頼書!S56,4,3))</f>
        <v/>
      </c>
      <c r="M42" s="171" t="str">
        <f>IF(依頼書!S56="","",MID(依頼書!S56,7,1))</f>
        <v/>
      </c>
      <c r="N42" s="171" t="str">
        <f>IF(依頼書!S56="","",MID(依頼書!S56,8,2))</f>
        <v/>
      </c>
      <c r="O42" s="171" t="str">
        <f>IF(依頼書!S56="","",MID(依頼書!S56,10,1))</f>
        <v/>
      </c>
      <c r="P42" s="171" t="str">
        <f>IF(依頼書!S56="","",MID(依頼書!S56,11,1))</f>
        <v/>
      </c>
    </row>
    <row r="43" spans="1:16" x14ac:dyDescent="0.4">
      <c r="A43" s="170" t="s">
        <v>222</v>
      </c>
      <c r="B43" s="170" t="str">
        <f>IF(依頼書!S57&lt;&gt;"",MAX(B$1:B42)+1,"")</f>
        <v/>
      </c>
      <c r="C43" s="171" t="str">
        <f>IF(依頼書!N57="","","W "&amp;依頼書!N57&amp;"mm"&amp;"×"&amp;"H "&amp;依頼書!O57&amp;"mm")</f>
        <v/>
      </c>
      <c r="D43" s="171"/>
      <c r="E43" s="171" t="str">
        <f>IF(依頼書!N57="","",ROUNDDOWN(依頼書!N57*依頼書!O57/1000000,2))</f>
        <v/>
      </c>
      <c r="F43" s="172"/>
      <c r="G43" s="171" t="str">
        <f>IF(OR(依頼書!S57="",依頼書!$K$9&lt;&gt;"株式会社ＬＩＸＩＬ"),"",依頼書!$K$9)</f>
        <v/>
      </c>
      <c r="H43" s="171"/>
      <c r="I43" s="171" t="str">
        <f>IF(依頼書!AK57&lt;&gt;"",SUBSTITUTE(依頼書!AK57,CHAR(10),""),"")</f>
        <v/>
      </c>
      <c r="J43" s="171" t="str">
        <f>IF(依頼書!AL57&lt;&gt;"",SUBSTITUTE(依頼書!AL57,CHAR(10),""),"")</f>
        <v/>
      </c>
      <c r="K43" s="171" t="str">
        <f>IF(依頼書!AM57&lt;&gt;"",SUBSTITUTE(依頼書!AM57,CHAR(10),""),"")</f>
        <v/>
      </c>
      <c r="L43" s="171" t="str">
        <f>IF(依頼書!S57="","",MID(依頼書!S57,4,3))</f>
        <v/>
      </c>
      <c r="M43" s="171" t="str">
        <f>IF(依頼書!S57="","",MID(依頼書!S57,7,1))</f>
        <v/>
      </c>
      <c r="N43" s="171" t="str">
        <f>IF(依頼書!S57="","",MID(依頼書!S57,8,2))</f>
        <v/>
      </c>
      <c r="O43" s="171" t="str">
        <f>IF(依頼書!S57="","",MID(依頼書!S57,10,1))</f>
        <v/>
      </c>
      <c r="P43" s="171" t="str">
        <f>IF(依頼書!S57="","",MID(依頼書!S57,11,1))</f>
        <v/>
      </c>
    </row>
    <row r="44" spans="1:16" x14ac:dyDescent="0.4">
      <c r="A44" s="170" t="s">
        <v>223</v>
      </c>
      <c r="B44" s="170" t="str">
        <f>IF(依頼書!S58&lt;&gt;"",MAX(B$1:B43)+1,"")</f>
        <v/>
      </c>
      <c r="C44" s="171" t="str">
        <f>IF(依頼書!N58="","","W "&amp;依頼書!N58&amp;"mm"&amp;"×"&amp;"H "&amp;依頼書!O58&amp;"mm")</f>
        <v/>
      </c>
      <c r="D44" s="171"/>
      <c r="E44" s="171" t="str">
        <f>IF(依頼書!N58="","",ROUNDDOWN(依頼書!N58*依頼書!O58/1000000,2))</f>
        <v/>
      </c>
      <c r="F44" s="172"/>
      <c r="G44" s="171" t="str">
        <f>IF(OR(依頼書!S58="",依頼書!$K$9&lt;&gt;"株式会社ＬＩＸＩＬ"),"",依頼書!$K$9)</f>
        <v/>
      </c>
      <c r="H44" s="171"/>
      <c r="I44" s="171" t="str">
        <f>IF(依頼書!AK58&lt;&gt;"",SUBSTITUTE(依頼書!AK58,CHAR(10),""),"")</f>
        <v/>
      </c>
      <c r="J44" s="171" t="str">
        <f>IF(依頼書!AL58&lt;&gt;"",SUBSTITUTE(依頼書!AL58,CHAR(10),""),"")</f>
        <v/>
      </c>
      <c r="K44" s="171" t="str">
        <f>IF(依頼書!AM58&lt;&gt;"",SUBSTITUTE(依頼書!AM58,CHAR(10),""),"")</f>
        <v/>
      </c>
      <c r="L44" s="171" t="str">
        <f>IF(依頼書!S58="","",MID(依頼書!S58,4,3))</f>
        <v/>
      </c>
      <c r="M44" s="171" t="str">
        <f>IF(依頼書!S58="","",MID(依頼書!S58,7,1))</f>
        <v/>
      </c>
      <c r="N44" s="171" t="str">
        <f>IF(依頼書!S58="","",MID(依頼書!S58,8,2))</f>
        <v/>
      </c>
      <c r="O44" s="171" t="str">
        <f>IF(依頼書!S58="","",MID(依頼書!S58,10,1))</f>
        <v/>
      </c>
      <c r="P44" s="171" t="str">
        <f>IF(依頼書!S58="","",MID(依頼書!S58,11,1))</f>
        <v/>
      </c>
    </row>
    <row r="45" spans="1:16" x14ac:dyDescent="0.4">
      <c r="A45" s="170" t="s">
        <v>224</v>
      </c>
      <c r="B45" s="170" t="str">
        <f>IF(依頼書!S59&lt;&gt;"",MAX(B$1:B44)+1,"")</f>
        <v/>
      </c>
      <c r="C45" s="171" t="str">
        <f>IF(依頼書!N59="","","W "&amp;依頼書!N59&amp;"mm"&amp;"×"&amp;"H "&amp;依頼書!O59&amp;"mm")</f>
        <v/>
      </c>
      <c r="D45" s="171"/>
      <c r="E45" s="171" t="str">
        <f>IF(依頼書!N59="","",ROUNDDOWN(依頼書!N59*依頼書!O59/1000000,2))</f>
        <v/>
      </c>
      <c r="F45" s="172"/>
      <c r="G45" s="171" t="str">
        <f>IF(OR(依頼書!S59="",依頼書!$K$9&lt;&gt;"株式会社ＬＩＸＩＬ"),"",依頼書!$K$9)</f>
        <v/>
      </c>
      <c r="H45" s="171"/>
      <c r="I45" s="171" t="str">
        <f>IF(依頼書!AK59&lt;&gt;"",SUBSTITUTE(依頼書!AK59,CHAR(10),""),"")</f>
        <v/>
      </c>
      <c r="J45" s="171" t="str">
        <f>IF(依頼書!AL59&lt;&gt;"",SUBSTITUTE(依頼書!AL59,CHAR(10),""),"")</f>
        <v/>
      </c>
      <c r="K45" s="171" t="str">
        <f>IF(依頼書!AM59&lt;&gt;"",SUBSTITUTE(依頼書!AM59,CHAR(10),""),"")</f>
        <v/>
      </c>
      <c r="L45" s="171" t="str">
        <f>IF(依頼書!S59="","",MID(依頼書!S59,4,3))</f>
        <v/>
      </c>
      <c r="M45" s="171" t="str">
        <f>IF(依頼書!S59="","",MID(依頼書!S59,7,1))</f>
        <v/>
      </c>
      <c r="N45" s="171" t="str">
        <f>IF(依頼書!S59="","",MID(依頼書!S59,8,2))</f>
        <v/>
      </c>
      <c r="O45" s="171" t="str">
        <f>IF(依頼書!S59="","",MID(依頼書!S59,10,1))</f>
        <v/>
      </c>
      <c r="P45" s="171" t="str">
        <f>IF(依頼書!S59="","",MID(依頼書!S59,11,1))</f>
        <v/>
      </c>
    </row>
    <row r="46" spans="1:16" x14ac:dyDescent="0.4">
      <c r="A46" s="170" t="s">
        <v>225</v>
      </c>
      <c r="B46" s="170" t="str">
        <f>IF(依頼書!S60&lt;&gt;"",MAX(B$1:B45)+1,"")</f>
        <v/>
      </c>
      <c r="C46" s="171" t="str">
        <f>IF(依頼書!N60="","","W "&amp;依頼書!N60&amp;"mm"&amp;"×"&amp;"H "&amp;依頼書!O60&amp;"mm")</f>
        <v/>
      </c>
      <c r="D46" s="171"/>
      <c r="E46" s="171" t="str">
        <f>IF(依頼書!N60="","",ROUNDDOWN(依頼書!N60*依頼書!O60/1000000,2))</f>
        <v/>
      </c>
      <c r="F46" s="172"/>
      <c r="G46" s="171" t="str">
        <f>IF(OR(依頼書!S60="",依頼書!$K$9&lt;&gt;"株式会社ＬＩＸＩＬ"),"",依頼書!$K$9)</f>
        <v/>
      </c>
      <c r="H46" s="171"/>
      <c r="I46" s="171" t="str">
        <f>IF(依頼書!AK60&lt;&gt;"",SUBSTITUTE(依頼書!AK60,CHAR(10),""),"")</f>
        <v/>
      </c>
      <c r="J46" s="171" t="str">
        <f>IF(依頼書!AL60&lt;&gt;"",SUBSTITUTE(依頼書!AL60,CHAR(10),""),"")</f>
        <v/>
      </c>
      <c r="K46" s="171" t="str">
        <f>IF(依頼書!AM60&lt;&gt;"",SUBSTITUTE(依頼書!AM60,CHAR(10),""),"")</f>
        <v/>
      </c>
      <c r="L46" s="171" t="str">
        <f>IF(依頼書!S60="","",MID(依頼書!S60,4,3))</f>
        <v/>
      </c>
      <c r="M46" s="171" t="str">
        <f>IF(依頼書!S60="","",MID(依頼書!S60,7,1))</f>
        <v/>
      </c>
      <c r="N46" s="171" t="str">
        <f>IF(依頼書!S60="","",MID(依頼書!S60,8,2))</f>
        <v/>
      </c>
      <c r="O46" s="171" t="str">
        <f>IF(依頼書!S60="","",MID(依頼書!S60,10,1))</f>
        <v/>
      </c>
      <c r="P46" s="171" t="str">
        <f>IF(依頼書!S60="","",MID(依頼書!S60,11,1))</f>
        <v/>
      </c>
    </row>
    <row r="47" spans="1:16" x14ac:dyDescent="0.4">
      <c r="A47" s="170" t="s">
        <v>226</v>
      </c>
      <c r="B47" s="170" t="str">
        <f>IF(依頼書!S61&lt;&gt;"",MAX(B$1:B46)+1,"")</f>
        <v/>
      </c>
      <c r="C47" s="171" t="str">
        <f>IF(依頼書!N61="","","W "&amp;依頼書!N61&amp;"mm"&amp;"×"&amp;"H "&amp;依頼書!O61&amp;"mm")</f>
        <v/>
      </c>
      <c r="D47" s="171"/>
      <c r="E47" s="171" t="str">
        <f>IF(依頼書!N61="","",ROUNDDOWN(依頼書!N61*依頼書!O61/1000000,2))</f>
        <v/>
      </c>
      <c r="F47" s="172"/>
      <c r="G47" s="171" t="str">
        <f>IF(OR(依頼書!S61="",依頼書!$K$9&lt;&gt;"株式会社ＬＩＸＩＬ"),"",依頼書!$K$9)</f>
        <v/>
      </c>
      <c r="H47" s="171"/>
      <c r="I47" s="171" t="str">
        <f>IF(依頼書!AK61&lt;&gt;"",SUBSTITUTE(依頼書!AK61,CHAR(10),""),"")</f>
        <v/>
      </c>
      <c r="J47" s="171" t="str">
        <f>IF(依頼書!AL61&lt;&gt;"",SUBSTITUTE(依頼書!AL61,CHAR(10),""),"")</f>
        <v/>
      </c>
      <c r="K47" s="171" t="str">
        <f>IF(依頼書!AM61&lt;&gt;"",SUBSTITUTE(依頼書!AM61,CHAR(10),""),"")</f>
        <v/>
      </c>
      <c r="L47" s="171" t="str">
        <f>IF(依頼書!S61="","",MID(依頼書!S61,4,3))</f>
        <v/>
      </c>
      <c r="M47" s="171" t="str">
        <f>IF(依頼書!S61="","",MID(依頼書!S61,7,1))</f>
        <v/>
      </c>
      <c r="N47" s="171" t="str">
        <f>IF(依頼書!S61="","",MID(依頼書!S61,8,2))</f>
        <v/>
      </c>
      <c r="O47" s="171" t="str">
        <f>IF(依頼書!S61="","",MID(依頼書!S61,10,1))</f>
        <v/>
      </c>
      <c r="P47" s="171" t="str">
        <f>IF(依頼書!S61="","",MID(依頼書!S61,11,1))</f>
        <v/>
      </c>
    </row>
    <row r="48" spans="1:16" x14ac:dyDescent="0.4">
      <c r="A48" s="170" t="s">
        <v>227</v>
      </c>
      <c r="B48" s="170" t="str">
        <f>IF(依頼書!S62&lt;&gt;"",MAX(B$1:B47)+1,"")</f>
        <v/>
      </c>
      <c r="C48" s="171" t="str">
        <f>IF(依頼書!N62="","","W "&amp;依頼書!N62&amp;"mm"&amp;"×"&amp;"H "&amp;依頼書!O62&amp;"mm")</f>
        <v/>
      </c>
      <c r="D48" s="171"/>
      <c r="E48" s="171" t="str">
        <f>IF(依頼書!N62="","",ROUNDDOWN(依頼書!N62*依頼書!O62/1000000,2))</f>
        <v/>
      </c>
      <c r="F48" s="172"/>
      <c r="G48" s="171" t="str">
        <f>IF(OR(依頼書!S62="",依頼書!$K$9&lt;&gt;"株式会社ＬＩＸＩＬ"),"",依頼書!$K$9)</f>
        <v/>
      </c>
      <c r="H48" s="171"/>
      <c r="I48" s="171" t="str">
        <f>IF(依頼書!AK62&lt;&gt;"",SUBSTITUTE(依頼書!AK62,CHAR(10),""),"")</f>
        <v/>
      </c>
      <c r="J48" s="171" t="str">
        <f>IF(依頼書!AL62&lt;&gt;"",SUBSTITUTE(依頼書!AL62,CHAR(10),""),"")</f>
        <v/>
      </c>
      <c r="K48" s="171" t="str">
        <f>IF(依頼書!AM62&lt;&gt;"",SUBSTITUTE(依頼書!AM62,CHAR(10),""),"")</f>
        <v/>
      </c>
      <c r="L48" s="171" t="str">
        <f>IF(依頼書!S62="","",MID(依頼書!S62,4,3))</f>
        <v/>
      </c>
      <c r="M48" s="171" t="str">
        <f>IF(依頼書!S62="","",MID(依頼書!S62,7,1))</f>
        <v/>
      </c>
      <c r="N48" s="171" t="str">
        <f>IF(依頼書!S62="","",MID(依頼書!S62,8,2))</f>
        <v/>
      </c>
      <c r="O48" s="171" t="str">
        <f>IF(依頼書!S62="","",MID(依頼書!S62,10,1))</f>
        <v/>
      </c>
      <c r="P48" s="171" t="str">
        <f>IF(依頼書!S62="","",MID(依頼書!S62,11,1))</f>
        <v/>
      </c>
    </row>
    <row r="49" spans="1:16" x14ac:dyDescent="0.4">
      <c r="A49" s="170" t="s">
        <v>228</v>
      </c>
      <c r="B49" s="170" t="str">
        <f>IF(依頼書!S63&lt;&gt;"",MAX(B$1:B48)+1,"")</f>
        <v/>
      </c>
      <c r="C49" s="171" t="str">
        <f>IF(依頼書!N63="","","W "&amp;依頼書!N63&amp;"mm"&amp;"×"&amp;"H "&amp;依頼書!O63&amp;"mm")</f>
        <v/>
      </c>
      <c r="D49" s="171"/>
      <c r="E49" s="171" t="str">
        <f>IF(依頼書!N63="","",ROUNDDOWN(依頼書!N63*依頼書!O63/1000000,2))</f>
        <v/>
      </c>
      <c r="F49" s="172"/>
      <c r="G49" s="171" t="str">
        <f>IF(OR(依頼書!S63="",依頼書!$K$9&lt;&gt;"株式会社ＬＩＸＩＬ"),"",依頼書!$K$9)</f>
        <v/>
      </c>
      <c r="H49" s="171"/>
      <c r="I49" s="171" t="str">
        <f>IF(依頼書!AK63&lt;&gt;"",SUBSTITUTE(依頼書!AK63,CHAR(10),""),"")</f>
        <v/>
      </c>
      <c r="J49" s="171" t="str">
        <f>IF(依頼書!AL63&lt;&gt;"",SUBSTITUTE(依頼書!AL63,CHAR(10),""),"")</f>
        <v/>
      </c>
      <c r="K49" s="171" t="str">
        <f>IF(依頼書!AM63&lt;&gt;"",SUBSTITUTE(依頼書!AM63,CHAR(10),""),"")</f>
        <v/>
      </c>
      <c r="L49" s="171" t="str">
        <f>IF(依頼書!S63="","",MID(依頼書!S63,4,3))</f>
        <v/>
      </c>
      <c r="M49" s="171" t="str">
        <f>IF(依頼書!S63="","",MID(依頼書!S63,7,1))</f>
        <v/>
      </c>
      <c r="N49" s="171" t="str">
        <f>IF(依頼書!S63="","",MID(依頼書!S63,8,2))</f>
        <v/>
      </c>
      <c r="O49" s="171" t="str">
        <f>IF(依頼書!S63="","",MID(依頼書!S63,10,1))</f>
        <v/>
      </c>
      <c r="P49" s="171" t="str">
        <f>IF(依頼書!S63="","",MID(依頼書!S63,11,1))</f>
        <v/>
      </c>
    </row>
    <row r="50" spans="1:16" x14ac:dyDescent="0.4">
      <c r="A50" s="170" t="s">
        <v>229</v>
      </c>
      <c r="B50" s="170" t="str">
        <f>IF(依頼書!S64&lt;&gt;"",MAX(B$1:B49)+1,"")</f>
        <v/>
      </c>
      <c r="C50" s="171" t="str">
        <f>IF(依頼書!N64="","","W "&amp;依頼書!N64&amp;"mm"&amp;"×"&amp;"H "&amp;依頼書!O64&amp;"mm")</f>
        <v/>
      </c>
      <c r="D50" s="171"/>
      <c r="E50" s="171" t="str">
        <f>IF(依頼書!N64="","",ROUNDDOWN(依頼書!N64*依頼書!O64/1000000,2))</f>
        <v/>
      </c>
      <c r="F50" s="172"/>
      <c r="G50" s="171" t="str">
        <f>IF(OR(依頼書!S64="",依頼書!$K$9&lt;&gt;"株式会社ＬＩＸＩＬ"),"",依頼書!$K$9)</f>
        <v/>
      </c>
      <c r="H50" s="171"/>
      <c r="I50" s="171" t="str">
        <f>IF(依頼書!AK64&lt;&gt;"",SUBSTITUTE(依頼書!AK64,CHAR(10),""),"")</f>
        <v/>
      </c>
      <c r="J50" s="171" t="str">
        <f>IF(依頼書!AL64&lt;&gt;"",SUBSTITUTE(依頼書!AL64,CHAR(10),""),"")</f>
        <v/>
      </c>
      <c r="K50" s="171" t="str">
        <f>IF(依頼書!AM64&lt;&gt;"",SUBSTITUTE(依頼書!AM64,CHAR(10),""),"")</f>
        <v/>
      </c>
      <c r="L50" s="171" t="str">
        <f>IF(依頼書!S64="","",MID(依頼書!S64,4,3))</f>
        <v/>
      </c>
      <c r="M50" s="171" t="str">
        <f>IF(依頼書!S64="","",MID(依頼書!S64,7,1))</f>
        <v/>
      </c>
      <c r="N50" s="171" t="str">
        <f>IF(依頼書!S64="","",MID(依頼書!S64,8,2))</f>
        <v/>
      </c>
      <c r="O50" s="171" t="str">
        <f>IF(依頼書!S64="","",MID(依頼書!S64,10,1))</f>
        <v/>
      </c>
      <c r="P50" s="171" t="str">
        <f>IF(依頼書!S64="","",MID(依頼書!S64,11,1))</f>
        <v/>
      </c>
    </row>
    <row r="51" spans="1:16" x14ac:dyDescent="0.4">
      <c r="A51" s="170" t="s">
        <v>230</v>
      </c>
      <c r="B51" s="170" t="str">
        <f>IF(依頼書!S65&lt;&gt;"",MAX(B$1:B50)+1,"")</f>
        <v/>
      </c>
      <c r="C51" s="171" t="str">
        <f>IF(依頼書!N65="","","W "&amp;依頼書!N65&amp;"mm"&amp;"×"&amp;"H "&amp;依頼書!O65&amp;"mm")</f>
        <v/>
      </c>
      <c r="D51" s="171"/>
      <c r="E51" s="171" t="str">
        <f>IF(依頼書!N65="","",ROUNDDOWN(依頼書!N65*依頼書!O65/1000000,2))</f>
        <v/>
      </c>
      <c r="F51" s="172"/>
      <c r="G51" s="171" t="str">
        <f>IF(OR(依頼書!S65="",依頼書!$K$9&lt;&gt;"株式会社ＬＩＸＩＬ"),"",依頼書!$K$9)</f>
        <v/>
      </c>
      <c r="H51" s="171"/>
      <c r="I51" s="171" t="str">
        <f>IF(依頼書!AK65&lt;&gt;"",SUBSTITUTE(依頼書!AK65,CHAR(10),""),"")</f>
        <v/>
      </c>
      <c r="J51" s="171" t="str">
        <f>IF(依頼書!AL65&lt;&gt;"",SUBSTITUTE(依頼書!AL65,CHAR(10),""),"")</f>
        <v/>
      </c>
      <c r="K51" s="171" t="str">
        <f>IF(依頼書!AM65&lt;&gt;"",SUBSTITUTE(依頼書!AM65,CHAR(10),""),"")</f>
        <v/>
      </c>
      <c r="L51" s="171" t="str">
        <f>IF(依頼書!S65="","",MID(依頼書!S65,4,3))</f>
        <v/>
      </c>
      <c r="M51" s="171" t="str">
        <f>IF(依頼書!S65="","",MID(依頼書!S65,7,1))</f>
        <v/>
      </c>
      <c r="N51" s="171" t="str">
        <f>IF(依頼書!S65="","",MID(依頼書!S65,8,2))</f>
        <v/>
      </c>
      <c r="O51" s="171" t="str">
        <f>IF(依頼書!S65="","",MID(依頼書!S65,10,1))</f>
        <v/>
      </c>
      <c r="P51" s="171" t="str">
        <f>IF(依頼書!S65="","",MID(依頼書!S65,11,1))</f>
        <v/>
      </c>
    </row>
    <row r="52" spans="1:16" x14ac:dyDescent="0.4">
      <c r="A52" s="170" t="s">
        <v>231</v>
      </c>
      <c r="B52" s="170" t="str">
        <f>IF(依頼書!S66&lt;&gt;"",MAX(B$1:B51)+1,"")</f>
        <v/>
      </c>
      <c r="C52" s="171" t="str">
        <f>IF(依頼書!N66="","","W "&amp;依頼書!N66&amp;"mm"&amp;"×"&amp;"H "&amp;依頼書!O66&amp;"mm")</f>
        <v/>
      </c>
      <c r="D52" s="171"/>
      <c r="E52" s="171" t="str">
        <f>IF(依頼書!N66="","",ROUNDDOWN(依頼書!N66*依頼書!O66/1000000,2))</f>
        <v/>
      </c>
      <c r="F52" s="172"/>
      <c r="G52" s="171" t="str">
        <f>IF(OR(依頼書!S66="",依頼書!$K$9&lt;&gt;"株式会社ＬＩＸＩＬ"),"",依頼書!$K$9)</f>
        <v/>
      </c>
      <c r="H52" s="171"/>
      <c r="I52" s="171" t="str">
        <f>IF(依頼書!AK66&lt;&gt;"",SUBSTITUTE(依頼書!AK66,CHAR(10),""),"")</f>
        <v/>
      </c>
      <c r="J52" s="171" t="str">
        <f>IF(依頼書!AL66&lt;&gt;"",SUBSTITUTE(依頼書!AL66,CHAR(10),""),"")</f>
        <v/>
      </c>
      <c r="K52" s="171" t="str">
        <f>IF(依頼書!AM66&lt;&gt;"",SUBSTITUTE(依頼書!AM66,CHAR(10),""),"")</f>
        <v/>
      </c>
      <c r="L52" s="171" t="str">
        <f>IF(依頼書!S66="","",MID(依頼書!S66,4,3))</f>
        <v/>
      </c>
      <c r="M52" s="171" t="str">
        <f>IF(依頼書!S66="","",MID(依頼書!S66,7,1))</f>
        <v/>
      </c>
      <c r="N52" s="171" t="str">
        <f>IF(依頼書!S66="","",MID(依頼書!S66,8,2))</f>
        <v/>
      </c>
      <c r="O52" s="171" t="str">
        <f>IF(依頼書!S66="","",MID(依頼書!S66,10,1))</f>
        <v/>
      </c>
      <c r="P52" s="171" t="str">
        <f>IF(依頼書!S66="","",MID(依頼書!S66,11,1))</f>
        <v/>
      </c>
    </row>
    <row r="53" spans="1:16" x14ac:dyDescent="0.4">
      <c r="A53" s="170" t="s">
        <v>232</v>
      </c>
      <c r="B53" s="170" t="str">
        <f>IF(依頼書!S67&lt;&gt;"",MAX(B$1:B52)+1,"")</f>
        <v/>
      </c>
      <c r="C53" s="171" t="str">
        <f>IF(依頼書!N67="","","W "&amp;依頼書!N67&amp;"mm"&amp;"×"&amp;"H "&amp;依頼書!O67&amp;"mm")</f>
        <v/>
      </c>
      <c r="D53" s="171"/>
      <c r="E53" s="171" t="str">
        <f>IF(依頼書!N67="","",ROUNDDOWN(依頼書!N67*依頼書!O67/1000000,2))</f>
        <v/>
      </c>
      <c r="F53" s="172"/>
      <c r="G53" s="171" t="str">
        <f>IF(OR(依頼書!S67="",依頼書!$K$9&lt;&gt;"株式会社ＬＩＸＩＬ"),"",依頼書!$K$9)</f>
        <v/>
      </c>
      <c r="H53" s="171"/>
      <c r="I53" s="171" t="str">
        <f>IF(依頼書!AK67&lt;&gt;"",SUBSTITUTE(依頼書!AK67,CHAR(10),""),"")</f>
        <v/>
      </c>
      <c r="J53" s="171" t="str">
        <f>IF(依頼書!AL67&lt;&gt;"",SUBSTITUTE(依頼書!AL67,CHAR(10),""),"")</f>
        <v/>
      </c>
      <c r="K53" s="171" t="str">
        <f>IF(依頼書!AM67&lt;&gt;"",SUBSTITUTE(依頼書!AM67,CHAR(10),""),"")</f>
        <v/>
      </c>
      <c r="L53" s="171" t="str">
        <f>IF(依頼書!S67="","",MID(依頼書!S67,4,3))</f>
        <v/>
      </c>
      <c r="M53" s="171" t="str">
        <f>IF(依頼書!S67="","",MID(依頼書!S67,7,1))</f>
        <v/>
      </c>
      <c r="N53" s="171" t="str">
        <f>IF(依頼書!S67="","",MID(依頼書!S67,8,2))</f>
        <v/>
      </c>
      <c r="O53" s="171" t="str">
        <f>IF(依頼書!S67="","",MID(依頼書!S67,10,1))</f>
        <v/>
      </c>
      <c r="P53" s="171" t="str">
        <f>IF(依頼書!S67="","",MID(依頼書!S67,11,1))</f>
        <v/>
      </c>
    </row>
    <row r="54" spans="1:16" x14ac:dyDescent="0.4">
      <c r="A54" s="170" t="s">
        <v>233</v>
      </c>
      <c r="B54" s="170" t="str">
        <f>IF(依頼書!S68&lt;&gt;"",MAX(B$1:B53)+1,"")</f>
        <v/>
      </c>
      <c r="C54" s="171" t="str">
        <f>IF(依頼書!N68="","","W "&amp;依頼書!N68&amp;"mm"&amp;"×"&amp;"H "&amp;依頼書!O68&amp;"mm")</f>
        <v/>
      </c>
      <c r="D54" s="171"/>
      <c r="E54" s="171" t="str">
        <f>IF(依頼書!N68="","",ROUNDDOWN(依頼書!N68*依頼書!O68/1000000,2))</f>
        <v/>
      </c>
      <c r="F54" s="172"/>
      <c r="G54" s="171" t="str">
        <f>IF(OR(依頼書!S68="",依頼書!$K$9&lt;&gt;"株式会社ＬＩＸＩＬ"),"",依頼書!$K$9)</f>
        <v/>
      </c>
      <c r="H54" s="171"/>
      <c r="I54" s="171" t="str">
        <f>IF(依頼書!AK68&lt;&gt;"",SUBSTITUTE(依頼書!AK68,CHAR(10),""),"")</f>
        <v/>
      </c>
      <c r="J54" s="171" t="str">
        <f>IF(依頼書!AL68&lt;&gt;"",SUBSTITUTE(依頼書!AL68,CHAR(10),""),"")</f>
        <v/>
      </c>
      <c r="K54" s="171" t="str">
        <f>IF(依頼書!AM68&lt;&gt;"",SUBSTITUTE(依頼書!AM68,CHAR(10),""),"")</f>
        <v/>
      </c>
      <c r="L54" s="171" t="str">
        <f>IF(依頼書!S68="","",MID(依頼書!S68,4,3))</f>
        <v/>
      </c>
      <c r="M54" s="171" t="str">
        <f>IF(依頼書!S68="","",MID(依頼書!S68,7,1))</f>
        <v/>
      </c>
      <c r="N54" s="171" t="str">
        <f>IF(依頼書!S68="","",MID(依頼書!S68,8,2))</f>
        <v/>
      </c>
      <c r="O54" s="171" t="str">
        <f>IF(依頼書!S68="","",MID(依頼書!S68,10,1))</f>
        <v/>
      </c>
      <c r="P54" s="171" t="str">
        <f>IF(依頼書!S68="","",MID(依頼書!S68,11,1))</f>
        <v/>
      </c>
    </row>
    <row r="55" spans="1:16" x14ac:dyDescent="0.4">
      <c r="A55" s="170" t="s">
        <v>234</v>
      </c>
      <c r="B55" s="170" t="str">
        <f>IF(依頼書!S69&lt;&gt;"",MAX(B$1:B54)+1,"")</f>
        <v/>
      </c>
      <c r="C55" s="171" t="str">
        <f>IF(依頼書!N69="","","W "&amp;依頼書!N69&amp;"mm"&amp;"×"&amp;"H "&amp;依頼書!O69&amp;"mm")</f>
        <v/>
      </c>
      <c r="D55" s="171"/>
      <c r="E55" s="171" t="str">
        <f>IF(依頼書!N69="","",ROUNDDOWN(依頼書!N69*依頼書!O69/1000000,2))</f>
        <v/>
      </c>
      <c r="F55" s="172"/>
      <c r="G55" s="171" t="str">
        <f>IF(OR(依頼書!S69="",依頼書!$K$9&lt;&gt;"株式会社ＬＩＸＩＬ"),"",依頼書!$K$9)</f>
        <v/>
      </c>
      <c r="H55" s="171"/>
      <c r="I55" s="171" t="str">
        <f>IF(依頼書!AK69&lt;&gt;"",SUBSTITUTE(依頼書!AK69,CHAR(10),""),"")</f>
        <v/>
      </c>
      <c r="J55" s="171" t="str">
        <f>IF(依頼書!AL69&lt;&gt;"",SUBSTITUTE(依頼書!AL69,CHAR(10),""),"")</f>
        <v/>
      </c>
      <c r="K55" s="171" t="str">
        <f>IF(依頼書!AM69&lt;&gt;"",SUBSTITUTE(依頼書!AM69,CHAR(10),""),"")</f>
        <v/>
      </c>
      <c r="L55" s="171" t="str">
        <f>IF(依頼書!S69="","",MID(依頼書!S69,4,3))</f>
        <v/>
      </c>
      <c r="M55" s="171" t="str">
        <f>IF(依頼書!S69="","",MID(依頼書!S69,7,1))</f>
        <v/>
      </c>
      <c r="N55" s="171" t="str">
        <f>IF(依頼書!S69="","",MID(依頼書!S69,8,2))</f>
        <v/>
      </c>
      <c r="O55" s="171" t="str">
        <f>IF(依頼書!S69="","",MID(依頼書!S69,10,1))</f>
        <v/>
      </c>
      <c r="P55" s="171" t="str">
        <f>IF(依頼書!S69="","",MID(依頼書!S69,11,1))</f>
        <v/>
      </c>
    </row>
    <row r="56" spans="1:16" x14ac:dyDescent="0.4">
      <c r="A56" s="170" t="s">
        <v>235</v>
      </c>
      <c r="B56" s="170" t="str">
        <f>IF(依頼書!S70&lt;&gt;"",MAX(B$1:B55)+1,"")</f>
        <v/>
      </c>
      <c r="C56" s="171" t="str">
        <f>IF(依頼書!N70="","","W "&amp;依頼書!N70&amp;"mm"&amp;"×"&amp;"H "&amp;依頼書!O70&amp;"mm")</f>
        <v/>
      </c>
      <c r="D56" s="171"/>
      <c r="E56" s="171" t="str">
        <f>IF(依頼書!N70="","",ROUNDDOWN(依頼書!N70*依頼書!O70/1000000,2))</f>
        <v/>
      </c>
      <c r="F56" s="172"/>
      <c r="G56" s="171" t="str">
        <f>IF(OR(依頼書!S70="",依頼書!$K$9&lt;&gt;"株式会社ＬＩＸＩＬ"),"",依頼書!$K$9)</f>
        <v/>
      </c>
      <c r="H56" s="171"/>
      <c r="I56" s="171" t="str">
        <f>IF(依頼書!AK70&lt;&gt;"",SUBSTITUTE(依頼書!AK70,CHAR(10),""),"")</f>
        <v/>
      </c>
      <c r="J56" s="171" t="str">
        <f>IF(依頼書!AL70&lt;&gt;"",SUBSTITUTE(依頼書!AL70,CHAR(10),""),"")</f>
        <v/>
      </c>
      <c r="K56" s="171" t="str">
        <f>IF(依頼書!AM70&lt;&gt;"",SUBSTITUTE(依頼書!AM70,CHAR(10),""),"")</f>
        <v/>
      </c>
      <c r="L56" s="171" t="str">
        <f>IF(依頼書!S70="","",MID(依頼書!S70,4,3))</f>
        <v/>
      </c>
      <c r="M56" s="171" t="str">
        <f>IF(依頼書!S70="","",MID(依頼書!S70,7,1))</f>
        <v/>
      </c>
      <c r="N56" s="171" t="str">
        <f>IF(依頼書!S70="","",MID(依頼書!S70,8,2))</f>
        <v/>
      </c>
      <c r="O56" s="171" t="str">
        <f>IF(依頼書!S70="","",MID(依頼書!S70,10,1))</f>
        <v/>
      </c>
      <c r="P56" s="171" t="str">
        <f>IF(依頼書!S70="","",MID(依頼書!S70,11,1))</f>
        <v/>
      </c>
    </row>
    <row r="57" spans="1:16" x14ac:dyDescent="0.4">
      <c r="A57" s="170" t="s">
        <v>236</v>
      </c>
      <c r="B57" s="170" t="str">
        <f>IF(依頼書!S71&lt;&gt;"",MAX(B$1:B56)+1,"")</f>
        <v/>
      </c>
      <c r="C57" s="171" t="str">
        <f>IF(依頼書!N71="","","W "&amp;依頼書!N71&amp;"mm"&amp;"×"&amp;"H "&amp;依頼書!O71&amp;"mm")</f>
        <v/>
      </c>
      <c r="D57" s="171"/>
      <c r="E57" s="171" t="str">
        <f>IF(依頼書!N71="","",ROUNDDOWN(依頼書!N71*依頼書!O71/1000000,2))</f>
        <v/>
      </c>
      <c r="F57" s="172"/>
      <c r="G57" s="171" t="str">
        <f>IF(OR(依頼書!S71="",依頼書!$K$9&lt;&gt;"株式会社ＬＩＸＩＬ"),"",依頼書!$K$9)</f>
        <v/>
      </c>
      <c r="H57" s="171"/>
      <c r="I57" s="171" t="str">
        <f>IF(依頼書!AK71&lt;&gt;"",SUBSTITUTE(依頼書!AK71,CHAR(10),""),"")</f>
        <v/>
      </c>
      <c r="J57" s="171" t="str">
        <f>IF(依頼書!AL71&lt;&gt;"",SUBSTITUTE(依頼書!AL71,CHAR(10),""),"")</f>
        <v/>
      </c>
      <c r="K57" s="171" t="str">
        <f>IF(依頼書!AM71&lt;&gt;"",SUBSTITUTE(依頼書!AM71,CHAR(10),""),"")</f>
        <v/>
      </c>
      <c r="L57" s="171" t="str">
        <f>IF(依頼書!S71="","",MID(依頼書!S71,4,3))</f>
        <v/>
      </c>
      <c r="M57" s="171" t="str">
        <f>IF(依頼書!S71="","",MID(依頼書!S71,7,1))</f>
        <v/>
      </c>
      <c r="N57" s="171" t="str">
        <f>IF(依頼書!S71="","",MID(依頼書!S71,8,2))</f>
        <v/>
      </c>
      <c r="O57" s="171" t="str">
        <f>IF(依頼書!S71="","",MID(依頼書!S71,10,1))</f>
        <v/>
      </c>
      <c r="P57" s="171" t="str">
        <f>IF(依頼書!S71="","",MID(依頼書!S71,11,1))</f>
        <v/>
      </c>
    </row>
    <row r="58" spans="1:16" x14ac:dyDescent="0.4">
      <c r="A58" s="170" t="s">
        <v>237</v>
      </c>
      <c r="B58" s="170" t="str">
        <f>IF(依頼書!S72&lt;&gt;"",MAX(B$1:B57)+1,"")</f>
        <v/>
      </c>
      <c r="C58" s="171" t="str">
        <f>IF(依頼書!N72="","","W "&amp;依頼書!N72&amp;"mm"&amp;"×"&amp;"H "&amp;依頼書!O72&amp;"mm")</f>
        <v/>
      </c>
      <c r="D58" s="171"/>
      <c r="E58" s="171" t="str">
        <f>IF(依頼書!N72="","",ROUNDDOWN(依頼書!N72*依頼書!O72/1000000,2))</f>
        <v/>
      </c>
      <c r="F58" s="172"/>
      <c r="G58" s="171" t="str">
        <f>IF(OR(依頼書!S72="",依頼書!$K$9&lt;&gt;"株式会社ＬＩＸＩＬ"),"",依頼書!$K$9)</f>
        <v/>
      </c>
      <c r="H58" s="171"/>
      <c r="I58" s="171" t="str">
        <f>IF(依頼書!AK72&lt;&gt;"",SUBSTITUTE(依頼書!AK72,CHAR(10),""),"")</f>
        <v/>
      </c>
      <c r="J58" s="171" t="str">
        <f>IF(依頼書!AL72&lt;&gt;"",SUBSTITUTE(依頼書!AL72,CHAR(10),""),"")</f>
        <v/>
      </c>
      <c r="K58" s="171" t="str">
        <f>IF(依頼書!AM72&lt;&gt;"",SUBSTITUTE(依頼書!AM72,CHAR(10),""),"")</f>
        <v/>
      </c>
      <c r="L58" s="171" t="str">
        <f>IF(依頼書!S72="","",MID(依頼書!S72,4,3))</f>
        <v/>
      </c>
      <c r="M58" s="171" t="str">
        <f>IF(依頼書!S72="","",MID(依頼書!S72,7,1))</f>
        <v/>
      </c>
      <c r="N58" s="171" t="str">
        <f>IF(依頼書!S72="","",MID(依頼書!S72,8,2))</f>
        <v/>
      </c>
      <c r="O58" s="171" t="str">
        <f>IF(依頼書!S72="","",MID(依頼書!S72,10,1))</f>
        <v/>
      </c>
      <c r="P58" s="171" t="str">
        <f>IF(依頼書!S72="","",MID(依頼書!S72,11,1))</f>
        <v/>
      </c>
    </row>
    <row r="59" spans="1:16" x14ac:dyDescent="0.4">
      <c r="A59" s="170" t="s">
        <v>238</v>
      </c>
      <c r="B59" s="170" t="str">
        <f>IF(依頼書!S73&lt;&gt;"",MAX(B$1:B58)+1,"")</f>
        <v/>
      </c>
      <c r="C59" s="171" t="str">
        <f>IF(依頼書!N73="","","W "&amp;依頼書!N73&amp;"mm"&amp;"×"&amp;"H "&amp;依頼書!O73&amp;"mm")</f>
        <v/>
      </c>
      <c r="D59" s="171"/>
      <c r="E59" s="171" t="str">
        <f>IF(依頼書!N73="","",ROUNDDOWN(依頼書!N73*依頼書!O73/1000000,2))</f>
        <v/>
      </c>
      <c r="F59" s="172"/>
      <c r="G59" s="171" t="str">
        <f>IF(OR(依頼書!S73="",依頼書!$K$9&lt;&gt;"株式会社ＬＩＸＩＬ"),"",依頼書!$K$9)</f>
        <v/>
      </c>
      <c r="H59" s="171"/>
      <c r="I59" s="171" t="str">
        <f>IF(依頼書!AK73&lt;&gt;"",SUBSTITUTE(依頼書!AK73,CHAR(10),""),"")</f>
        <v/>
      </c>
      <c r="J59" s="171" t="str">
        <f>IF(依頼書!AL73&lt;&gt;"",SUBSTITUTE(依頼書!AL73,CHAR(10),""),"")</f>
        <v/>
      </c>
      <c r="K59" s="171" t="str">
        <f>IF(依頼書!AM73&lt;&gt;"",SUBSTITUTE(依頼書!AM73,CHAR(10),""),"")</f>
        <v/>
      </c>
      <c r="L59" s="171" t="str">
        <f>IF(依頼書!S73="","",MID(依頼書!S73,4,3))</f>
        <v/>
      </c>
      <c r="M59" s="171" t="str">
        <f>IF(依頼書!S73="","",MID(依頼書!S73,7,1))</f>
        <v/>
      </c>
      <c r="N59" s="171" t="str">
        <f>IF(依頼書!S73="","",MID(依頼書!S73,8,2))</f>
        <v/>
      </c>
      <c r="O59" s="171" t="str">
        <f>IF(依頼書!S73="","",MID(依頼書!S73,10,1))</f>
        <v/>
      </c>
      <c r="P59" s="171" t="str">
        <f>IF(依頼書!S73="","",MID(依頼書!S73,11,1))</f>
        <v/>
      </c>
    </row>
    <row r="60" spans="1:16" x14ac:dyDescent="0.4">
      <c r="A60" s="170" t="s">
        <v>239</v>
      </c>
      <c r="B60" s="170" t="str">
        <f>IF(依頼書!S74&lt;&gt;"",MAX(B$1:B59)+1,"")</f>
        <v/>
      </c>
      <c r="C60" s="171" t="str">
        <f>IF(依頼書!N74="","","W "&amp;依頼書!N74&amp;"mm"&amp;"×"&amp;"H "&amp;依頼書!O74&amp;"mm")</f>
        <v/>
      </c>
      <c r="D60" s="171"/>
      <c r="E60" s="171" t="str">
        <f>IF(依頼書!N74="","",ROUNDDOWN(依頼書!N74*依頼書!O74/1000000,2))</f>
        <v/>
      </c>
      <c r="F60" s="172"/>
      <c r="G60" s="171" t="str">
        <f>IF(OR(依頼書!S74="",依頼書!$K$9&lt;&gt;"株式会社ＬＩＸＩＬ"),"",依頼書!$K$9)</f>
        <v/>
      </c>
      <c r="H60" s="171"/>
      <c r="I60" s="171" t="str">
        <f>IF(依頼書!AK74&lt;&gt;"",SUBSTITUTE(依頼書!AK74,CHAR(10),""),"")</f>
        <v/>
      </c>
      <c r="J60" s="171" t="str">
        <f>IF(依頼書!AL74&lt;&gt;"",SUBSTITUTE(依頼書!AL74,CHAR(10),""),"")</f>
        <v/>
      </c>
      <c r="K60" s="171" t="str">
        <f>IF(依頼書!AM74&lt;&gt;"",SUBSTITUTE(依頼書!AM74,CHAR(10),""),"")</f>
        <v/>
      </c>
      <c r="L60" s="171" t="str">
        <f>IF(依頼書!S74="","",MID(依頼書!S74,4,3))</f>
        <v/>
      </c>
      <c r="M60" s="171" t="str">
        <f>IF(依頼書!S74="","",MID(依頼書!S74,7,1))</f>
        <v/>
      </c>
      <c r="N60" s="171" t="str">
        <f>IF(依頼書!S74="","",MID(依頼書!S74,8,2))</f>
        <v/>
      </c>
      <c r="O60" s="171" t="str">
        <f>IF(依頼書!S74="","",MID(依頼書!S74,10,1))</f>
        <v/>
      </c>
      <c r="P60" s="171" t="str">
        <f>IF(依頼書!S74="","",MID(依頼書!S74,11,1))</f>
        <v/>
      </c>
    </row>
    <row r="61" spans="1:16" x14ac:dyDescent="0.4">
      <c r="A61" s="170" t="s">
        <v>240</v>
      </c>
      <c r="B61" s="170" t="str">
        <f>IF(依頼書!S75&lt;&gt;"",MAX(B$1:B60)+1,"")</f>
        <v/>
      </c>
      <c r="C61" s="171" t="str">
        <f>IF(依頼書!N75="","","W "&amp;依頼書!N75&amp;"mm"&amp;"×"&amp;"H "&amp;依頼書!O75&amp;"mm")</f>
        <v/>
      </c>
      <c r="D61" s="171"/>
      <c r="E61" s="171" t="str">
        <f>IF(依頼書!N75="","",ROUNDDOWN(依頼書!N75*依頼書!O75/1000000,2))</f>
        <v/>
      </c>
      <c r="F61" s="172"/>
      <c r="G61" s="171" t="str">
        <f>IF(OR(依頼書!S75="",依頼書!$K$9&lt;&gt;"株式会社ＬＩＸＩＬ"),"",依頼書!$K$9)</f>
        <v/>
      </c>
      <c r="H61" s="171"/>
      <c r="I61" s="171" t="str">
        <f>IF(依頼書!AK75&lt;&gt;"",SUBSTITUTE(依頼書!AK75,CHAR(10),""),"")</f>
        <v/>
      </c>
      <c r="J61" s="171" t="str">
        <f>IF(依頼書!AL75&lt;&gt;"",SUBSTITUTE(依頼書!AL75,CHAR(10),""),"")</f>
        <v/>
      </c>
      <c r="K61" s="171" t="str">
        <f>IF(依頼書!AM75&lt;&gt;"",SUBSTITUTE(依頼書!AM75,CHAR(10),""),"")</f>
        <v/>
      </c>
      <c r="L61" s="171" t="str">
        <f>IF(依頼書!S75="","",MID(依頼書!S75,4,3))</f>
        <v/>
      </c>
      <c r="M61" s="171" t="str">
        <f>IF(依頼書!S75="","",MID(依頼書!S75,7,1))</f>
        <v/>
      </c>
      <c r="N61" s="171" t="str">
        <f>IF(依頼書!S75="","",MID(依頼書!S75,8,2))</f>
        <v/>
      </c>
      <c r="O61" s="171" t="str">
        <f>IF(依頼書!S75="","",MID(依頼書!S75,10,1))</f>
        <v/>
      </c>
      <c r="P61" s="171" t="str">
        <f>IF(依頼書!S75="","",MID(依頼書!S75,11,1))</f>
        <v/>
      </c>
    </row>
    <row r="62" spans="1:16" x14ac:dyDescent="0.4">
      <c r="A62" s="170" t="s">
        <v>241</v>
      </c>
      <c r="B62" s="170" t="str">
        <f>IF(依頼書!S76&lt;&gt;"",MAX(B$1:B61)+1,"")</f>
        <v/>
      </c>
      <c r="C62" s="171" t="str">
        <f>IF(依頼書!N76="","","W "&amp;依頼書!N76&amp;"mm"&amp;"×"&amp;"H "&amp;依頼書!O76&amp;"mm")</f>
        <v/>
      </c>
      <c r="D62" s="171"/>
      <c r="E62" s="171" t="str">
        <f>IF(依頼書!N76="","",ROUNDDOWN(依頼書!N76*依頼書!O76/1000000,2))</f>
        <v/>
      </c>
      <c r="F62" s="172"/>
      <c r="G62" s="171" t="str">
        <f>IF(OR(依頼書!S76="",依頼書!$K$9&lt;&gt;"株式会社ＬＩＸＩＬ"),"",依頼書!$K$9)</f>
        <v/>
      </c>
      <c r="H62" s="171"/>
      <c r="I62" s="171" t="str">
        <f>IF(依頼書!AK76&lt;&gt;"",SUBSTITUTE(依頼書!AK76,CHAR(10),""),"")</f>
        <v/>
      </c>
      <c r="J62" s="171" t="str">
        <f>IF(依頼書!AL76&lt;&gt;"",SUBSTITUTE(依頼書!AL76,CHAR(10),""),"")</f>
        <v/>
      </c>
      <c r="K62" s="171" t="str">
        <f>IF(依頼書!AM76&lt;&gt;"",SUBSTITUTE(依頼書!AM76,CHAR(10),""),"")</f>
        <v/>
      </c>
      <c r="L62" s="171" t="str">
        <f>IF(依頼書!S76="","",MID(依頼書!S76,4,3))</f>
        <v/>
      </c>
      <c r="M62" s="171" t="str">
        <f>IF(依頼書!S76="","",MID(依頼書!S76,7,1))</f>
        <v/>
      </c>
      <c r="N62" s="171" t="str">
        <f>IF(依頼書!S76="","",MID(依頼書!S76,8,2))</f>
        <v/>
      </c>
      <c r="O62" s="171" t="str">
        <f>IF(依頼書!S76="","",MID(依頼書!S76,10,1))</f>
        <v/>
      </c>
      <c r="P62" s="171" t="str">
        <f>IF(依頼書!S76="","",MID(依頼書!S76,11,1))</f>
        <v/>
      </c>
    </row>
    <row r="63" spans="1:16" x14ac:dyDescent="0.4">
      <c r="A63" s="170" t="s">
        <v>242</v>
      </c>
      <c r="B63" s="170" t="str">
        <f>IF(依頼書!S77&lt;&gt;"",MAX(B$1:B62)+1,"")</f>
        <v/>
      </c>
      <c r="C63" s="171" t="str">
        <f>IF(依頼書!N77="","","W "&amp;依頼書!N77&amp;"mm"&amp;"×"&amp;"H "&amp;依頼書!O77&amp;"mm")</f>
        <v/>
      </c>
      <c r="D63" s="171"/>
      <c r="E63" s="171" t="str">
        <f>IF(依頼書!N77="","",ROUNDDOWN(依頼書!N77*依頼書!O77/1000000,2))</f>
        <v/>
      </c>
      <c r="F63" s="172"/>
      <c r="G63" s="171" t="str">
        <f>IF(OR(依頼書!S77="",依頼書!$K$9&lt;&gt;"株式会社ＬＩＸＩＬ"),"",依頼書!$K$9)</f>
        <v/>
      </c>
      <c r="H63" s="171"/>
      <c r="I63" s="171" t="str">
        <f>IF(依頼書!AK77&lt;&gt;"",SUBSTITUTE(依頼書!AK77,CHAR(10),""),"")</f>
        <v/>
      </c>
      <c r="J63" s="171" t="str">
        <f>IF(依頼書!AL77&lt;&gt;"",SUBSTITUTE(依頼書!AL77,CHAR(10),""),"")</f>
        <v/>
      </c>
      <c r="K63" s="171" t="str">
        <f>IF(依頼書!AM77&lt;&gt;"",SUBSTITUTE(依頼書!AM77,CHAR(10),""),"")</f>
        <v/>
      </c>
      <c r="L63" s="171" t="str">
        <f>IF(依頼書!S77="","",MID(依頼書!S77,4,3))</f>
        <v/>
      </c>
      <c r="M63" s="171" t="str">
        <f>IF(依頼書!S77="","",MID(依頼書!S77,7,1))</f>
        <v/>
      </c>
      <c r="N63" s="171" t="str">
        <f>IF(依頼書!S77="","",MID(依頼書!S77,8,2))</f>
        <v/>
      </c>
      <c r="O63" s="171" t="str">
        <f>IF(依頼書!S77="","",MID(依頼書!S77,10,1))</f>
        <v/>
      </c>
      <c r="P63" s="171" t="str">
        <f>IF(依頼書!S77="","",MID(依頼書!S77,11,1))</f>
        <v/>
      </c>
    </row>
    <row r="64" spans="1:16" x14ac:dyDescent="0.4">
      <c r="A64" s="170" t="s">
        <v>243</v>
      </c>
      <c r="B64" s="170" t="str">
        <f>IF(依頼書!S78&lt;&gt;"",MAX(B$1:B63)+1,"")</f>
        <v/>
      </c>
      <c r="C64" s="171" t="str">
        <f>IF(依頼書!N78="","","W "&amp;依頼書!N78&amp;"mm"&amp;"×"&amp;"H "&amp;依頼書!O78&amp;"mm")</f>
        <v/>
      </c>
      <c r="D64" s="171"/>
      <c r="E64" s="171" t="str">
        <f>IF(依頼書!N78="","",ROUNDDOWN(依頼書!N78*依頼書!O78/1000000,2))</f>
        <v/>
      </c>
      <c r="F64" s="172"/>
      <c r="G64" s="171" t="str">
        <f>IF(OR(依頼書!S78="",依頼書!$K$9&lt;&gt;"株式会社ＬＩＸＩＬ"),"",依頼書!$K$9)</f>
        <v/>
      </c>
      <c r="H64" s="171"/>
      <c r="I64" s="171" t="str">
        <f>IF(依頼書!AK78&lt;&gt;"",SUBSTITUTE(依頼書!AK78,CHAR(10),""),"")</f>
        <v/>
      </c>
      <c r="J64" s="171" t="str">
        <f>IF(依頼書!AL78&lt;&gt;"",SUBSTITUTE(依頼書!AL78,CHAR(10),""),"")</f>
        <v/>
      </c>
      <c r="K64" s="171" t="str">
        <f>IF(依頼書!AM78&lt;&gt;"",SUBSTITUTE(依頼書!AM78,CHAR(10),""),"")</f>
        <v/>
      </c>
      <c r="L64" s="171" t="str">
        <f>IF(依頼書!S78="","",MID(依頼書!S78,4,3))</f>
        <v/>
      </c>
      <c r="M64" s="171" t="str">
        <f>IF(依頼書!S78="","",MID(依頼書!S78,7,1))</f>
        <v/>
      </c>
      <c r="N64" s="171" t="str">
        <f>IF(依頼書!S78="","",MID(依頼書!S78,8,2))</f>
        <v/>
      </c>
      <c r="O64" s="171" t="str">
        <f>IF(依頼書!S78="","",MID(依頼書!S78,10,1))</f>
        <v/>
      </c>
      <c r="P64" s="171" t="str">
        <f>IF(依頼書!S78="","",MID(依頼書!S78,11,1))</f>
        <v/>
      </c>
    </row>
    <row r="65" spans="1:16" x14ac:dyDescent="0.4">
      <c r="A65" s="170" t="s">
        <v>244</v>
      </c>
      <c r="B65" s="170" t="str">
        <f>IF(依頼書!S79&lt;&gt;"",MAX(B$1:B64)+1,"")</f>
        <v/>
      </c>
      <c r="C65" s="171" t="str">
        <f>IF(依頼書!N79="","","W "&amp;依頼書!N79&amp;"mm"&amp;"×"&amp;"H "&amp;依頼書!O79&amp;"mm")</f>
        <v/>
      </c>
      <c r="D65" s="171"/>
      <c r="E65" s="171" t="str">
        <f>IF(依頼書!N79="","",ROUNDDOWN(依頼書!N79*依頼書!O79/1000000,2))</f>
        <v/>
      </c>
      <c r="F65" s="172"/>
      <c r="G65" s="171" t="str">
        <f>IF(OR(依頼書!S79="",依頼書!$K$9&lt;&gt;"株式会社ＬＩＸＩＬ"),"",依頼書!$K$9)</f>
        <v/>
      </c>
      <c r="H65" s="171"/>
      <c r="I65" s="171" t="str">
        <f>IF(依頼書!AK79&lt;&gt;"",SUBSTITUTE(依頼書!AK79,CHAR(10),""),"")</f>
        <v/>
      </c>
      <c r="J65" s="171" t="str">
        <f>IF(依頼書!AL79&lt;&gt;"",SUBSTITUTE(依頼書!AL79,CHAR(10),""),"")</f>
        <v/>
      </c>
      <c r="K65" s="171" t="str">
        <f>IF(依頼書!AM79&lt;&gt;"",SUBSTITUTE(依頼書!AM79,CHAR(10),""),"")</f>
        <v/>
      </c>
      <c r="L65" s="171" t="str">
        <f>IF(依頼書!S79="","",MID(依頼書!S79,4,3))</f>
        <v/>
      </c>
      <c r="M65" s="171" t="str">
        <f>IF(依頼書!S79="","",MID(依頼書!S79,7,1))</f>
        <v/>
      </c>
      <c r="N65" s="171" t="str">
        <f>IF(依頼書!S79="","",MID(依頼書!S79,8,2))</f>
        <v/>
      </c>
      <c r="O65" s="171" t="str">
        <f>IF(依頼書!S79="","",MID(依頼書!S79,10,1))</f>
        <v/>
      </c>
      <c r="P65" s="171" t="str">
        <f>IF(依頼書!S79="","",MID(依頼書!S79,11,1))</f>
        <v/>
      </c>
    </row>
    <row r="66" spans="1:16" x14ac:dyDescent="0.4">
      <c r="A66" s="170" t="s">
        <v>245</v>
      </c>
      <c r="B66" s="170" t="str">
        <f>IF(依頼書!S80&lt;&gt;"",MAX(B$1:B65)+1,"")</f>
        <v/>
      </c>
      <c r="C66" s="171" t="str">
        <f>IF(依頼書!N80="","","W "&amp;依頼書!N80&amp;"mm"&amp;"×"&amp;"H "&amp;依頼書!O80&amp;"mm")</f>
        <v/>
      </c>
      <c r="D66" s="171"/>
      <c r="E66" s="171" t="str">
        <f>IF(依頼書!N80="","",ROUNDDOWN(依頼書!N80*依頼書!O80/1000000,2))</f>
        <v/>
      </c>
      <c r="F66" s="172"/>
      <c r="G66" s="171" t="str">
        <f>IF(OR(依頼書!S80="",依頼書!$K$9&lt;&gt;"株式会社ＬＩＸＩＬ"),"",依頼書!$K$9)</f>
        <v/>
      </c>
      <c r="H66" s="171"/>
      <c r="I66" s="171" t="str">
        <f>IF(依頼書!AK80&lt;&gt;"",SUBSTITUTE(依頼書!AK80,CHAR(10),""),"")</f>
        <v/>
      </c>
      <c r="J66" s="171" t="str">
        <f>IF(依頼書!AL80&lt;&gt;"",SUBSTITUTE(依頼書!AL80,CHAR(10),""),"")</f>
        <v/>
      </c>
      <c r="K66" s="171" t="str">
        <f>IF(依頼書!AM80&lt;&gt;"",SUBSTITUTE(依頼書!AM80,CHAR(10),""),"")</f>
        <v/>
      </c>
      <c r="L66" s="171" t="str">
        <f>IF(依頼書!S80="","",MID(依頼書!S80,4,3))</f>
        <v/>
      </c>
      <c r="M66" s="171" t="str">
        <f>IF(依頼書!S80="","",MID(依頼書!S80,7,1))</f>
        <v/>
      </c>
      <c r="N66" s="171" t="str">
        <f>IF(依頼書!S80="","",MID(依頼書!S80,8,2))</f>
        <v/>
      </c>
      <c r="O66" s="171" t="str">
        <f>IF(依頼書!S80="","",MID(依頼書!S80,10,1))</f>
        <v/>
      </c>
      <c r="P66" s="171" t="str">
        <f>IF(依頼書!S80="","",MID(依頼書!S80,11,1))</f>
        <v/>
      </c>
    </row>
    <row r="67" spans="1:16" x14ac:dyDescent="0.4">
      <c r="A67" s="170" t="s">
        <v>246</v>
      </c>
      <c r="B67" s="170" t="str">
        <f>IF(依頼書!S81&lt;&gt;"",MAX(B$1:B66)+1,"")</f>
        <v/>
      </c>
      <c r="C67" s="171" t="str">
        <f>IF(依頼書!N81="","","W "&amp;依頼書!N81&amp;"mm"&amp;"×"&amp;"H "&amp;依頼書!O81&amp;"mm")</f>
        <v/>
      </c>
      <c r="D67" s="171"/>
      <c r="E67" s="171" t="str">
        <f>IF(依頼書!N81="","",ROUNDDOWN(依頼書!N81*依頼書!O81/1000000,2))</f>
        <v/>
      </c>
      <c r="F67" s="172"/>
      <c r="G67" s="171" t="str">
        <f>IF(OR(依頼書!S81="",依頼書!$K$9&lt;&gt;"株式会社ＬＩＸＩＬ"),"",依頼書!$K$9)</f>
        <v/>
      </c>
      <c r="H67" s="171"/>
      <c r="I67" s="171" t="str">
        <f>IF(依頼書!AK81&lt;&gt;"",SUBSTITUTE(依頼書!AK81,CHAR(10),""),"")</f>
        <v/>
      </c>
      <c r="J67" s="171" t="str">
        <f>IF(依頼書!AL81&lt;&gt;"",SUBSTITUTE(依頼書!AL81,CHAR(10),""),"")</f>
        <v/>
      </c>
      <c r="K67" s="171" t="str">
        <f>IF(依頼書!AM81&lt;&gt;"",SUBSTITUTE(依頼書!AM81,CHAR(10),""),"")</f>
        <v/>
      </c>
      <c r="L67" s="171" t="str">
        <f>IF(依頼書!S81="","",MID(依頼書!S81,4,3))</f>
        <v/>
      </c>
      <c r="M67" s="171" t="str">
        <f>IF(依頼書!S81="","",MID(依頼書!S81,7,1))</f>
        <v/>
      </c>
      <c r="N67" s="171" t="str">
        <f>IF(依頼書!S81="","",MID(依頼書!S81,8,2))</f>
        <v/>
      </c>
      <c r="O67" s="171" t="str">
        <f>IF(依頼書!S81="","",MID(依頼書!S81,10,1))</f>
        <v/>
      </c>
      <c r="P67" s="171" t="str">
        <f>IF(依頼書!S81="","",MID(依頼書!S81,11,1))</f>
        <v/>
      </c>
    </row>
    <row r="68" spans="1:16" x14ac:dyDescent="0.4">
      <c r="A68" s="170" t="s">
        <v>247</v>
      </c>
      <c r="B68" s="170" t="str">
        <f>IF(依頼書!S82&lt;&gt;"",MAX(B$1:B67)+1,"")</f>
        <v/>
      </c>
      <c r="C68" s="171" t="str">
        <f>IF(依頼書!N82="","","W "&amp;依頼書!N82&amp;"mm"&amp;"×"&amp;"H "&amp;依頼書!O82&amp;"mm")</f>
        <v/>
      </c>
      <c r="D68" s="171"/>
      <c r="E68" s="171" t="str">
        <f>IF(依頼書!N82="","",ROUNDDOWN(依頼書!N82*依頼書!O82/1000000,2))</f>
        <v/>
      </c>
      <c r="F68" s="172"/>
      <c r="G68" s="171" t="str">
        <f>IF(OR(依頼書!S82="",依頼書!$K$9&lt;&gt;"株式会社ＬＩＸＩＬ"),"",依頼書!$K$9)</f>
        <v/>
      </c>
      <c r="H68" s="171"/>
      <c r="I68" s="171" t="str">
        <f>IF(依頼書!AK82&lt;&gt;"",SUBSTITUTE(依頼書!AK82,CHAR(10),""),"")</f>
        <v/>
      </c>
      <c r="J68" s="171" t="str">
        <f>IF(依頼書!AL82&lt;&gt;"",SUBSTITUTE(依頼書!AL82,CHAR(10),""),"")</f>
        <v/>
      </c>
      <c r="K68" s="171" t="str">
        <f>IF(依頼書!AM82&lt;&gt;"",SUBSTITUTE(依頼書!AM82,CHAR(10),""),"")</f>
        <v/>
      </c>
      <c r="L68" s="171" t="str">
        <f>IF(依頼書!S82="","",MID(依頼書!S82,4,3))</f>
        <v/>
      </c>
      <c r="M68" s="171" t="str">
        <f>IF(依頼書!S82="","",MID(依頼書!S82,7,1))</f>
        <v/>
      </c>
      <c r="N68" s="171" t="str">
        <f>IF(依頼書!S82="","",MID(依頼書!S82,8,2))</f>
        <v/>
      </c>
      <c r="O68" s="171" t="str">
        <f>IF(依頼書!S82="","",MID(依頼書!S82,10,1))</f>
        <v/>
      </c>
      <c r="P68" s="171" t="str">
        <f>IF(依頼書!S82="","",MID(依頼書!S82,11,1))</f>
        <v/>
      </c>
    </row>
    <row r="69" spans="1:16" x14ac:dyDescent="0.4">
      <c r="A69" s="170" t="s">
        <v>248</v>
      </c>
      <c r="B69" s="170" t="str">
        <f>IF(依頼書!S83&lt;&gt;"",MAX(B$1:B68)+1,"")</f>
        <v/>
      </c>
      <c r="C69" s="171" t="str">
        <f>IF(依頼書!N83="","","W "&amp;依頼書!N83&amp;"mm"&amp;"×"&amp;"H "&amp;依頼書!O83&amp;"mm")</f>
        <v/>
      </c>
      <c r="D69" s="171"/>
      <c r="E69" s="171" t="str">
        <f>IF(依頼書!N83="","",ROUNDDOWN(依頼書!N83*依頼書!O83/1000000,2))</f>
        <v/>
      </c>
      <c r="F69" s="172"/>
      <c r="G69" s="171" t="str">
        <f>IF(OR(依頼書!S83="",依頼書!$K$9&lt;&gt;"株式会社ＬＩＸＩＬ"),"",依頼書!$K$9)</f>
        <v/>
      </c>
      <c r="H69" s="171"/>
      <c r="I69" s="171" t="str">
        <f>IF(依頼書!AK83&lt;&gt;"",SUBSTITUTE(依頼書!AK83,CHAR(10),""),"")</f>
        <v/>
      </c>
      <c r="J69" s="171" t="str">
        <f>IF(依頼書!AL83&lt;&gt;"",SUBSTITUTE(依頼書!AL83,CHAR(10),""),"")</f>
        <v/>
      </c>
      <c r="K69" s="171" t="str">
        <f>IF(依頼書!AM83&lt;&gt;"",SUBSTITUTE(依頼書!AM83,CHAR(10),""),"")</f>
        <v/>
      </c>
      <c r="L69" s="171" t="str">
        <f>IF(依頼書!S83="","",MID(依頼書!S83,4,3))</f>
        <v/>
      </c>
      <c r="M69" s="171" t="str">
        <f>IF(依頼書!S83="","",MID(依頼書!S83,7,1))</f>
        <v/>
      </c>
      <c r="N69" s="171" t="str">
        <f>IF(依頼書!S83="","",MID(依頼書!S83,8,2))</f>
        <v/>
      </c>
      <c r="O69" s="171" t="str">
        <f>IF(依頼書!S83="","",MID(依頼書!S83,10,1))</f>
        <v/>
      </c>
      <c r="P69" s="171" t="str">
        <f>IF(依頼書!S83="","",MID(依頼書!S83,11,1))</f>
        <v/>
      </c>
    </row>
    <row r="70" spans="1:16" x14ac:dyDescent="0.4">
      <c r="A70" s="170" t="s">
        <v>249</v>
      </c>
      <c r="B70" s="170" t="str">
        <f>IF(依頼書!S84&lt;&gt;"",MAX(B$1:B69)+1,"")</f>
        <v/>
      </c>
      <c r="C70" s="171" t="str">
        <f>IF(依頼書!N84="","","W "&amp;依頼書!N84&amp;"mm"&amp;"×"&amp;"H "&amp;依頼書!O84&amp;"mm")</f>
        <v/>
      </c>
      <c r="D70" s="171"/>
      <c r="E70" s="171" t="str">
        <f>IF(依頼書!N84="","",ROUNDDOWN(依頼書!N84*依頼書!O84/1000000,2))</f>
        <v/>
      </c>
      <c r="F70" s="172"/>
      <c r="G70" s="171" t="str">
        <f>IF(OR(依頼書!S84="",依頼書!$K$9&lt;&gt;"株式会社ＬＩＸＩＬ"),"",依頼書!$K$9)</f>
        <v/>
      </c>
      <c r="H70" s="171"/>
      <c r="I70" s="171" t="str">
        <f>IF(依頼書!AK84&lt;&gt;"",SUBSTITUTE(依頼書!AK84,CHAR(10),""),"")</f>
        <v/>
      </c>
      <c r="J70" s="171" t="str">
        <f>IF(依頼書!AL84&lt;&gt;"",SUBSTITUTE(依頼書!AL84,CHAR(10),""),"")</f>
        <v/>
      </c>
      <c r="K70" s="171" t="str">
        <f>IF(依頼書!AM84&lt;&gt;"",SUBSTITUTE(依頼書!AM84,CHAR(10),""),"")</f>
        <v/>
      </c>
      <c r="L70" s="171" t="str">
        <f>IF(依頼書!S84="","",MID(依頼書!S84,4,3))</f>
        <v/>
      </c>
      <c r="M70" s="171" t="str">
        <f>IF(依頼書!S84="","",MID(依頼書!S84,7,1))</f>
        <v/>
      </c>
      <c r="N70" s="171" t="str">
        <f>IF(依頼書!S84="","",MID(依頼書!S84,8,2))</f>
        <v/>
      </c>
      <c r="O70" s="171" t="str">
        <f>IF(依頼書!S84="","",MID(依頼書!S84,10,1))</f>
        <v/>
      </c>
      <c r="P70" s="171" t="str">
        <f>IF(依頼書!S84="","",MID(依頼書!S84,11,1))</f>
        <v/>
      </c>
    </row>
    <row r="71" spans="1:16" x14ac:dyDescent="0.4">
      <c r="A71" s="170" t="s">
        <v>250</v>
      </c>
      <c r="B71" s="170" t="str">
        <f>IF(依頼書!S85&lt;&gt;"",MAX(B$1:B70)+1,"")</f>
        <v/>
      </c>
      <c r="C71" s="171" t="str">
        <f>IF(依頼書!N85="","","W "&amp;依頼書!N85&amp;"mm"&amp;"×"&amp;"H "&amp;依頼書!O85&amp;"mm")</f>
        <v/>
      </c>
      <c r="D71" s="171"/>
      <c r="E71" s="171" t="str">
        <f>IF(依頼書!N85="","",ROUNDDOWN(依頼書!N85*依頼書!O85/1000000,2))</f>
        <v/>
      </c>
      <c r="F71" s="172"/>
      <c r="G71" s="171" t="str">
        <f>IF(OR(依頼書!S85="",依頼書!$K$9&lt;&gt;"株式会社ＬＩＸＩＬ"),"",依頼書!$K$9)</f>
        <v/>
      </c>
      <c r="H71" s="171"/>
      <c r="I71" s="171" t="str">
        <f>IF(依頼書!AK85&lt;&gt;"",SUBSTITUTE(依頼書!AK85,CHAR(10),""),"")</f>
        <v/>
      </c>
      <c r="J71" s="171" t="str">
        <f>IF(依頼書!AL85&lt;&gt;"",SUBSTITUTE(依頼書!AL85,CHAR(10),""),"")</f>
        <v/>
      </c>
      <c r="K71" s="171" t="str">
        <f>IF(依頼書!AM85&lt;&gt;"",SUBSTITUTE(依頼書!AM85,CHAR(10),""),"")</f>
        <v/>
      </c>
      <c r="L71" s="171" t="str">
        <f>IF(依頼書!S85="","",MID(依頼書!S85,4,3))</f>
        <v/>
      </c>
      <c r="M71" s="171" t="str">
        <f>IF(依頼書!S85="","",MID(依頼書!S85,7,1))</f>
        <v/>
      </c>
      <c r="N71" s="171" t="str">
        <f>IF(依頼書!S85="","",MID(依頼書!S85,8,2))</f>
        <v/>
      </c>
      <c r="O71" s="171" t="str">
        <f>IF(依頼書!S85="","",MID(依頼書!S85,10,1))</f>
        <v/>
      </c>
      <c r="P71" s="171" t="str">
        <f>IF(依頼書!S85="","",MID(依頼書!S85,11,1))</f>
        <v/>
      </c>
    </row>
    <row r="72" spans="1:16" x14ac:dyDescent="0.4">
      <c r="A72" s="170" t="s">
        <v>251</v>
      </c>
      <c r="B72" s="170" t="str">
        <f>IF(依頼書!S86&lt;&gt;"",MAX(B$1:B71)+1,"")</f>
        <v/>
      </c>
      <c r="C72" s="171" t="str">
        <f>IF(依頼書!N86="","","W "&amp;依頼書!N86&amp;"mm"&amp;"×"&amp;"H "&amp;依頼書!O86&amp;"mm")</f>
        <v/>
      </c>
      <c r="D72" s="171"/>
      <c r="E72" s="171" t="str">
        <f>IF(依頼書!N86="","",ROUNDDOWN(依頼書!N86*依頼書!O86/1000000,2))</f>
        <v/>
      </c>
      <c r="F72" s="172"/>
      <c r="G72" s="171" t="str">
        <f>IF(OR(依頼書!S86="",依頼書!$K$9&lt;&gt;"株式会社ＬＩＸＩＬ"),"",依頼書!$K$9)</f>
        <v/>
      </c>
      <c r="H72" s="171"/>
      <c r="I72" s="171" t="str">
        <f>IF(依頼書!AK86&lt;&gt;"",SUBSTITUTE(依頼書!AK86,CHAR(10),""),"")</f>
        <v/>
      </c>
      <c r="J72" s="171" t="str">
        <f>IF(依頼書!AL86&lt;&gt;"",SUBSTITUTE(依頼書!AL86,CHAR(10),""),"")</f>
        <v/>
      </c>
      <c r="K72" s="171" t="str">
        <f>IF(依頼書!AM86&lt;&gt;"",SUBSTITUTE(依頼書!AM86,CHAR(10),""),"")</f>
        <v/>
      </c>
      <c r="L72" s="171" t="str">
        <f>IF(依頼書!S86="","",MID(依頼書!S86,4,3))</f>
        <v/>
      </c>
      <c r="M72" s="171" t="str">
        <f>IF(依頼書!S86="","",MID(依頼書!S86,7,1))</f>
        <v/>
      </c>
      <c r="N72" s="171" t="str">
        <f>IF(依頼書!S86="","",MID(依頼書!S86,8,2))</f>
        <v/>
      </c>
      <c r="O72" s="171" t="str">
        <f>IF(依頼書!S86="","",MID(依頼書!S86,10,1))</f>
        <v/>
      </c>
      <c r="P72" s="171" t="str">
        <f>IF(依頼書!S86="","",MID(依頼書!S86,11,1))</f>
        <v/>
      </c>
    </row>
    <row r="73" spans="1:16" x14ac:dyDescent="0.4">
      <c r="A73" s="170" t="s">
        <v>252</v>
      </c>
      <c r="B73" s="170" t="str">
        <f>IF(依頼書!S87&lt;&gt;"",MAX(B$1:B72)+1,"")</f>
        <v/>
      </c>
      <c r="C73" s="171" t="str">
        <f>IF(依頼書!N87="","","W "&amp;依頼書!N87&amp;"mm"&amp;"×"&amp;"H "&amp;依頼書!O87&amp;"mm")</f>
        <v/>
      </c>
      <c r="D73" s="171"/>
      <c r="E73" s="171" t="str">
        <f>IF(依頼書!N87="","",ROUNDDOWN(依頼書!N87*依頼書!O87/1000000,2))</f>
        <v/>
      </c>
      <c r="F73" s="172"/>
      <c r="G73" s="171" t="str">
        <f>IF(OR(依頼書!S87="",依頼書!$K$9&lt;&gt;"株式会社ＬＩＸＩＬ"),"",依頼書!$K$9)</f>
        <v/>
      </c>
      <c r="H73" s="171"/>
      <c r="I73" s="171" t="str">
        <f>IF(依頼書!AK87&lt;&gt;"",SUBSTITUTE(依頼書!AK87,CHAR(10),""),"")</f>
        <v/>
      </c>
      <c r="J73" s="171" t="str">
        <f>IF(依頼書!AL87&lt;&gt;"",SUBSTITUTE(依頼書!AL87,CHAR(10),""),"")</f>
        <v/>
      </c>
      <c r="K73" s="171" t="str">
        <f>IF(依頼書!AM87&lt;&gt;"",SUBSTITUTE(依頼書!AM87,CHAR(10),""),"")</f>
        <v/>
      </c>
      <c r="L73" s="171" t="str">
        <f>IF(依頼書!S87="","",MID(依頼書!S87,4,3))</f>
        <v/>
      </c>
      <c r="M73" s="171" t="str">
        <f>IF(依頼書!S87="","",MID(依頼書!S87,7,1))</f>
        <v/>
      </c>
      <c r="N73" s="171" t="str">
        <f>IF(依頼書!S87="","",MID(依頼書!S87,8,2))</f>
        <v/>
      </c>
      <c r="O73" s="171" t="str">
        <f>IF(依頼書!S87="","",MID(依頼書!S87,10,1))</f>
        <v/>
      </c>
      <c r="P73" s="171" t="str">
        <f>IF(依頼書!S87="","",MID(依頼書!S87,11,1))</f>
        <v/>
      </c>
    </row>
    <row r="74" spans="1:16" x14ac:dyDescent="0.4">
      <c r="A74" s="170" t="s">
        <v>253</v>
      </c>
      <c r="B74" s="170" t="str">
        <f>IF(依頼書!S88&lt;&gt;"",MAX(B$1:B73)+1,"")</f>
        <v/>
      </c>
      <c r="C74" s="171" t="str">
        <f>IF(依頼書!N88="","","W "&amp;依頼書!N88&amp;"mm"&amp;"×"&amp;"H "&amp;依頼書!O88&amp;"mm")</f>
        <v/>
      </c>
      <c r="D74" s="171"/>
      <c r="E74" s="171" t="str">
        <f>IF(依頼書!N88="","",ROUNDDOWN(依頼書!N88*依頼書!O88/1000000,2))</f>
        <v/>
      </c>
      <c r="F74" s="172"/>
      <c r="G74" s="171" t="str">
        <f>IF(OR(依頼書!S88="",依頼書!$K$9&lt;&gt;"株式会社ＬＩＸＩＬ"),"",依頼書!$K$9)</f>
        <v/>
      </c>
      <c r="H74" s="171"/>
      <c r="I74" s="171" t="str">
        <f>IF(依頼書!AK88&lt;&gt;"",SUBSTITUTE(依頼書!AK88,CHAR(10),""),"")</f>
        <v/>
      </c>
      <c r="J74" s="171" t="str">
        <f>IF(依頼書!AL88&lt;&gt;"",SUBSTITUTE(依頼書!AL88,CHAR(10),""),"")</f>
        <v/>
      </c>
      <c r="K74" s="171" t="str">
        <f>IF(依頼書!AM88&lt;&gt;"",SUBSTITUTE(依頼書!AM88,CHAR(10),""),"")</f>
        <v/>
      </c>
      <c r="L74" s="171" t="str">
        <f>IF(依頼書!S88="","",MID(依頼書!S88,4,3))</f>
        <v/>
      </c>
      <c r="M74" s="171" t="str">
        <f>IF(依頼書!S88="","",MID(依頼書!S88,7,1))</f>
        <v/>
      </c>
      <c r="N74" s="171" t="str">
        <f>IF(依頼書!S88="","",MID(依頼書!S88,8,2))</f>
        <v/>
      </c>
      <c r="O74" s="171" t="str">
        <f>IF(依頼書!S88="","",MID(依頼書!S88,10,1))</f>
        <v/>
      </c>
      <c r="P74" s="171" t="str">
        <f>IF(依頼書!S88="","",MID(依頼書!S88,11,1))</f>
        <v/>
      </c>
    </row>
    <row r="75" spans="1:16" x14ac:dyDescent="0.4">
      <c r="A75" s="170" t="s">
        <v>254</v>
      </c>
      <c r="B75" s="170" t="str">
        <f>IF(依頼書!S89&lt;&gt;"",MAX(B$1:B74)+1,"")</f>
        <v/>
      </c>
      <c r="C75" s="171" t="str">
        <f>IF(依頼書!N89="","","W "&amp;依頼書!N89&amp;"mm"&amp;"×"&amp;"H "&amp;依頼書!O89&amp;"mm")</f>
        <v/>
      </c>
      <c r="D75" s="171"/>
      <c r="E75" s="171" t="str">
        <f>IF(依頼書!N89="","",ROUNDDOWN(依頼書!N89*依頼書!O89/1000000,2))</f>
        <v/>
      </c>
      <c r="F75" s="172"/>
      <c r="G75" s="171" t="str">
        <f>IF(OR(依頼書!S89="",依頼書!$K$9&lt;&gt;"株式会社ＬＩＸＩＬ"),"",依頼書!$K$9)</f>
        <v/>
      </c>
      <c r="H75" s="171"/>
      <c r="I75" s="171" t="str">
        <f>IF(依頼書!AK89&lt;&gt;"",SUBSTITUTE(依頼書!AK89,CHAR(10),""),"")</f>
        <v/>
      </c>
      <c r="J75" s="171" t="str">
        <f>IF(依頼書!AL89&lt;&gt;"",SUBSTITUTE(依頼書!AL89,CHAR(10),""),"")</f>
        <v/>
      </c>
      <c r="K75" s="171" t="str">
        <f>IF(依頼書!AM89&lt;&gt;"",SUBSTITUTE(依頼書!AM89,CHAR(10),""),"")</f>
        <v/>
      </c>
      <c r="L75" s="171" t="str">
        <f>IF(依頼書!S89="","",MID(依頼書!S89,4,3))</f>
        <v/>
      </c>
      <c r="M75" s="171" t="str">
        <f>IF(依頼書!S89="","",MID(依頼書!S89,7,1))</f>
        <v/>
      </c>
      <c r="N75" s="171" t="str">
        <f>IF(依頼書!S89="","",MID(依頼書!S89,8,2))</f>
        <v/>
      </c>
      <c r="O75" s="171" t="str">
        <f>IF(依頼書!S89="","",MID(依頼書!S89,10,1))</f>
        <v/>
      </c>
      <c r="P75" s="171" t="str">
        <f>IF(依頼書!S89="","",MID(依頼書!S89,11,1))</f>
        <v/>
      </c>
    </row>
    <row r="76" spans="1:16" x14ac:dyDescent="0.4">
      <c r="A76" s="170" t="s">
        <v>255</v>
      </c>
      <c r="B76" s="170" t="str">
        <f>IF(依頼書!S90&lt;&gt;"",MAX(B$1:B75)+1,"")</f>
        <v/>
      </c>
      <c r="C76" s="171" t="str">
        <f>IF(依頼書!N90="","","W "&amp;依頼書!N90&amp;"mm"&amp;"×"&amp;"H "&amp;依頼書!O90&amp;"mm")</f>
        <v/>
      </c>
      <c r="D76" s="171"/>
      <c r="E76" s="171" t="str">
        <f>IF(依頼書!N90="","",ROUNDDOWN(依頼書!N90*依頼書!O90/1000000,2))</f>
        <v/>
      </c>
      <c r="F76" s="172"/>
      <c r="G76" s="171" t="str">
        <f>IF(OR(依頼書!S90="",依頼書!$K$9&lt;&gt;"株式会社ＬＩＸＩＬ"),"",依頼書!$K$9)</f>
        <v/>
      </c>
      <c r="H76" s="171"/>
      <c r="I76" s="171" t="str">
        <f>IF(依頼書!AK90&lt;&gt;"",SUBSTITUTE(依頼書!AK90,CHAR(10),""),"")</f>
        <v/>
      </c>
      <c r="J76" s="171" t="str">
        <f>IF(依頼書!AL90&lt;&gt;"",SUBSTITUTE(依頼書!AL90,CHAR(10),""),"")</f>
        <v/>
      </c>
      <c r="K76" s="171" t="str">
        <f>IF(依頼書!AM90&lt;&gt;"",SUBSTITUTE(依頼書!AM90,CHAR(10),""),"")</f>
        <v/>
      </c>
      <c r="L76" s="171" t="str">
        <f>IF(依頼書!S90="","",MID(依頼書!S90,4,3))</f>
        <v/>
      </c>
      <c r="M76" s="171" t="str">
        <f>IF(依頼書!S90="","",MID(依頼書!S90,7,1))</f>
        <v/>
      </c>
      <c r="N76" s="171" t="str">
        <f>IF(依頼書!S90="","",MID(依頼書!S90,8,2))</f>
        <v/>
      </c>
      <c r="O76" s="171" t="str">
        <f>IF(依頼書!S90="","",MID(依頼書!S90,10,1))</f>
        <v/>
      </c>
      <c r="P76" s="171" t="str">
        <f>IF(依頼書!S90="","",MID(依頼書!S90,11,1))</f>
        <v/>
      </c>
    </row>
    <row r="77" spans="1:16" x14ac:dyDescent="0.4">
      <c r="A77" s="170" t="s">
        <v>256</v>
      </c>
      <c r="B77" s="170" t="str">
        <f>IF(依頼書!S91&lt;&gt;"",MAX(B$1:B76)+1,"")</f>
        <v/>
      </c>
      <c r="C77" s="171" t="str">
        <f>IF(依頼書!N91="","","W "&amp;依頼書!N91&amp;"mm"&amp;"×"&amp;"H "&amp;依頼書!O91&amp;"mm")</f>
        <v/>
      </c>
      <c r="D77" s="171"/>
      <c r="E77" s="171" t="str">
        <f>IF(依頼書!N91="","",ROUNDDOWN(依頼書!N91*依頼書!O91/1000000,2))</f>
        <v/>
      </c>
      <c r="F77" s="172"/>
      <c r="G77" s="171" t="str">
        <f>IF(OR(依頼書!S91="",依頼書!$K$9&lt;&gt;"株式会社ＬＩＸＩＬ"),"",依頼書!$K$9)</f>
        <v/>
      </c>
      <c r="H77" s="171"/>
      <c r="I77" s="171" t="str">
        <f>IF(依頼書!AK91&lt;&gt;"",SUBSTITUTE(依頼書!AK91,CHAR(10),""),"")</f>
        <v/>
      </c>
      <c r="J77" s="171" t="str">
        <f>IF(依頼書!AL91&lt;&gt;"",SUBSTITUTE(依頼書!AL91,CHAR(10),""),"")</f>
        <v/>
      </c>
      <c r="K77" s="171" t="str">
        <f>IF(依頼書!AM91&lt;&gt;"",SUBSTITUTE(依頼書!AM91,CHAR(10),""),"")</f>
        <v/>
      </c>
      <c r="L77" s="171" t="str">
        <f>IF(依頼書!S91="","",MID(依頼書!S91,4,3))</f>
        <v/>
      </c>
      <c r="M77" s="171" t="str">
        <f>IF(依頼書!S91="","",MID(依頼書!S91,7,1))</f>
        <v/>
      </c>
      <c r="N77" s="171" t="str">
        <f>IF(依頼書!S91="","",MID(依頼書!S91,8,2))</f>
        <v/>
      </c>
      <c r="O77" s="171" t="str">
        <f>IF(依頼書!S91="","",MID(依頼書!S91,10,1))</f>
        <v/>
      </c>
      <c r="P77" s="171" t="str">
        <f>IF(依頼書!S91="","",MID(依頼書!S91,11,1))</f>
        <v/>
      </c>
    </row>
    <row r="78" spans="1:16" x14ac:dyDescent="0.4">
      <c r="A78" s="170" t="s">
        <v>257</v>
      </c>
      <c r="B78" s="170" t="str">
        <f>IF(依頼書!S92&lt;&gt;"",MAX(B$1:B77)+1,"")</f>
        <v/>
      </c>
      <c r="C78" s="171" t="str">
        <f>IF(依頼書!N92="","","W "&amp;依頼書!N92&amp;"mm"&amp;"×"&amp;"H "&amp;依頼書!O92&amp;"mm")</f>
        <v/>
      </c>
      <c r="D78" s="171"/>
      <c r="E78" s="171" t="str">
        <f>IF(依頼書!N92="","",ROUNDDOWN(依頼書!N92*依頼書!O92/1000000,2))</f>
        <v/>
      </c>
      <c r="F78" s="172"/>
      <c r="G78" s="171" t="str">
        <f>IF(OR(依頼書!S92="",依頼書!$K$9&lt;&gt;"株式会社ＬＩＸＩＬ"),"",依頼書!$K$9)</f>
        <v/>
      </c>
      <c r="H78" s="171"/>
      <c r="I78" s="171" t="str">
        <f>IF(依頼書!AK92&lt;&gt;"",SUBSTITUTE(依頼書!AK92,CHAR(10),""),"")</f>
        <v/>
      </c>
      <c r="J78" s="171" t="str">
        <f>IF(依頼書!AL92&lt;&gt;"",SUBSTITUTE(依頼書!AL92,CHAR(10),""),"")</f>
        <v/>
      </c>
      <c r="K78" s="171" t="str">
        <f>IF(依頼書!AM92&lt;&gt;"",SUBSTITUTE(依頼書!AM92,CHAR(10),""),"")</f>
        <v/>
      </c>
      <c r="L78" s="171" t="str">
        <f>IF(依頼書!S92="","",MID(依頼書!S92,4,3))</f>
        <v/>
      </c>
      <c r="M78" s="171" t="str">
        <f>IF(依頼書!S92="","",MID(依頼書!S92,7,1))</f>
        <v/>
      </c>
      <c r="N78" s="171" t="str">
        <f>IF(依頼書!S92="","",MID(依頼書!S92,8,2))</f>
        <v/>
      </c>
      <c r="O78" s="171" t="str">
        <f>IF(依頼書!S92="","",MID(依頼書!S92,10,1))</f>
        <v/>
      </c>
      <c r="P78" s="171" t="str">
        <f>IF(依頼書!S92="","",MID(依頼書!S92,11,1))</f>
        <v/>
      </c>
    </row>
    <row r="79" spans="1:16" x14ac:dyDescent="0.4">
      <c r="A79" s="170" t="s">
        <v>258</v>
      </c>
      <c r="B79" s="170" t="str">
        <f>IF(依頼書!S93&lt;&gt;"",MAX(B$1:B78)+1,"")</f>
        <v/>
      </c>
      <c r="C79" s="171" t="str">
        <f>IF(依頼書!N93="","","W "&amp;依頼書!N93&amp;"mm"&amp;"×"&amp;"H "&amp;依頼書!O93&amp;"mm")</f>
        <v/>
      </c>
      <c r="D79" s="171"/>
      <c r="E79" s="171" t="str">
        <f>IF(依頼書!N93="","",ROUNDDOWN(依頼書!N93*依頼書!O93/1000000,2))</f>
        <v/>
      </c>
      <c r="F79" s="172"/>
      <c r="G79" s="171" t="str">
        <f>IF(OR(依頼書!S93="",依頼書!$K$9&lt;&gt;"株式会社ＬＩＸＩＬ"),"",依頼書!$K$9)</f>
        <v/>
      </c>
      <c r="H79" s="171"/>
      <c r="I79" s="171" t="str">
        <f>IF(依頼書!AK93&lt;&gt;"",SUBSTITUTE(依頼書!AK93,CHAR(10),""),"")</f>
        <v/>
      </c>
      <c r="J79" s="171" t="str">
        <f>IF(依頼書!AL93&lt;&gt;"",SUBSTITUTE(依頼書!AL93,CHAR(10),""),"")</f>
        <v/>
      </c>
      <c r="K79" s="171" t="str">
        <f>IF(依頼書!AM93&lt;&gt;"",SUBSTITUTE(依頼書!AM93,CHAR(10),""),"")</f>
        <v/>
      </c>
      <c r="L79" s="171" t="str">
        <f>IF(依頼書!S93="","",MID(依頼書!S93,4,3))</f>
        <v/>
      </c>
      <c r="M79" s="171" t="str">
        <f>IF(依頼書!S93="","",MID(依頼書!S93,7,1))</f>
        <v/>
      </c>
      <c r="N79" s="171" t="str">
        <f>IF(依頼書!S93="","",MID(依頼書!S93,8,2))</f>
        <v/>
      </c>
      <c r="O79" s="171" t="str">
        <f>IF(依頼書!S93="","",MID(依頼書!S93,10,1))</f>
        <v/>
      </c>
      <c r="P79" s="171" t="str">
        <f>IF(依頼書!S93="","",MID(依頼書!S93,11,1))</f>
        <v/>
      </c>
    </row>
    <row r="80" spans="1:16" x14ac:dyDescent="0.4">
      <c r="A80" s="170" t="s">
        <v>259</v>
      </c>
      <c r="B80" s="170" t="str">
        <f>IF(依頼書!S94&lt;&gt;"",MAX(B$1:B79)+1,"")</f>
        <v/>
      </c>
      <c r="C80" s="171" t="str">
        <f>IF(依頼書!N94="","","W "&amp;依頼書!N94&amp;"mm"&amp;"×"&amp;"H "&amp;依頼書!O94&amp;"mm")</f>
        <v/>
      </c>
      <c r="D80" s="171"/>
      <c r="E80" s="171" t="str">
        <f>IF(依頼書!N94="","",ROUNDDOWN(依頼書!N94*依頼書!O94/1000000,2))</f>
        <v/>
      </c>
      <c r="F80" s="172"/>
      <c r="G80" s="171" t="str">
        <f>IF(OR(依頼書!S94="",依頼書!$K$9&lt;&gt;"株式会社ＬＩＸＩＬ"),"",依頼書!$K$9)</f>
        <v/>
      </c>
      <c r="H80" s="171"/>
      <c r="I80" s="171" t="str">
        <f>IF(依頼書!AK94&lt;&gt;"",SUBSTITUTE(依頼書!AK94,CHAR(10),""),"")</f>
        <v/>
      </c>
      <c r="J80" s="171" t="str">
        <f>IF(依頼書!AL94&lt;&gt;"",SUBSTITUTE(依頼書!AL94,CHAR(10),""),"")</f>
        <v/>
      </c>
      <c r="K80" s="171" t="str">
        <f>IF(依頼書!AM94&lt;&gt;"",SUBSTITUTE(依頼書!AM94,CHAR(10),""),"")</f>
        <v/>
      </c>
      <c r="L80" s="171" t="str">
        <f>IF(依頼書!S94="","",MID(依頼書!S94,4,3))</f>
        <v/>
      </c>
      <c r="M80" s="171" t="str">
        <f>IF(依頼書!S94="","",MID(依頼書!S94,7,1))</f>
        <v/>
      </c>
      <c r="N80" s="171" t="str">
        <f>IF(依頼書!S94="","",MID(依頼書!S94,8,2))</f>
        <v/>
      </c>
      <c r="O80" s="171" t="str">
        <f>IF(依頼書!S94="","",MID(依頼書!S94,10,1))</f>
        <v/>
      </c>
      <c r="P80" s="171" t="str">
        <f>IF(依頼書!S94="","",MID(依頼書!S94,11,1))</f>
        <v/>
      </c>
    </row>
    <row r="81" spans="1:16" x14ac:dyDescent="0.4">
      <c r="A81" s="170" t="s">
        <v>260</v>
      </c>
      <c r="B81" s="170" t="str">
        <f>IF(依頼書!S95&lt;&gt;"",MAX(B$1:B80)+1,"")</f>
        <v/>
      </c>
      <c r="C81" s="171" t="str">
        <f>IF(依頼書!N95="","","W "&amp;依頼書!N95&amp;"mm"&amp;"×"&amp;"H "&amp;依頼書!O95&amp;"mm")</f>
        <v/>
      </c>
      <c r="D81" s="171"/>
      <c r="E81" s="171" t="str">
        <f>IF(依頼書!N95="","",ROUNDDOWN(依頼書!N95*依頼書!O95/1000000,2))</f>
        <v/>
      </c>
      <c r="F81" s="172"/>
      <c r="G81" s="171" t="str">
        <f>IF(OR(依頼書!S95="",依頼書!$K$9&lt;&gt;"株式会社ＬＩＸＩＬ"),"",依頼書!$K$9)</f>
        <v/>
      </c>
      <c r="H81" s="171"/>
      <c r="I81" s="171" t="str">
        <f>IF(依頼書!AK95&lt;&gt;"",SUBSTITUTE(依頼書!AK95,CHAR(10),""),"")</f>
        <v/>
      </c>
      <c r="J81" s="171" t="str">
        <f>IF(依頼書!AL95&lt;&gt;"",SUBSTITUTE(依頼書!AL95,CHAR(10),""),"")</f>
        <v/>
      </c>
      <c r="K81" s="171" t="str">
        <f>IF(依頼書!AM95&lt;&gt;"",SUBSTITUTE(依頼書!AM95,CHAR(10),""),"")</f>
        <v/>
      </c>
      <c r="L81" s="171" t="str">
        <f>IF(依頼書!S95="","",MID(依頼書!S95,4,3))</f>
        <v/>
      </c>
      <c r="M81" s="171" t="str">
        <f>IF(依頼書!S95="","",MID(依頼書!S95,7,1))</f>
        <v/>
      </c>
      <c r="N81" s="171" t="str">
        <f>IF(依頼書!S95="","",MID(依頼書!S95,8,2))</f>
        <v/>
      </c>
      <c r="O81" s="171" t="str">
        <f>IF(依頼書!S95="","",MID(依頼書!S95,10,1))</f>
        <v/>
      </c>
      <c r="P81" s="171" t="str">
        <f>IF(依頼書!S95="","",MID(依頼書!S95,11,1))</f>
        <v/>
      </c>
    </row>
    <row r="82" spans="1:16" x14ac:dyDescent="0.4">
      <c r="A82" s="170" t="s">
        <v>261</v>
      </c>
      <c r="B82" s="170" t="str">
        <f>IF(依頼書!S96&lt;&gt;"",MAX(B$1:B81)+1,"")</f>
        <v/>
      </c>
      <c r="C82" s="171" t="str">
        <f>IF(依頼書!N96="","","W "&amp;依頼書!N96&amp;"mm"&amp;"×"&amp;"H "&amp;依頼書!O96&amp;"mm")</f>
        <v/>
      </c>
      <c r="D82" s="171"/>
      <c r="E82" s="171" t="str">
        <f>IF(依頼書!N96="","",ROUNDDOWN(依頼書!N96*依頼書!O96/1000000,2))</f>
        <v/>
      </c>
      <c r="F82" s="172"/>
      <c r="G82" s="171" t="str">
        <f>IF(OR(依頼書!S96="",依頼書!$K$9&lt;&gt;"株式会社ＬＩＸＩＬ"),"",依頼書!$K$9)</f>
        <v/>
      </c>
      <c r="H82" s="171"/>
      <c r="I82" s="171" t="str">
        <f>IF(依頼書!AK96&lt;&gt;"",SUBSTITUTE(依頼書!AK96,CHAR(10),""),"")</f>
        <v/>
      </c>
      <c r="J82" s="171" t="str">
        <f>IF(依頼書!AL96&lt;&gt;"",SUBSTITUTE(依頼書!AL96,CHAR(10),""),"")</f>
        <v/>
      </c>
      <c r="K82" s="171" t="str">
        <f>IF(依頼書!AM96&lt;&gt;"",SUBSTITUTE(依頼書!AM96,CHAR(10),""),"")</f>
        <v/>
      </c>
      <c r="L82" s="171" t="str">
        <f>IF(依頼書!S96="","",MID(依頼書!S96,4,3))</f>
        <v/>
      </c>
      <c r="M82" s="171" t="str">
        <f>IF(依頼書!S96="","",MID(依頼書!S96,7,1))</f>
        <v/>
      </c>
      <c r="N82" s="171" t="str">
        <f>IF(依頼書!S96="","",MID(依頼書!S96,8,2))</f>
        <v/>
      </c>
      <c r="O82" s="171" t="str">
        <f>IF(依頼書!S96="","",MID(依頼書!S96,10,1))</f>
        <v/>
      </c>
      <c r="P82" s="171" t="str">
        <f>IF(依頼書!S96="","",MID(依頼書!S96,11,1))</f>
        <v/>
      </c>
    </row>
    <row r="83" spans="1:16" x14ac:dyDescent="0.4">
      <c r="A83" s="170" t="s">
        <v>262</v>
      </c>
      <c r="B83" s="170" t="str">
        <f>IF(依頼書!S97&lt;&gt;"",MAX(B$1:B82)+1,"")</f>
        <v/>
      </c>
      <c r="C83" s="171" t="str">
        <f>IF(依頼書!N97="","","W "&amp;依頼書!N97&amp;"mm"&amp;"×"&amp;"H "&amp;依頼書!O97&amp;"mm")</f>
        <v/>
      </c>
      <c r="D83" s="171"/>
      <c r="E83" s="171" t="str">
        <f>IF(依頼書!N97="","",ROUNDDOWN(依頼書!N97*依頼書!O97/1000000,2))</f>
        <v/>
      </c>
      <c r="F83" s="172"/>
      <c r="G83" s="171" t="str">
        <f>IF(OR(依頼書!S97="",依頼書!$K$9&lt;&gt;"株式会社ＬＩＸＩＬ"),"",依頼書!$K$9)</f>
        <v/>
      </c>
      <c r="H83" s="171"/>
      <c r="I83" s="171" t="str">
        <f>IF(依頼書!AK97&lt;&gt;"",SUBSTITUTE(依頼書!AK97,CHAR(10),""),"")</f>
        <v/>
      </c>
      <c r="J83" s="171" t="str">
        <f>IF(依頼書!AL97&lt;&gt;"",SUBSTITUTE(依頼書!AL97,CHAR(10),""),"")</f>
        <v/>
      </c>
      <c r="K83" s="171" t="str">
        <f>IF(依頼書!AM97&lt;&gt;"",SUBSTITUTE(依頼書!AM97,CHAR(10),""),"")</f>
        <v/>
      </c>
      <c r="L83" s="171" t="str">
        <f>IF(依頼書!S97="","",MID(依頼書!S97,4,3))</f>
        <v/>
      </c>
      <c r="M83" s="171" t="str">
        <f>IF(依頼書!S97="","",MID(依頼書!S97,7,1))</f>
        <v/>
      </c>
      <c r="N83" s="171" t="str">
        <f>IF(依頼書!S97="","",MID(依頼書!S97,8,2))</f>
        <v/>
      </c>
      <c r="O83" s="171" t="str">
        <f>IF(依頼書!S97="","",MID(依頼書!S97,10,1))</f>
        <v/>
      </c>
      <c r="P83" s="171" t="str">
        <f>IF(依頼書!S97="","",MID(依頼書!S97,11,1))</f>
        <v/>
      </c>
    </row>
    <row r="84" spans="1:16" x14ac:dyDescent="0.4">
      <c r="A84" s="170" t="s">
        <v>263</v>
      </c>
      <c r="B84" s="170" t="str">
        <f>IF(依頼書!S98&lt;&gt;"",MAX(B$1:B83)+1,"")</f>
        <v/>
      </c>
      <c r="C84" s="171" t="str">
        <f>IF(依頼書!N98="","","W "&amp;依頼書!N98&amp;"mm"&amp;"×"&amp;"H "&amp;依頼書!O98&amp;"mm")</f>
        <v/>
      </c>
      <c r="D84" s="171"/>
      <c r="E84" s="171" t="str">
        <f>IF(依頼書!N98="","",ROUNDDOWN(依頼書!N98*依頼書!O98/1000000,2))</f>
        <v/>
      </c>
      <c r="F84" s="172"/>
      <c r="G84" s="171" t="str">
        <f>IF(OR(依頼書!S98="",依頼書!$K$9&lt;&gt;"株式会社ＬＩＸＩＬ"),"",依頼書!$K$9)</f>
        <v/>
      </c>
      <c r="H84" s="171"/>
      <c r="I84" s="171" t="str">
        <f>IF(依頼書!AK98&lt;&gt;"",SUBSTITUTE(依頼書!AK98,CHAR(10),""),"")</f>
        <v/>
      </c>
      <c r="J84" s="171" t="str">
        <f>IF(依頼書!AL98&lt;&gt;"",SUBSTITUTE(依頼書!AL98,CHAR(10),""),"")</f>
        <v/>
      </c>
      <c r="K84" s="171" t="str">
        <f>IF(依頼書!AM98&lt;&gt;"",SUBSTITUTE(依頼書!AM98,CHAR(10),""),"")</f>
        <v/>
      </c>
      <c r="L84" s="171" t="str">
        <f>IF(依頼書!S98="","",MID(依頼書!S98,4,3))</f>
        <v/>
      </c>
      <c r="M84" s="171" t="str">
        <f>IF(依頼書!S98="","",MID(依頼書!S98,7,1))</f>
        <v/>
      </c>
      <c r="N84" s="171" t="str">
        <f>IF(依頼書!S98="","",MID(依頼書!S98,8,2))</f>
        <v/>
      </c>
      <c r="O84" s="171" t="str">
        <f>IF(依頼書!S98="","",MID(依頼書!S98,10,1))</f>
        <v/>
      </c>
      <c r="P84" s="171" t="str">
        <f>IF(依頼書!S98="","",MID(依頼書!S98,11,1))</f>
        <v/>
      </c>
    </row>
    <row r="85" spans="1:16" x14ac:dyDescent="0.4">
      <c r="A85" s="170" t="s">
        <v>264</v>
      </c>
      <c r="B85" s="170" t="str">
        <f>IF(依頼書!S99&lt;&gt;"",MAX(B$1:B84)+1,"")</f>
        <v/>
      </c>
      <c r="C85" s="171" t="str">
        <f>IF(依頼書!N99="","","W "&amp;依頼書!N99&amp;"mm"&amp;"×"&amp;"H "&amp;依頼書!O99&amp;"mm")</f>
        <v/>
      </c>
      <c r="D85" s="171"/>
      <c r="E85" s="171" t="str">
        <f>IF(依頼書!N99="","",ROUNDDOWN(依頼書!N99*依頼書!O99/1000000,2))</f>
        <v/>
      </c>
      <c r="F85" s="172"/>
      <c r="G85" s="171" t="str">
        <f>IF(OR(依頼書!S99="",依頼書!$K$9&lt;&gt;"株式会社ＬＩＸＩＬ"),"",依頼書!$K$9)</f>
        <v/>
      </c>
      <c r="H85" s="171"/>
      <c r="I85" s="171" t="str">
        <f>IF(依頼書!AK99&lt;&gt;"",SUBSTITUTE(依頼書!AK99,CHAR(10),""),"")</f>
        <v/>
      </c>
      <c r="J85" s="171" t="str">
        <f>IF(依頼書!AL99&lt;&gt;"",SUBSTITUTE(依頼書!AL99,CHAR(10),""),"")</f>
        <v/>
      </c>
      <c r="K85" s="171" t="str">
        <f>IF(依頼書!AM99&lt;&gt;"",SUBSTITUTE(依頼書!AM99,CHAR(10),""),"")</f>
        <v/>
      </c>
      <c r="L85" s="171" t="str">
        <f>IF(依頼書!S99="","",MID(依頼書!S99,4,3))</f>
        <v/>
      </c>
      <c r="M85" s="171" t="str">
        <f>IF(依頼書!S99="","",MID(依頼書!S99,7,1))</f>
        <v/>
      </c>
      <c r="N85" s="171" t="str">
        <f>IF(依頼書!S99="","",MID(依頼書!S99,8,2))</f>
        <v/>
      </c>
      <c r="O85" s="171" t="str">
        <f>IF(依頼書!S99="","",MID(依頼書!S99,10,1))</f>
        <v/>
      </c>
      <c r="P85" s="171" t="str">
        <f>IF(依頼書!S99="","",MID(依頼書!S99,11,1))</f>
        <v/>
      </c>
    </row>
    <row r="86" spans="1:16" x14ac:dyDescent="0.4">
      <c r="A86" s="170" t="s">
        <v>265</v>
      </c>
      <c r="B86" s="170" t="str">
        <f>IF(依頼書!S100&lt;&gt;"",MAX(B$1:B85)+1,"")</f>
        <v/>
      </c>
      <c r="C86" s="171" t="str">
        <f>IF(依頼書!N100="","","W "&amp;依頼書!N100&amp;"mm"&amp;"×"&amp;"H "&amp;依頼書!O100&amp;"mm")</f>
        <v/>
      </c>
      <c r="D86" s="171"/>
      <c r="E86" s="171" t="str">
        <f>IF(依頼書!N100="","",ROUNDDOWN(依頼書!N100*依頼書!O100/1000000,2))</f>
        <v/>
      </c>
      <c r="F86" s="172"/>
      <c r="G86" s="171" t="str">
        <f>IF(OR(依頼書!S100="",依頼書!$K$9&lt;&gt;"株式会社ＬＩＸＩＬ"),"",依頼書!$K$9)</f>
        <v/>
      </c>
      <c r="H86" s="171"/>
      <c r="I86" s="171" t="str">
        <f>IF(依頼書!AK100&lt;&gt;"",SUBSTITUTE(依頼書!AK100,CHAR(10),""),"")</f>
        <v/>
      </c>
      <c r="J86" s="171" t="str">
        <f>IF(依頼書!AL100&lt;&gt;"",SUBSTITUTE(依頼書!AL100,CHAR(10),""),"")</f>
        <v/>
      </c>
      <c r="K86" s="171" t="str">
        <f>IF(依頼書!AM100&lt;&gt;"",SUBSTITUTE(依頼書!AM100,CHAR(10),""),"")</f>
        <v/>
      </c>
      <c r="L86" s="171" t="str">
        <f>IF(依頼書!S100="","",MID(依頼書!S100,4,3))</f>
        <v/>
      </c>
      <c r="M86" s="171" t="str">
        <f>IF(依頼書!S100="","",MID(依頼書!S100,7,1))</f>
        <v/>
      </c>
      <c r="N86" s="171" t="str">
        <f>IF(依頼書!S100="","",MID(依頼書!S100,8,2))</f>
        <v/>
      </c>
      <c r="O86" s="171" t="str">
        <f>IF(依頼書!S100="","",MID(依頼書!S100,10,1))</f>
        <v/>
      </c>
      <c r="P86" s="171" t="str">
        <f>IF(依頼書!S100="","",MID(依頼書!S100,11,1))</f>
        <v/>
      </c>
    </row>
    <row r="87" spans="1:16" x14ac:dyDescent="0.4">
      <c r="A87" s="170" t="s">
        <v>266</v>
      </c>
      <c r="B87" s="170" t="str">
        <f>IF(依頼書!S101&lt;&gt;"",MAX(B$1:B86)+1,"")</f>
        <v/>
      </c>
      <c r="C87" s="171" t="str">
        <f>IF(依頼書!N101="","","W "&amp;依頼書!N101&amp;"mm"&amp;"×"&amp;"H "&amp;依頼書!O101&amp;"mm")</f>
        <v/>
      </c>
      <c r="D87" s="171"/>
      <c r="E87" s="171" t="str">
        <f>IF(依頼書!N101="","",ROUNDDOWN(依頼書!N101*依頼書!O101/1000000,2))</f>
        <v/>
      </c>
      <c r="F87" s="172"/>
      <c r="G87" s="171" t="str">
        <f>IF(OR(依頼書!S101="",依頼書!$K$9&lt;&gt;"株式会社ＬＩＸＩＬ"),"",依頼書!$K$9)</f>
        <v/>
      </c>
      <c r="H87" s="171"/>
      <c r="I87" s="171" t="str">
        <f>IF(依頼書!AK101&lt;&gt;"",SUBSTITUTE(依頼書!AK101,CHAR(10),""),"")</f>
        <v/>
      </c>
      <c r="J87" s="171" t="str">
        <f>IF(依頼書!AL101&lt;&gt;"",SUBSTITUTE(依頼書!AL101,CHAR(10),""),"")</f>
        <v/>
      </c>
      <c r="K87" s="171" t="str">
        <f>IF(依頼書!AM101&lt;&gt;"",SUBSTITUTE(依頼書!AM101,CHAR(10),""),"")</f>
        <v/>
      </c>
      <c r="L87" s="171" t="str">
        <f>IF(依頼書!S101="","",MID(依頼書!S101,4,3))</f>
        <v/>
      </c>
      <c r="M87" s="171" t="str">
        <f>IF(依頼書!S101="","",MID(依頼書!S101,7,1))</f>
        <v/>
      </c>
      <c r="N87" s="171" t="str">
        <f>IF(依頼書!S101="","",MID(依頼書!S101,8,2))</f>
        <v/>
      </c>
      <c r="O87" s="171" t="str">
        <f>IF(依頼書!S101="","",MID(依頼書!S101,10,1))</f>
        <v/>
      </c>
      <c r="P87" s="171" t="str">
        <f>IF(依頼書!S101="","",MID(依頼書!S101,11,1))</f>
        <v/>
      </c>
    </row>
    <row r="88" spans="1:16" x14ac:dyDescent="0.4">
      <c r="A88" s="170" t="s">
        <v>267</v>
      </c>
      <c r="B88" s="170" t="str">
        <f>IF(依頼書!S102&lt;&gt;"",MAX(B$1:B87)+1,"")</f>
        <v/>
      </c>
      <c r="C88" s="171" t="str">
        <f>IF(依頼書!N102="","","W "&amp;依頼書!N102&amp;"mm"&amp;"×"&amp;"H "&amp;依頼書!O102&amp;"mm")</f>
        <v/>
      </c>
      <c r="D88" s="171"/>
      <c r="E88" s="171" t="str">
        <f>IF(依頼書!N102="","",ROUNDDOWN(依頼書!N102*依頼書!O102/1000000,2))</f>
        <v/>
      </c>
      <c r="F88" s="172"/>
      <c r="G88" s="171" t="str">
        <f>IF(OR(依頼書!S102="",依頼書!$K$9&lt;&gt;"株式会社ＬＩＸＩＬ"),"",依頼書!$K$9)</f>
        <v/>
      </c>
      <c r="H88" s="171"/>
      <c r="I88" s="171" t="str">
        <f>IF(依頼書!AK102&lt;&gt;"",SUBSTITUTE(依頼書!AK102,CHAR(10),""),"")</f>
        <v/>
      </c>
      <c r="J88" s="171" t="str">
        <f>IF(依頼書!AL102&lt;&gt;"",SUBSTITUTE(依頼書!AL102,CHAR(10),""),"")</f>
        <v/>
      </c>
      <c r="K88" s="171" t="str">
        <f>IF(依頼書!AM102&lt;&gt;"",SUBSTITUTE(依頼書!AM102,CHAR(10),""),"")</f>
        <v/>
      </c>
      <c r="L88" s="171" t="str">
        <f>IF(依頼書!S102="","",MID(依頼書!S102,4,3))</f>
        <v/>
      </c>
      <c r="M88" s="171" t="str">
        <f>IF(依頼書!S102="","",MID(依頼書!S102,7,1))</f>
        <v/>
      </c>
      <c r="N88" s="171" t="str">
        <f>IF(依頼書!S102="","",MID(依頼書!S102,8,2))</f>
        <v/>
      </c>
      <c r="O88" s="171" t="str">
        <f>IF(依頼書!S102="","",MID(依頼書!S102,10,1))</f>
        <v/>
      </c>
      <c r="P88" s="171" t="str">
        <f>IF(依頼書!S102="","",MID(依頼書!S102,11,1))</f>
        <v/>
      </c>
    </row>
    <row r="89" spans="1:16" x14ac:dyDescent="0.4">
      <c r="A89" s="170" t="s">
        <v>268</v>
      </c>
      <c r="B89" s="170" t="str">
        <f>IF(依頼書!S103&lt;&gt;"",MAX(B$1:B88)+1,"")</f>
        <v/>
      </c>
      <c r="C89" s="171" t="str">
        <f>IF(依頼書!N103="","","W "&amp;依頼書!N103&amp;"mm"&amp;"×"&amp;"H "&amp;依頼書!O103&amp;"mm")</f>
        <v/>
      </c>
      <c r="D89" s="171"/>
      <c r="E89" s="171" t="str">
        <f>IF(依頼書!N103="","",ROUNDDOWN(依頼書!N103*依頼書!O103/1000000,2))</f>
        <v/>
      </c>
      <c r="F89" s="172"/>
      <c r="G89" s="171" t="str">
        <f>IF(OR(依頼書!S103="",依頼書!$K$9&lt;&gt;"株式会社ＬＩＸＩＬ"),"",依頼書!$K$9)</f>
        <v/>
      </c>
      <c r="H89" s="171"/>
      <c r="I89" s="171" t="str">
        <f>IF(依頼書!AK103&lt;&gt;"",SUBSTITUTE(依頼書!AK103,CHAR(10),""),"")</f>
        <v/>
      </c>
      <c r="J89" s="171" t="str">
        <f>IF(依頼書!AL103&lt;&gt;"",SUBSTITUTE(依頼書!AL103,CHAR(10),""),"")</f>
        <v/>
      </c>
      <c r="K89" s="171" t="str">
        <f>IF(依頼書!AM103&lt;&gt;"",SUBSTITUTE(依頼書!AM103,CHAR(10),""),"")</f>
        <v/>
      </c>
      <c r="L89" s="171" t="str">
        <f>IF(依頼書!S103="","",MID(依頼書!S103,4,3))</f>
        <v/>
      </c>
      <c r="M89" s="171" t="str">
        <f>IF(依頼書!S103="","",MID(依頼書!S103,7,1))</f>
        <v/>
      </c>
      <c r="N89" s="171" t="str">
        <f>IF(依頼書!S103="","",MID(依頼書!S103,8,2))</f>
        <v/>
      </c>
      <c r="O89" s="171" t="str">
        <f>IF(依頼書!S103="","",MID(依頼書!S103,10,1))</f>
        <v/>
      </c>
      <c r="P89" s="171" t="str">
        <f>IF(依頼書!S103="","",MID(依頼書!S103,11,1))</f>
        <v/>
      </c>
    </row>
    <row r="90" spans="1:16" x14ac:dyDescent="0.4">
      <c r="A90" s="170" t="s">
        <v>269</v>
      </c>
      <c r="B90" s="170" t="str">
        <f>IF(依頼書!S104&lt;&gt;"",MAX(B$1:B89)+1,"")</f>
        <v/>
      </c>
      <c r="C90" s="171" t="str">
        <f>IF(依頼書!N104="","","W "&amp;依頼書!N104&amp;"mm"&amp;"×"&amp;"H "&amp;依頼書!O104&amp;"mm")</f>
        <v/>
      </c>
      <c r="D90" s="171"/>
      <c r="E90" s="171" t="str">
        <f>IF(依頼書!N104="","",ROUNDDOWN(依頼書!N104*依頼書!O104/1000000,2))</f>
        <v/>
      </c>
      <c r="F90" s="172"/>
      <c r="G90" s="171" t="str">
        <f>IF(OR(依頼書!S104="",依頼書!$K$9&lt;&gt;"株式会社ＬＩＸＩＬ"),"",依頼書!$K$9)</f>
        <v/>
      </c>
      <c r="H90" s="171"/>
      <c r="I90" s="171" t="str">
        <f>IF(依頼書!AK104&lt;&gt;"",SUBSTITUTE(依頼書!AK104,CHAR(10),""),"")</f>
        <v/>
      </c>
      <c r="J90" s="171" t="str">
        <f>IF(依頼書!AL104&lt;&gt;"",SUBSTITUTE(依頼書!AL104,CHAR(10),""),"")</f>
        <v/>
      </c>
      <c r="K90" s="171" t="str">
        <f>IF(依頼書!AM104&lt;&gt;"",SUBSTITUTE(依頼書!AM104,CHAR(10),""),"")</f>
        <v/>
      </c>
      <c r="L90" s="171" t="str">
        <f>IF(依頼書!S104="","",MID(依頼書!S104,4,3))</f>
        <v/>
      </c>
      <c r="M90" s="171" t="str">
        <f>IF(依頼書!S104="","",MID(依頼書!S104,7,1))</f>
        <v/>
      </c>
      <c r="N90" s="171" t="str">
        <f>IF(依頼書!S104="","",MID(依頼書!S104,8,2))</f>
        <v/>
      </c>
      <c r="O90" s="171" t="str">
        <f>IF(依頼書!S104="","",MID(依頼書!S104,10,1))</f>
        <v/>
      </c>
      <c r="P90" s="171" t="str">
        <f>IF(依頼書!S104="","",MID(依頼書!S104,11,1))</f>
        <v/>
      </c>
    </row>
    <row r="91" spans="1:16" x14ac:dyDescent="0.4">
      <c r="A91" s="170" t="s">
        <v>270</v>
      </c>
      <c r="B91" s="170" t="str">
        <f>IF(依頼書!S105&lt;&gt;"",MAX(B$1:B90)+1,"")</f>
        <v/>
      </c>
      <c r="C91" s="171" t="str">
        <f>IF(依頼書!N105="","","W "&amp;依頼書!N105&amp;"mm"&amp;"×"&amp;"H "&amp;依頼書!O105&amp;"mm")</f>
        <v/>
      </c>
      <c r="D91" s="171"/>
      <c r="E91" s="171" t="str">
        <f>IF(依頼書!N105="","",ROUNDDOWN(依頼書!N105*依頼書!O105/1000000,2))</f>
        <v/>
      </c>
      <c r="F91" s="172"/>
      <c r="G91" s="171" t="str">
        <f>IF(OR(依頼書!S105="",依頼書!$K$9&lt;&gt;"株式会社ＬＩＸＩＬ"),"",依頼書!$K$9)</f>
        <v/>
      </c>
      <c r="H91" s="171"/>
      <c r="I91" s="171" t="str">
        <f>IF(依頼書!AK105&lt;&gt;"",SUBSTITUTE(依頼書!AK105,CHAR(10),""),"")</f>
        <v/>
      </c>
      <c r="J91" s="171" t="str">
        <f>IF(依頼書!AL105&lt;&gt;"",SUBSTITUTE(依頼書!AL105,CHAR(10),""),"")</f>
        <v/>
      </c>
      <c r="K91" s="171" t="str">
        <f>IF(依頼書!AM105&lt;&gt;"",SUBSTITUTE(依頼書!AM105,CHAR(10),""),"")</f>
        <v/>
      </c>
      <c r="L91" s="171" t="str">
        <f>IF(依頼書!S105="","",MID(依頼書!S105,4,3))</f>
        <v/>
      </c>
      <c r="M91" s="171" t="str">
        <f>IF(依頼書!S105="","",MID(依頼書!S105,7,1))</f>
        <v/>
      </c>
      <c r="N91" s="171" t="str">
        <f>IF(依頼書!S105="","",MID(依頼書!S105,8,2))</f>
        <v/>
      </c>
      <c r="O91" s="171" t="str">
        <f>IF(依頼書!S105="","",MID(依頼書!S105,10,1))</f>
        <v/>
      </c>
      <c r="P91" s="171" t="str">
        <f>IF(依頼書!S105="","",MID(依頼書!S105,11,1))</f>
        <v/>
      </c>
    </row>
    <row r="92" spans="1:16" x14ac:dyDescent="0.4">
      <c r="A92" s="170" t="s">
        <v>271</v>
      </c>
      <c r="B92" s="170" t="str">
        <f>IF(依頼書!S106&lt;&gt;"",MAX(B$1:B91)+1,"")</f>
        <v/>
      </c>
      <c r="C92" s="171" t="str">
        <f>IF(依頼書!N106="","","W "&amp;依頼書!N106&amp;"mm"&amp;"×"&amp;"H "&amp;依頼書!O106&amp;"mm")</f>
        <v/>
      </c>
      <c r="D92" s="171"/>
      <c r="E92" s="171" t="str">
        <f>IF(依頼書!N106="","",ROUNDDOWN(依頼書!N106*依頼書!O106/1000000,2))</f>
        <v/>
      </c>
      <c r="F92" s="172"/>
      <c r="G92" s="171" t="str">
        <f>IF(OR(依頼書!S106="",依頼書!$K$9&lt;&gt;"株式会社ＬＩＸＩＬ"),"",依頼書!$K$9)</f>
        <v/>
      </c>
      <c r="H92" s="171"/>
      <c r="I92" s="171" t="str">
        <f>IF(依頼書!AK106&lt;&gt;"",SUBSTITUTE(依頼書!AK106,CHAR(10),""),"")</f>
        <v/>
      </c>
      <c r="J92" s="171" t="str">
        <f>IF(依頼書!AL106&lt;&gt;"",SUBSTITUTE(依頼書!AL106,CHAR(10),""),"")</f>
        <v/>
      </c>
      <c r="K92" s="171" t="str">
        <f>IF(依頼書!AM106&lt;&gt;"",SUBSTITUTE(依頼書!AM106,CHAR(10),""),"")</f>
        <v/>
      </c>
      <c r="L92" s="171" t="str">
        <f>IF(依頼書!S106="","",MID(依頼書!S106,4,3))</f>
        <v/>
      </c>
      <c r="M92" s="171" t="str">
        <f>IF(依頼書!S106="","",MID(依頼書!S106,7,1))</f>
        <v/>
      </c>
      <c r="N92" s="171" t="str">
        <f>IF(依頼書!S106="","",MID(依頼書!S106,8,2))</f>
        <v/>
      </c>
      <c r="O92" s="171" t="str">
        <f>IF(依頼書!S106="","",MID(依頼書!S106,10,1))</f>
        <v/>
      </c>
      <c r="P92" s="171" t="str">
        <f>IF(依頼書!S106="","",MID(依頼書!S106,11,1))</f>
        <v/>
      </c>
    </row>
    <row r="93" spans="1:16" x14ac:dyDescent="0.4">
      <c r="A93" s="170" t="s">
        <v>272</v>
      </c>
      <c r="B93" s="170" t="str">
        <f>IF(依頼書!S107&lt;&gt;"",MAX(B$1:B92)+1,"")</f>
        <v/>
      </c>
      <c r="C93" s="171" t="str">
        <f>IF(依頼書!N107="","","W "&amp;依頼書!N107&amp;"mm"&amp;"×"&amp;"H "&amp;依頼書!O107&amp;"mm")</f>
        <v/>
      </c>
      <c r="D93" s="171"/>
      <c r="E93" s="171" t="str">
        <f>IF(依頼書!N107="","",ROUNDDOWN(依頼書!N107*依頼書!O107/1000000,2))</f>
        <v/>
      </c>
      <c r="F93" s="172"/>
      <c r="G93" s="171" t="str">
        <f>IF(OR(依頼書!S107="",依頼書!$K$9&lt;&gt;"株式会社ＬＩＸＩＬ"),"",依頼書!$K$9)</f>
        <v/>
      </c>
      <c r="H93" s="171"/>
      <c r="I93" s="171" t="str">
        <f>IF(依頼書!AK107&lt;&gt;"",SUBSTITUTE(依頼書!AK107,CHAR(10),""),"")</f>
        <v/>
      </c>
      <c r="J93" s="171" t="str">
        <f>IF(依頼書!AL107&lt;&gt;"",SUBSTITUTE(依頼書!AL107,CHAR(10),""),"")</f>
        <v/>
      </c>
      <c r="K93" s="171" t="str">
        <f>IF(依頼書!AM107&lt;&gt;"",SUBSTITUTE(依頼書!AM107,CHAR(10),""),"")</f>
        <v/>
      </c>
      <c r="L93" s="171" t="str">
        <f>IF(依頼書!S107="","",MID(依頼書!S107,4,3))</f>
        <v/>
      </c>
      <c r="M93" s="171" t="str">
        <f>IF(依頼書!S107="","",MID(依頼書!S107,7,1))</f>
        <v/>
      </c>
      <c r="N93" s="171" t="str">
        <f>IF(依頼書!S107="","",MID(依頼書!S107,8,2))</f>
        <v/>
      </c>
      <c r="O93" s="171" t="str">
        <f>IF(依頼書!S107="","",MID(依頼書!S107,10,1))</f>
        <v/>
      </c>
      <c r="P93" s="171" t="str">
        <f>IF(依頼書!S107="","",MID(依頼書!S107,11,1))</f>
        <v/>
      </c>
    </row>
    <row r="94" spans="1:16" x14ac:dyDescent="0.4">
      <c r="A94" s="170" t="s">
        <v>273</v>
      </c>
      <c r="B94" s="170" t="str">
        <f>IF(依頼書!S108&lt;&gt;"",MAX(B$1:B93)+1,"")</f>
        <v/>
      </c>
      <c r="C94" s="171" t="str">
        <f>IF(依頼書!N108="","","W "&amp;依頼書!N108&amp;"mm"&amp;"×"&amp;"H "&amp;依頼書!O108&amp;"mm")</f>
        <v/>
      </c>
      <c r="D94" s="171"/>
      <c r="E94" s="171" t="str">
        <f>IF(依頼書!N108="","",ROUNDDOWN(依頼書!N108*依頼書!O108/1000000,2))</f>
        <v/>
      </c>
      <c r="F94" s="172"/>
      <c r="G94" s="171" t="str">
        <f>IF(OR(依頼書!S108="",依頼書!$K$9&lt;&gt;"株式会社ＬＩＸＩＬ"),"",依頼書!$K$9)</f>
        <v/>
      </c>
      <c r="H94" s="171"/>
      <c r="I94" s="171" t="str">
        <f>IF(依頼書!AK108&lt;&gt;"",SUBSTITUTE(依頼書!AK108,CHAR(10),""),"")</f>
        <v/>
      </c>
      <c r="J94" s="171" t="str">
        <f>IF(依頼書!AL108&lt;&gt;"",SUBSTITUTE(依頼書!AL108,CHAR(10),""),"")</f>
        <v/>
      </c>
      <c r="K94" s="171" t="str">
        <f>IF(依頼書!AM108&lt;&gt;"",SUBSTITUTE(依頼書!AM108,CHAR(10),""),"")</f>
        <v/>
      </c>
      <c r="L94" s="171" t="str">
        <f>IF(依頼書!S108="","",MID(依頼書!S108,4,3))</f>
        <v/>
      </c>
      <c r="M94" s="171" t="str">
        <f>IF(依頼書!S108="","",MID(依頼書!S108,7,1))</f>
        <v/>
      </c>
      <c r="N94" s="171" t="str">
        <f>IF(依頼書!S108="","",MID(依頼書!S108,8,2))</f>
        <v/>
      </c>
      <c r="O94" s="171" t="str">
        <f>IF(依頼書!S108="","",MID(依頼書!S108,10,1))</f>
        <v/>
      </c>
      <c r="P94" s="171" t="str">
        <f>IF(依頼書!S108="","",MID(依頼書!S108,11,1))</f>
        <v/>
      </c>
    </row>
    <row r="95" spans="1:16" x14ac:dyDescent="0.4">
      <c r="A95" s="170" t="s">
        <v>274</v>
      </c>
      <c r="B95" s="170" t="str">
        <f>IF(依頼書!S109&lt;&gt;"",MAX(B$1:B94)+1,"")</f>
        <v/>
      </c>
      <c r="C95" s="171" t="str">
        <f>IF(依頼書!N109="","","W "&amp;依頼書!N109&amp;"mm"&amp;"×"&amp;"H "&amp;依頼書!O109&amp;"mm")</f>
        <v/>
      </c>
      <c r="D95" s="171"/>
      <c r="E95" s="171" t="str">
        <f>IF(依頼書!N109="","",ROUNDDOWN(依頼書!N109*依頼書!O109/1000000,2))</f>
        <v/>
      </c>
      <c r="F95" s="172"/>
      <c r="G95" s="171" t="str">
        <f>IF(OR(依頼書!S109="",依頼書!$K$9&lt;&gt;"株式会社ＬＩＸＩＬ"),"",依頼書!$K$9)</f>
        <v/>
      </c>
      <c r="H95" s="171"/>
      <c r="I95" s="171" t="str">
        <f>IF(依頼書!AK109&lt;&gt;"",SUBSTITUTE(依頼書!AK109,CHAR(10),""),"")</f>
        <v/>
      </c>
      <c r="J95" s="171" t="str">
        <f>IF(依頼書!AL109&lt;&gt;"",SUBSTITUTE(依頼書!AL109,CHAR(10),""),"")</f>
        <v/>
      </c>
      <c r="K95" s="171" t="str">
        <f>IF(依頼書!AM109&lt;&gt;"",SUBSTITUTE(依頼書!AM109,CHAR(10),""),"")</f>
        <v/>
      </c>
      <c r="L95" s="171" t="str">
        <f>IF(依頼書!S109="","",MID(依頼書!S109,4,3))</f>
        <v/>
      </c>
      <c r="M95" s="171" t="str">
        <f>IF(依頼書!S109="","",MID(依頼書!S109,7,1))</f>
        <v/>
      </c>
      <c r="N95" s="171" t="str">
        <f>IF(依頼書!S109="","",MID(依頼書!S109,8,2))</f>
        <v/>
      </c>
      <c r="O95" s="171" t="str">
        <f>IF(依頼書!S109="","",MID(依頼書!S109,10,1))</f>
        <v/>
      </c>
      <c r="P95" s="171" t="str">
        <f>IF(依頼書!S109="","",MID(依頼書!S109,11,1))</f>
        <v/>
      </c>
    </row>
    <row r="96" spans="1:16" x14ac:dyDescent="0.4">
      <c r="A96" s="170" t="s">
        <v>275</v>
      </c>
      <c r="B96" s="170" t="str">
        <f>IF(依頼書!S110&lt;&gt;"",MAX(B$1:B95)+1,"")</f>
        <v/>
      </c>
      <c r="C96" s="171" t="str">
        <f>IF(依頼書!N110="","","W "&amp;依頼書!N110&amp;"mm"&amp;"×"&amp;"H "&amp;依頼書!O110&amp;"mm")</f>
        <v/>
      </c>
      <c r="D96" s="171"/>
      <c r="E96" s="171" t="str">
        <f>IF(依頼書!N110="","",ROUNDDOWN(依頼書!N110*依頼書!O110/1000000,2))</f>
        <v/>
      </c>
      <c r="F96" s="172"/>
      <c r="G96" s="171" t="str">
        <f>IF(OR(依頼書!S110="",依頼書!$K$9&lt;&gt;"株式会社ＬＩＸＩＬ"),"",依頼書!$K$9)</f>
        <v/>
      </c>
      <c r="H96" s="171"/>
      <c r="I96" s="171" t="str">
        <f>IF(依頼書!AK110&lt;&gt;"",SUBSTITUTE(依頼書!AK110,CHAR(10),""),"")</f>
        <v/>
      </c>
      <c r="J96" s="171" t="str">
        <f>IF(依頼書!AL110&lt;&gt;"",SUBSTITUTE(依頼書!AL110,CHAR(10),""),"")</f>
        <v/>
      </c>
      <c r="K96" s="171" t="str">
        <f>IF(依頼書!AM110&lt;&gt;"",SUBSTITUTE(依頼書!AM110,CHAR(10),""),"")</f>
        <v/>
      </c>
      <c r="L96" s="171" t="str">
        <f>IF(依頼書!S110="","",MID(依頼書!S110,4,3))</f>
        <v/>
      </c>
      <c r="M96" s="171" t="str">
        <f>IF(依頼書!S110="","",MID(依頼書!S110,7,1))</f>
        <v/>
      </c>
      <c r="N96" s="171" t="str">
        <f>IF(依頼書!S110="","",MID(依頼書!S110,8,2))</f>
        <v/>
      </c>
      <c r="O96" s="171" t="str">
        <f>IF(依頼書!S110="","",MID(依頼書!S110,10,1))</f>
        <v/>
      </c>
      <c r="P96" s="171" t="str">
        <f>IF(依頼書!S110="","",MID(依頼書!S110,11,1))</f>
        <v/>
      </c>
    </row>
    <row r="97" spans="1:16" x14ac:dyDescent="0.4">
      <c r="A97" s="170" t="s">
        <v>276</v>
      </c>
      <c r="B97" s="170" t="str">
        <f>IF(依頼書!S111&lt;&gt;"",MAX(B$1:B96)+1,"")</f>
        <v/>
      </c>
      <c r="C97" s="171" t="str">
        <f>IF(依頼書!N111="","","W "&amp;依頼書!N111&amp;"mm"&amp;"×"&amp;"H "&amp;依頼書!O111&amp;"mm")</f>
        <v/>
      </c>
      <c r="D97" s="171"/>
      <c r="E97" s="171" t="str">
        <f>IF(依頼書!N111="","",ROUNDDOWN(依頼書!N111*依頼書!O111/1000000,2))</f>
        <v/>
      </c>
      <c r="F97" s="172"/>
      <c r="G97" s="171" t="str">
        <f>IF(OR(依頼書!S111="",依頼書!$K$9&lt;&gt;"株式会社ＬＩＸＩＬ"),"",依頼書!$K$9)</f>
        <v/>
      </c>
      <c r="H97" s="171"/>
      <c r="I97" s="171" t="str">
        <f>IF(依頼書!AK111&lt;&gt;"",SUBSTITUTE(依頼書!AK111,CHAR(10),""),"")</f>
        <v/>
      </c>
      <c r="J97" s="171" t="str">
        <f>IF(依頼書!AL111&lt;&gt;"",SUBSTITUTE(依頼書!AL111,CHAR(10),""),"")</f>
        <v/>
      </c>
      <c r="K97" s="171" t="str">
        <f>IF(依頼書!AM111&lt;&gt;"",SUBSTITUTE(依頼書!AM111,CHAR(10),""),"")</f>
        <v/>
      </c>
      <c r="L97" s="171" t="str">
        <f>IF(依頼書!S111="","",MID(依頼書!S111,4,3))</f>
        <v/>
      </c>
      <c r="M97" s="171" t="str">
        <f>IF(依頼書!S111="","",MID(依頼書!S111,7,1))</f>
        <v/>
      </c>
      <c r="N97" s="171" t="str">
        <f>IF(依頼書!S111="","",MID(依頼書!S111,8,2))</f>
        <v/>
      </c>
      <c r="O97" s="171" t="str">
        <f>IF(依頼書!S111="","",MID(依頼書!S111,10,1))</f>
        <v/>
      </c>
      <c r="P97" s="171" t="str">
        <f>IF(依頼書!S111="","",MID(依頼書!S111,11,1))</f>
        <v/>
      </c>
    </row>
    <row r="98" spans="1:16" x14ac:dyDescent="0.4">
      <c r="A98" s="170" t="s">
        <v>277</v>
      </c>
      <c r="B98" s="170" t="str">
        <f>IF(依頼書!S112&lt;&gt;"",MAX(B$1:B97)+1,"")</f>
        <v/>
      </c>
      <c r="C98" s="171" t="str">
        <f>IF(依頼書!N112="","","W "&amp;依頼書!N112&amp;"mm"&amp;"×"&amp;"H "&amp;依頼書!O112&amp;"mm")</f>
        <v/>
      </c>
      <c r="D98" s="171"/>
      <c r="E98" s="171" t="str">
        <f>IF(依頼書!N112="","",ROUNDDOWN(依頼書!N112*依頼書!O112/1000000,2))</f>
        <v/>
      </c>
      <c r="F98" s="172"/>
      <c r="G98" s="171" t="str">
        <f>IF(OR(依頼書!S112="",依頼書!$K$9&lt;&gt;"株式会社ＬＩＸＩＬ"),"",依頼書!$K$9)</f>
        <v/>
      </c>
      <c r="H98" s="171"/>
      <c r="I98" s="171" t="str">
        <f>IF(依頼書!AK112&lt;&gt;"",SUBSTITUTE(依頼書!AK112,CHAR(10),""),"")</f>
        <v/>
      </c>
      <c r="J98" s="171" t="str">
        <f>IF(依頼書!AL112&lt;&gt;"",SUBSTITUTE(依頼書!AL112,CHAR(10),""),"")</f>
        <v/>
      </c>
      <c r="K98" s="171" t="str">
        <f>IF(依頼書!AM112&lt;&gt;"",SUBSTITUTE(依頼書!AM112,CHAR(10),""),"")</f>
        <v/>
      </c>
      <c r="L98" s="171" t="str">
        <f>IF(依頼書!S112="","",MID(依頼書!S112,4,3))</f>
        <v/>
      </c>
      <c r="M98" s="171" t="str">
        <f>IF(依頼書!S112="","",MID(依頼書!S112,7,1))</f>
        <v/>
      </c>
      <c r="N98" s="171" t="str">
        <f>IF(依頼書!S112="","",MID(依頼書!S112,8,2))</f>
        <v/>
      </c>
      <c r="O98" s="171" t="str">
        <f>IF(依頼書!S112="","",MID(依頼書!S112,10,1))</f>
        <v/>
      </c>
      <c r="P98" s="171" t="str">
        <f>IF(依頼書!S112="","",MID(依頼書!S112,11,1))</f>
        <v/>
      </c>
    </row>
    <row r="99" spans="1:16" x14ac:dyDescent="0.4">
      <c r="A99" s="170" t="s">
        <v>278</v>
      </c>
      <c r="B99" s="170" t="str">
        <f>IF(依頼書!S113&lt;&gt;"",MAX(B$1:B98)+1,"")</f>
        <v/>
      </c>
      <c r="C99" s="171" t="str">
        <f>IF(依頼書!N113="","","W "&amp;依頼書!N113&amp;"mm"&amp;"×"&amp;"H "&amp;依頼書!O113&amp;"mm")</f>
        <v/>
      </c>
      <c r="D99" s="171"/>
      <c r="E99" s="171" t="str">
        <f>IF(依頼書!N113="","",ROUNDDOWN(依頼書!N113*依頼書!O113/1000000,2))</f>
        <v/>
      </c>
      <c r="F99" s="172"/>
      <c r="G99" s="171" t="str">
        <f>IF(OR(依頼書!S113="",依頼書!$K$9&lt;&gt;"株式会社ＬＩＸＩＬ"),"",依頼書!$K$9)</f>
        <v/>
      </c>
      <c r="H99" s="171"/>
      <c r="I99" s="171" t="str">
        <f>IF(依頼書!AK113&lt;&gt;"",SUBSTITUTE(依頼書!AK113,CHAR(10),""),"")</f>
        <v/>
      </c>
      <c r="J99" s="171" t="str">
        <f>IF(依頼書!AL113&lt;&gt;"",SUBSTITUTE(依頼書!AL113,CHAR(10),""),"")</f>
        <v/>
      </c>
      <c r="K99" s="171" t="str">
        <f>IF(依頼書!AM113&lt;&gt;"",SUBSTITUTE(依頼書!AM113,CHAR(10),""),"")</f>
        <v/>
      </c>
      <c r="L99" s="171" t="str">
        <f>IF(依頼書!S113="","",MID(依頼書!S113,4,3))</f>
        <v/>
      </c>
      <c r="M99" s="171" t="str">
        <f>IF(依頼書!S113="","",MID(依頼書!S113,7,1))</f>
        <v/>
      </c>
      <c r="N99" s="171" t="str">
        <f>IF(依頼書!S113="","",MID(依頼書!S113,8,2))</f>
        <v/>
      </c>
      <c r="O99" s="171" t="str">
        <f>IF(依頼書!S113="","",MID(依頼書!S113,10,1))</f>
        <v/>
      </c>
      <c r="P99" s="171" t="str">
        <f>IF(依頼書!S113="","",MID(依頼書!S113,11,1))</f>
        <v/>
      </c>
    </row>
    <row r="100" spans="1:16" x14ac:dyDescent="0.4">
      <c r="A100" s="170" t="s">
        <v>279</v>
      </c>
      <c r="B100" s="170" t="str">
        <f>IF(依頼書!S114&lt;&gt;"",MAX(B$1:B99)+1,"")</f>
        <v/>
      </c>
      <c r="C100" s="171" t="str">
        <f>IF(依頼書!N114="","","W "&amp;依頼書!N114&amp;"mm"&amp;"×"&amp;"H "&amp;依頼書!O114&amp;"mm")</f>
        <v/>
      </c>
      <c r="D100" s="171"/>
      <c r="E100" s="171" t="str">
        <f>IF(依頼書!N114="","",ROUNDDOWN(依頼書!N114*依頼書!O114/1000000,2))</f>
        <v/>
      </c>
      <c r="F100" s="172"/>
      <c r="G100" s="171" t="str">
        <f>IF(OR(依頼書!S114="",依頼書!$K$9&lt;&gt;"株式会社ＬＩＸＩＬ"),"",依頼書!$K$9)</f>
        <v/>
      </c>
      <c r="H100" s="171"/>
      <c r="I100" s="171" t="str">
        <f>IF(依頼書!AK114&lt;&gt;"",SUBSTITUTE(依頼書!AK114,CHAR(10),""),"")</f>
        <v/>
      </c>
      <c r="J100" s="171" t="str">
        <f>IF(依頼書!AL114&lt;&gt;"",SUBSTITUTE(依頼書!AL114,CHAR(10),""),"")</f>
        <v/>
      </c>
      <c r="K100" s="171" t="str">
        <f>IF(依頼書!AM114&lt;&gt;"",SUBSTITUTE(依頼書!AM114,CHAR(10),""),"")</f>
        <v/>
      </c>
      <c r="L100" s="171" t="str">
        <f>IF(依頼書!S114="","",MID(依頼書!S114,4,3))</f>
        <v/>
      </c>
      <c r="M100" s="171" t="str">
        <f>IF(依頼書!S114="","",MID(依頼書!S114,7,1))</f>
        <v/>
      </c>
      <c r="N100" s="171" t="str">
        <f>IF(依頼書!S114="","",MID(依頼書!S114,8,2))</f>
        <v/>
      </c>
      <c r="O100" s="171" t="str">
        <f>IF(依頼書!S114="","",MID(依頼書!S114,10,1))</f>
        <v/>
      </c>
      <c r="P100" s="171" t="str">
        <f>IF(依頼書!S114="","",MID(依頼書!S114,11,1))</f>
        <v/>
      </c>
    </row>
    <row r="101" spans="1:16" x14ac:dyDescent="0.4">
      <c r="A101" s="170" t="s">
        <v>280</v>
      </c>
      <c r="B101" s="170" t="str">
        <f>IF(依頼書!S115&lt;&gt;"",MAX(B$1:B100)+1,"")</f>
        <v/>
      </c>
      <c r="C101" s="171" t="str">
        <f>IF(依頼書!N115="","","W "&amp;依頼書!N115&amp;"mm"&amp;"×"&amp;"H "&amp;依頼書!O115&amp;"mm")</f>
        <v/>
      </c>
      <c r="D101" s="171"/>
      <c r="E101" s="171" t="str">
        <f>IF(依頼書!N115="","",ROUNDDOWN(依頼書!N115*依頼書!O115/1000000,2))</f>
        <v/>
      </c>
      <c r="F101" s="172"/>
      <c r="G101" s="171" t="str">
        <f>IF(OR(依頼書!S115="",依頼書!$K$9&lt;&gt;"株式会社ＬＩＸＩＬ"),"",依頼書!$K$9)</f>
        <v/>
      </c>
      <c r="H101" s="171"/>
      <c r="I101" s="171" t="str">
        <f>IF(依頼書!AK115&lt;&gt;"",SUBSTITUTE(依頼書!AK115,CHAR(10),""),"")</f>
        <v/>
      </c>
      <c r="J101" s="171" t="str">
        <f>IF(依頼書!AL115&lt;&gt;"",SUBSTITUTE(依頼書!AL115,CHAR(10),""),"")</f>
        <v/>
      </c>
      <c r="K101" s="171" t="str">
        <f>IF(依頼書!AM115&lt;&gt;"",SUBSTITUTE(依頼書!AM115,CHAR(10),""),"")</f>
        <v/>
      </c>
      <c r="L101" s="171" t="str">
        <f>IF(依頼書!S115="","",MID(依頼書!S115,4,3))</f>
        <v/>
      </c>
      <c r="M101" s="171" t="str">
        <f>IF(依頼書!S115="","",MID(依頼書!S115,7,1))</f>
        <v/>
      </c>
      <c r="N101" s="171" t="str">
        <f>IF(依頼書!S115="","",MID(依頼書!S115,8,2))</f>
        <v/>
      </c>
      <c r="O101" s="171" t="str">
        <f>IF(依頼書!S115="","",MID(依頼書!S115,10,1))</f>
        <v/>
      </c>
      <c r="P101" s="171" t="str">
        <f>IF(依頼書!S115="","",MID(依頼書!S115,11,1))</f>
        <v/>
      </c>
    </row>
    <row r="102" spans="1:16" x14ac:dyDescent="0.4">
      <c r="A102" s="173" t="s">
        <v>281</v>
      </c>
      <c r="B102" s="173" t="str">
        <f>IF(製品型番から直接入力!S9&lt;&gt;"",MAX(B$1:B101)+1,"")</f>
        <v/>
      </c>
      <c r="C102" s="174" t="str">
        <f>IF(製品型番から直接入力!I9="","","W "&amp;製品型番から直接入力!I9&amp;"mm"&amp;"×"&amp;"H "&amp;製品型番から直接入力!J9&amp;"mm")</f>
        <v/>
      </c>
      <c r="D102" s="174"/>
      <c r="E102" s="174" t="str">
        <f>IF(製品型番から直接入力!I9="","",ROUNDDOWN(製品型番から直接入力!I9*製品型番から直接入力!J9/1000000,2))</f>
        <v/>
      </c>
      <c r="F102" s="175"/>
      <c r="G102" s="175" t="str">
        <f>IF(OR(製品型番から直接入力!S9="",依頼書!$K$9&lt;&gt;"株式会社ＬＩＸＩＬ"),"",依頼書!$K$9)</f>
        <v/>
      </c>
      <c r="H102" s="174"/>
      <c r="I102" s="174" t="str">
        <f>IF(製品型番から直接入力!AJ9&lt;&gt;"",SUBSTITUTE(製品型番から直接入力!AJ9,CHAR(10),""),"")</f>
        <v/>
      </c>
      <c r="J102" s="174" t="str">
        <f>IF(製品型番から直接入力!AK9&lt;&gt;"",SUBSTITUTE(製品型番から直接入力!AK9,CHAR(10),""),"")</f>
        <v/>
      </c>
      <c r="K102" s="174" t="str">
        <f>IF(製品型番から直接入力!AL9&lt;&gt;"",SUBSTITUTE(製品型番から直接入力!AL9,CHAR(10),""),"")</f>
        <v/>
      </c>
      <c r="L102" s="174" t="str">
        <f>IF(製品型番から直接入力!S9="","",MID(製品型番から直接入力!H9,4,3))</f>
        <v/>
      </c>
      <c r="M102" s="174" t="str">
        <f>IF(製品型番から直接入力!S9="","",MID(製品型番から直接入力!H9,7,1))</f>
        <v/>
      </c>
      <c r="N102" s="174" t="str">
        <f>IF(製品型番から直接入力!S9="","",MID(製品型番から直接入力!H9,8,2))</f>
        <v/>
      </c>
      <c r="O102" s="174" t="str">
        <f>IF(製品型番から直接入力!S9="","",MID(製品型番から直接入力!H9,10,1))</f>
        <v/>
      </c>
      <c r="P102" s="174" t="str">
        <f>IF(製品型番から直接入力!S9="","",MID(製品型番から直接入力!H9,11,1))</f>
        <v/>
      </c>
    </row>
    <row r="103" spans="1:16" x14ac:dyDescent="0.4">
      <c r="A103" s="173" t="s">
        <v>282</v>
      </c>
      <c r="B103" s="173" t="str">
        <f>IF(製品型番から直接入力!S10&lt;&gt;"",MAX(B$1:B102)+1,"")</f>
        <v/>
      </c>
      <c r="C103" s="174" t="str">
        <f>IF(製品型番から直接入力!I10="","","W "&amp;製品型番から直接入力!I10&amp;"mm"&amp;"×"&amp;"H "&amp;製品型番から直接入力!J10&amp;"mm")</f>
        <v/>
      </c>
      <c r="D103" s="174"/>
      <c r="E103" s="174" t="str">
        <f>IF(製品型番から直接入力!I10="","",ROUNDDOWN(製品型番から直接入力!I10*製品型番から直接入力!J10/1000000,2))</f>
        <v/>
      </c>
      <c r="F103" s="175"/>
      <c r="G103" s="175" t="str">
        <f>IF(OR(製品型番から直接入力!S10="",依頼書!$K$9&lt;&gt;"株式会社ＬＩＸＩＬ"),"",依頼書!$K$9)</f>
        <v/>
      </c>
      <c r="H103" s="174"/>
      <c r="I103" s="174" t="str">
        <f>IF(製品型番から直接入力!AJ10&lt;&gt;"",SUBSTITUTE(製品型番から直接入力!AJ10,CHAR(10),""),"")</f>
        <v/>
      </c>
      <c r="J103" s="174" t="str">
        <f>IF(製品型番から直接入力!AK10&lt;&gt;"",SUBSTITUTE(製品型番から直接入力!AK10,CHAR(10),""),"")</f>
        <v/>
      </c>
      <c r="K103" s="174" t="str">
        <f>IF(製品型番から直接入力!AL10&lt;&gt;"",SUBSTITUTE(製品型番から直接入力!AL10,CHAR(10),""),"")</f>
        <v/>
      </c>
      <c r="L103" s="174" t="str">
        <f>IF(製品型番から直接入力!S10="","",MID(製品型番から直接入力!H10,4,3))</f>
        <v/>
      </c>
      <c r="M103" s="174" t="str">
        <f>IF(製品型番から直接入力!S10="","",MID(製品型番から直接入力!H10,7,1))</f>
        <v/>
      </c>
      <c r="N103" s="174" t="str">
        <f>IF(製品型番から直接入力!S10="","",MID(製品型番から直接入力!H10,8,2))</f>
        <v/>
      </c>
      <c r="O103" s="174" t="str">
        <f>IF(製品型番から直接入力!S10="","",MID(製品型番から直接入力!H10,10,1))</f>
        <v/>
      </c>
      <c r="P103" s="174" t="str">
        <f>IF(製品型番から直接入力!S10="","",MID(製品型番から直接入力!H10,11,1))</f>
        <v/>
      </c>
    </row>
    <row r="104" spans="1:16" x14ac:dyDescent="0.4">
      <c r="A104" s="173" t="s">
        <v>283</v>
      </c>
      <c r="B104" s="173" t="str">
        <f>IF(製品型番から直接入力!S11&lt;&gt;"",MAX(B$1:B103)+1,"")</f>
        <v/>
      </c>
      <c r="C104" s="174" t="str">
        <f>IF(製品型番から直接入力!I11="","","W "&amp;製品型番から直接入力!I11&amp;"mm"&amp;"×"&amp;"H "&amp;製品型番から直接入力!J11&amp;"mm")</f>
        <v/>
      </c>
      <c r="D104" s="174"/>
      <c r="E104" s="174" t="str">
        <f>IF(製品型番から直接入力!I11="","",ROUNDDOWN(製品型番から直接入力!I11*製品型番から直接入力!J11/1000000,2))</f>
        <v/>
      </c>
      <c r="F104" s="175"/>
      <c r="G104" s="175" t="str">
        <f>IF(OR(製品型番から直接入力!S11="",依頼書!$K$9&lt;&gt;"株式会社ＬＩＸＩＬ"),"",依頼書!$K$9)</f>
        <v/>
      </c>
      <c r="H104" s="174"/>
      <c r="I104" s="174" t="str">
        <f>IF(製品型番から直接入力!AJ11&lt;&gt;"",SUBSTITUTE(製品型番から直接入力!AJ11,CHAR(10),""),"")</f>
        <v/>
      </c>
      <c r="J104" s="174" t="str">
        <f>IF(製品型番から直接入力!AK11&lt;&gt;"",SUBSTITUTE(製品型番から直接入力!AK11,CHAR(10),""),"")</f>
        <v/>
      </c>
      <c r="K104" s="174" t="str">
        <f>IF(製品型番から直接入力!AL11&lt;&gt;"",SUBSTITUTE(製品型番から直接入力!AL11,CHAR(10),""),"")</f>
        <v/>
      </c>
      <c r="L104" s="174" t="str">
        <f>IF(製品型番から直接入力!S11="","",MID(製品型番から直接入力!H11,4,3))</f>
        <v/>
      </c>
      <c r="M104" s="174" t="str">
        <f>IF(製品型番から直接入力!S11="","",MID(製品型番から直接入力!H11,7,1))</f>
        <v/>
      </c>
      <c r="N104" s="174" t="str">
        <f>IF(製品型番から直接入力!S11="","",MID(製品型番から直接入力!H11,8,2))</f>
        <v/>
      </c>
      <c r="O104" s="174" t="str">
        <f>IF(製品型番から直接入力!S11="","",MID(製品型番から直接入力!H11,10,1))</f>
        <v/>
      </c>
      <c r="P104" s="174" t="str">
        <f>IF(製品型番から直接入力!S11="","",MID(製品型番から直接入力!H11,11,1))</f>
        <v/>
      </c>
    </row>
    <row r="105" spans="1:16" x14ac:dyDescent="0.4">
      <c r="A105" s="173" t="s">
        <v>284</v>
      </c>
      <c r="B105" s="173" t="str">
        <f>IF(製品型番から直接入力!S12&lt;&gt;"",MAX(B$1:B104)+1,"")</f>
        <v/>
      </c>
      <c r="C105" s="174" t="str">
        <f>IF(製品型番から直接入力!I12="","","W "&amp;製品型番から直接入力!I12&amp;"mm"&amp;"×"&amp;"H "&amp;製品型番から直接入力!J12&amp;"mm")</f>
        <v/>
      </c>
      <c r="D105" s="174"/>
      <c r="E105" s="174" t="str">
        <f>IF(製品型番から直接入力!I12="","",ROUNDDOWN(製品型番から直接入力!I12*製品型番から直接入力!J12/1000000,2))</f>
        <v/>
      </c>
      <c r="F105" s="175"/>
      <c r="G105" s="175" t="str">
        <f>IF(OR(製品型番から直接入力!S12="",依頼書!$K$9&lt;&gt;"株式会社ＬＩＸＩＬ"),"",依頼書!$K$9)</f>
        <v/>
      </c>
      <c r="H105" s="174"/>
      <c r="I105" s="174" t="str">
        <f>IF(製品型番から直接入力!AJ12&lt;&gt;"",SUBSTITUTE(製品型番から直接入力!AJ12,CHAR(10),""),"")</f>
        <v/>
      </c>
      <c r="J105" s="174" t="str">
        <f>IF(製品型番から直接入力!AK12&lt;&gt;"",SUBSTITUTE(製品型番から直接入力!AK12,CHAR(10),""),"")</f>
        <v/>
      </c>
      <c r="K105" s="174" t="str">
        <f>IF(製品型番から直接入力!AL12&lt;&gt;"",SUBSTITUTE(製品型番から直接入力!AL12,CHAR(10),""),"")</f>
        <v/>
      </c>
      <c r="L105" s="174" t="str">
        <f>IF(製品型番から直接入力!S12="","",MID(製品型番から直接入力!H12,4,3))</f>
        <v/>
      </c>
      <c r="M105" s="174" t="str">
        <f>IF(製品型番から直接入力!S12="","",MID(製品型番から直接入力!H12,7,1))</f>
        <v/>
      </c>
      <c r="N105" s="174" t="str">
        <f>IF(製品型番から直接入力!S12="","",MID(製品型番から直接入力!H12,8,2))</f>
        <v/>
      </c>
      <c r="O105" s="174" t="str">
        <f>IF(製品型番から直接入力!S12="","",MID(製品型番から直接入力!H12,10,1))</f>
        <v/>
      </c>
      <c r="P105" s="174" t="str">
        <f>IF(製品型番から直接入力!S12="","",MID(製品型番から直接入力!H12,11,1))</f>
        <v/>
      </c>
    </row>
    <row r="106" spans="1:16" x14ac:dyDescent="0.4">
      <c r="A106" s="173" t="s">
        <v>285</v>
      </c>
      <c r="B106" s="173" t="str">
        <f>IF(製品型番から直接入力!S13&lt;&gt;"",MAX(B$1:B105)+1,"")</f>
        <v/>
      </c>
      <c r="C106" s="174" t="str">
        <f>IF(製品型番から直接入力!I13="","","W "&amp;製品型番から直接入力!I13&amp;"mm"&amp;"×"&amp;"H "&amp;製品型番から直接入力!J13&amp;"mm")</f>
        <v/>
      </c>
      <c r="D106" s="174"/>
      <c r="E106" s="174" t="str">
        <f>IF(製品型番から直接入力!I13="","",ROUNDDOWN(製品型番から直接入力!I13*製品型番から直接入力!J13/1000000,2))</f>
        <v/>
      </c>
      <c r="F106" s="175"/>
      <c r="G106" s="175" t="str">
        <f>IF(OR(製品型番から直接入力!S13="",依頼書!$K$9&lt;&gt;"株式会社ＬＩＸＩＬ"),"",依頼書!$K$9)</f>
        <v/>
      </c>
      <c r="H106" s="174"/>
      <c r="I106" s="174" t="str">
        <f>IF(製品型番から直接入力!AJ13&lt;&gt;"",SUBSTITUTE(製品型番から直接入力!AJ13,CHAR(10),""),"")</f>
        <v/>
      </c>
      <c r="J106" s="174" t="str">
        <f>IF(製品型番から直接入力!AK13&lt;&gt;"",SUBSTITUTE(製品型番から直接入力!AK13,CHAR(10),""),"")</f>
        <v/>
      </c>
      <c r="K106" s="174" t="str">
        <f>IF(製品型番から直接入力!AL13&lt;&gt;"",SUBSTITUTE(製品型番から直接入力!AL13,CHAR(10),""),"")</f>
        <v/>
      </c>
      <c r="L106" s="174" t="str">
        <f>IF(製品型番から直接入力!S13="","",MID(製品型番から直接入力!H13,4,3))</f>
        <v/>
      </c>
      <c r="M106" s="174" t="str">
        <f>IF(製品型番から直接入力!S13="","",MID(製品型番から直接入力!H13,7,1))</f>
        <v/>
      </c>
      <c r="N106" s="174" t="str">
        <f>IF(製品型番から直接入力!S13="","",MID(製品型番から直接入力!H13,8,2))</f>
        <v/>
      </c>
      <c r="O106" s="174" t="str">
        <f>IF(製品型番から直接入力!S13="","",MID(製品型番から直接入力!H13,10,1))</f>
        <v/>
      </c>
      <c r="P106" s="174" t="str">
        <f>IF(製品型番から直接入力!S13="","",MID(製品型番から直接入力!H13,11,1))</f>
        <v/>
      </c>
    </row>
    <row r="107" spans="1:16" x14ac:dyDescent="0.4">
      <c r="A107" s="173" t="s">
        <v>286</v>
      </c>
      <c r="B107" s="173" t="str">
        <f>IF(製品型番から直接入力!S14&lt;&gt;"",MAX(B$1:B106)+1,"")</f>
        <v/>
      </c>
      <c r="C107" s="174" t="str">
        <f>IF(製品型番から直接入力!I14="","","W "&amp;製品型番から直接入力!I14&amp;"mm"&amp;"×"&amp;"H "&amp;製品型番から直接入力!J14&amp;"mm")</f>
        <v/>
      </c>
      <c r="D107" s="174"/>
      <c r="E107" s="174" t="str">
        <f>IF(製品型番から直接入力!I14="","",ROUNDDOWN(製品型番から直接入力!I14*製品型番から直接入力!J14/1000000,2))</f>
        <v/>
      </c>
      <c r="F107" s="175"/>
      <c r="G107" s="175" t="str">
        <f>IF(OR(製品型番から直接入力!S14="",依頼書!$K$9&lt;&gt;"株式会社ＬＩＸＩＬ"),"",依頼書!$K$9)</f>
        <v/>
      </c>
      <c r="H107" s="174"/>
      <c r="I107" s="174" t="str">
        <f>IF(製品型番から直接入力!AJ14&lt;&gt;"",SUBSTITUTE(製品型番から直接入力!AJ14,CHAR(10),""),"")</f>
        <v/>
      </c>
      <c r="J107" s="174" t="str">
        <f>IF(製品型番から直接入力!AK14&lt;&gt;"",SUBSTITUTE(製品型番から直接入力!AK14,CHAR(10),""),"")</f>
        <v/>
      </c>
      <c r="K107" s="174" t="str">
        <f>IF(製品型番から直接入力!AL14&lt;&gt;"",SUBSTITUTE(製品型番から直接入力!AL14,CHAR(10),""),"")</f>
        <v/>
      </c>
      <c r="L107" s="174" t="str">
        <f>IF(製品型番から直接入力!S14="","",MID(製品型番から直接入力!H14,4,3))</f>
        <v/>
      </c>
      <c r="M107" s="174" t="str">
        <f>IF(製品型番から直接入力!S14="","",MID(製品型番から直接入力!H14,7,1))</f>
        <v/>
      </c>
      <c r="N107" s="174" t="str">
        <f>IF(製品型番から直接入力!S14="","",MID(製品型番から直接入力!H14,8,2))</f>
        <v/>
      </c>
      <c r="O107" s="174" t="str">
        <f>IF(製品型番から直接入力!S14="","",MID(製品型番から直接入力!H14,10,1))</f>
        <v/>
      </c>
      <c r="P107" s="174" t="str">
        <f>IF(製品型番から直接入力!S14="","",MID(製品型番から直接入力!H14,11,1))</f>
        <v/>
      </c>
    </row>
    <row r="108" spans="1:16" x14ac:dyDescent="0.4">
      <c r="A108" s="173" t="s">
        <v>287</v>
      </c>
      <c r="B108" s="173" t="str">
        <f>IF(製品型番から直接入力!S15&lt;&gt;"",MAX(B$1:B107)+1,"")</f>
        <v/>
      </c>
      <c r="C108" s="174" t="str">
        <f>IF(製品型番から直接入力!I15="","","W "&amp;製品型番から直接入力!I15&amp;"mm"&amp;"×"&amp;"H "&amp;製品型番から直接入力!J15&amp;"mm")</f>
        <v/>
      </c>
      <c r="D108" s="174"/>
      <c r="E108" s="174" t="str">
        <f>IF(製品型番から直接入力!I15="","",ROUNDDOWN(製品型番から直接入力!I15*製品型番から直接入力!J15/1000000,2))</f>
        <v/>
      </c>
      <c r="F108" s="175"/>
      <c r="G108" s="175" t="str">
        <f>IF(OR(製品型番から直接入力!S15="",依頼書!$K$9&lt;&gt;"株式会社ＬＩＸＩＬ"),"",依頼書!$K$9)</f>
        <v/>
      </c>
      <c r="H108" s="174"/>
      <c r="I108" s="174" t="str">
        <f>IF(製品型番から直接入力!AJ15&lt;&gt;"",SUBSTITUTE(製品型番から直接入力!AJ15,CHAR(10),""),"")</f>
        <v/>
      </c>
      <c r="J108" s="174" t="str">
        <f>IF(製品型番から直接入力!AK15&lt;&gt;"",SUBSTITUTE(製品型番から直接入力!AK15,CHAR(10),""),"")</f>
        <v/>
      </c>
      <c r="K108" s="174" t="str">
        <f>IF(製品型番から直接入力!AL15&lt;&gt;"",SUBSTITUTE(製品型番から直接入力!AL15,CHAR(10),""),"")</f>
        <v/>
      </c>
      <c r="L108" s="174" t="str">
        <f>IF(製品型番から直接入力!S15="","",MID(製品型番から直接入力!H15,4,3))</f>
        <v/>
      </c>
      <c r="M108" s="174" t="str">
        <f>IF(製品型番から直接入力!S15="","",MID(製品型番から直接入力!H15,7,1))</f>
        <v/>
      </c>
      <c r="N108" s="174" t="str">
        <f>IF(製品型番から直接入力!S15="","",MID(製品型番から直接入力!H15,8,2))</f>
        <v/>
      </c>
      <c r="O108" s="174" t="str">
        <f>IF(製品型番から直接入力!S15="","",MID(製品型番から直接入力!H15,10,1))</f>
        <v/>
      </c>
      <c r="P108" s="174" t="str">
        <f>IF(製品型番から直接入力!S15="","",MID(製品型番から直接入力!H15,11,1))</f>
        <v/>
      </c>
    </row>
    <row r="109" spans="1:16" x14ac:dyDescent="0.4">
      <c r="A109" s="173" t="s">
        <v>288</v>
      </c>
      <c r="B109" s="173" t="str">
        <f>IF(製品型番から直接入力!S16&lt;&gt;"",MAX(B$1:B108)+1,"")</f>
        <v/>
      </c>
      <c r="C109" s="174" t="str">
        <f>IF(製品型番から直接入力!I16="","","W "&amp;製品型番から直接入力!I16&amp;"mm"&amp;"×"&amp;"H "&amp;製品型番から直接入力!J16&amp;"mm")</f>
        <v/>
      </c>
      <c r="D109" s="174"/>
      <c r="E109" s="174" t="str">
        <f>IF(製品型番から直接入力!I16="","",ROUNDDOWN(製品型番から直接入力!I16*製品型番から直接入力!J16/1000000,2))</f>
        <v/>
      </c>
      <c r="F109" s="175"/>
      <c r="G109" s="175" t="str">
        <f>IF(OR(製品型番から直接入力!S16="",依頼書!$K$9&lt;&gt;"株式会社ＬＩＸＩＬ"),"",依頼書!$K$9)</f>
        <v/>
      </c>
      <c r="H109" s="174"/>
      <c r="I109" s="174" t="str">
        <f>IF(製品型番から直接入力!AJ16&lt;&gt;"",SUBSTITUTE(製品型番から直接入力!AJ16,CHAR(10),""),"")</f>
        <v/>
      </c>
      <c r="J109" s="174" t="str">
        <f>IF(製品型番から直接入力!AK16&lt;&gt;"",SUBSTITUTE(製品型番から直接入力!AK16,CHAR(10),""),"")</f>
        <v/>
      </c>
      <c r="K109" s="174" t="str">
        <f>IF(製品型番から直接入力!AL16&lt;&gt;"",SUBSTITUTE(製品型番から直接入力!AL16,CHAR(10),""),"")</f>
        <v/>
      </c>
      <c r="L109" s="174" t="str">
        <f>IF(製品型番から直接入力!S16="","",MID(製品型番から直接入力!H16,4,3))</f>
        <v/>
      </c>
      <c r="M109" s="174" t="str">
        <f>IF(製品型番から直接入力!S16="","",MID(製品型番から直接入力!H16,7,1))</f>
        <v/>
      </c>
      <c r="N109" s="174" t="str">
        <f>IF(製品型番から直接入力!S16="","",MID(製品型番から直接入力!H16,8,2))</f>
        <v/>
      </c>
      <c r="O109" s="174" t="str">
        <f>IF(製品型番から直接入力!S16="","",MID(製品型番から直接入力!H16,10,1))</f>
        <v/>
      </c>
      <c r="P109" s="174" t="str">
        <f>IF(製品型番から直接入力!S16="","",MID(製品型番から直接入力!H16,11,1))</f>
        <v/>
      </c>
    </row>
    <row r="110" spans="1:16" x14ac:dyDescent="0.4">
      <c r="A110" s="173" t="s">
        <v>289</v>
      </c>
      <c r="B110" s="173" t="str">
        <f>IF(製品型番から直接入力!S17&lt;&gt;"",MAX(B$1:B109)+1,"")</f>
        <v/>
      </c>
      <c r="C110" s="174" t="str">
        <f>IF(製品型番から直接入力!I17="","","W "&amp;製品型番から直接入力!I17&amp;"mm"&amp;"×"&amp;"H "&amp;製品型番から直接入力!J17&amp;"mm")</f>
        <v/>
      </c>
      <c r="D110" s="174"/>
      <c r="E110" s="174" t="str">
        <f>IF(製品型番から直接入力!I17="","",ROUNDDOWN(製品型番から直接入力!I17*製品型番から直接入力!J17/1000000,2))</f>
        <v/>
      </c>
      <c r="F110" s="175"/>
      <c r="G110" s="175" t="str">
        <f>IF(OR(製品型番から直接入力!S17="",依頼書!$K$9&lt;&gt;"株式会社ＬＩＸＩＬ"),"",依頼書!$K$9)</f>
        <v/>
      </c>
      <c r="H110" s="174"/>
      <c r="I110" s="174" t="str">
        <f>IF(製品型番から直接入力!AJ17&lt;&gt;"",SUBSTITUTE(製品型番から直接入力!AJ17,CHAR(10),""),"")</f>
        <v/>
      </c>
      <c r="J110" s="174" t="str">
        <f>IF(製品型番から直接入力!AK17&lt;&gt;"",SUBSTITUTE(製品型番から直接入力!AK17,CHAR(10),""),"")</f>
        <v/>
      </c>
      <c r="K110" s="174" t="str">
        <f>IF(製品型番から直接入力!AL17&lt;&gt;"",SUBSTITUTE(製品型番から直接入力!AL17,CHAR(10),""),"")</f>
        <v/>
      </c>
      <c r="L110" s="174" t="str">
        <f>IF(製品型番から直接入力!S17="","",MID(製品型番から直接入力!H17,4,3))</f>
        <v/>
      </c>
      <c r="M110" s="174" t="str">
        <f>IF(製品型番から直接入力!S17="","",MID(製品型番から直接入力!H17,7,1))</f>
        <v/>
      </c>
      <c r="N110" s="174" t="str">
        <f>IF(製品型番から直接入力!S17="","",MID(製品型番から直接入力!H17,8,2))</f>
        <v/>
      </c>
      <c r="O110" s="174" t="str">
        <f>IF(製品型番から直接入力!S17="","",MID(製品型番から直接入力!H17,10,1))</f>
        <v/>
      </c>
      <c r="P110" s="174" t="str">
        <f>IF(製品型番から直接入力!S17="","",MID(製品型番から直接入力!H17,11,1))</f>
        <v/>
      </c>
    </row>
    <row r="111" spans="1:16" x14ac:dyDescent="0.4">
      <c r="A111" s="173" t="s">
        <v>290</v>
      </c>
      <c r="B111" s="173" t="str">
        <f>IF(製品型番から直接入力!S18&lt;&gt;"",MAX(B$1:B110)+1,"")</f>
        <v/>
      </c>
      <c r="C111" s="174" t="str">
        <f>IF(製品型番から直接入力!I18="","","W "&amp;製品型番から直接入力!I18&amp;"mm"&amp;"×"&amp;"H "&amp;製品型番から直接入力!J18&amp;"mm")</f>
        <v/>
      </c>
      <c r="D111" s="174"/>
      <c r="E111" s="174" t="str">
        <f>IF(製品型番から直接入力!I18="","",ROUNDDOWN(製品型番から直接入力!I18*製品型番から直接入力!J18/1000000,2))</f>
        <v/>
      </c>
      <c r="F111" s="175"/>
      <c r="G111" s="175" t="str">
        <f>IF(OR(製品型番から直接入力!S18="",依頼書!$K$9&lt;&gt;"株式会社ＬＩＸＩＬ"),"",依頼書!$K$9)</f>
        <v/>
      </c>
      <c r="H111" s="174"/>
      <c r="I111" s="174" t="str">
        <f>IF(製品型番から直接入力!AJ18&lt;&gt;"",SUBSTITUTE(製品型番から直接入力!AJ18,CHAR(10),""),"")</f>
        <v/>
      </c>
      <c r="J111" s="174" t="str">
        <f>IF(製品型番から直接入力!AK18&lt;&gt;"",SUBSTITUTE(製品型番から直接入力!AK18,CHAR(10),""),"")</f>
        <v/>
      </c>
      <c r="K111" s="174" t="str">
        <f>IF(製品型番から直接入力!AL18&lt;&gt;"",SUBSTITUTE(製品型番から直接入力!AL18,CHAR(10),""),"")</f>
        <v/>
      </c>
      <c r="L111" s="174" t="str">
        <f>IF(製品型番から直接入力!S18="","",MID(製品型番から直接入力!H18,4,3))</f>
        <v/>
      </c>
      <c r="M111" s="174" t="str">
        <f>IF(製品型番から直接入力!S18="","",MID(製品型番から直接入力!H18,7,1))</f>
        <v/>
      </c>
      <c r="N111" s="174" t="str">
        <f>IF(製品型番から直接入力!S18="","",MID(製品型番から直接入力!H18,8,2))</f>
        <v/>
      </c>
      <c r="O111" s="174" t="str">
        <f>IF(製品型番から直接入力!S18="","",MID(製品型番から直接入力!H18,10,1))</f>
        <v/>
      </c>
      <c r="P111" s="174" t="str">
        <f>IF(製品型番から直接入力!S18="","",MID(製品型番から直接入力!H18,11,1))</f>
        <v/>
      </c>
    </row>
    <row r="112" spans="1:16" x14ac:dyDescent="0.4">
      <c r="A112" s="173" t="s">
        <v>291</v>
      </c>
      <c r="B112" s="173" t="str">
        <f>IF(製品型番から直接入力!S19&lt;&gt;"",MAX(B$1:B111)+1,"")</f>
        <v/>
      </c>
      <c r="C112" s="174" t="str">
        <f>IF(製品型番から直接入力!I19="","","W "&amp;製品型番から直接入力!I19&amp;"mm"&amp;"×"&amp;"H "&amp;製品型番から直接入力!J19&amp;"mm")</f>
        <v/>
      </c>
      <c r="D112" s="174"/>
      <c r="E112" s="174" t="str">
        <f>IF(製品型番から直接入力!I19="","",ROUNDDOWN(製品型番から直接入力!I19*製品型番から直接入力!J19/1000000,2))</f>
        <v/>
      </c>
      <c r="F112" s="175"/>
      <c r="G112" s="175" t="str">
        <f>IF(OR(製品型番から直接入力!S19="",依頼書!$K$9&lt;&gt;"株式会社ＬＩＸＩＬ"),"",依頼書!$K$9)</f>
        <v/>
      </c>
      <c r="H112" s="174"/>
      <c r="I112" s="174" t="str">
        <f>IF(製品型番から直接入力!AJ19&lt;&gt;"",SUBSTITUTE(製品型番から直接入力!AJ19,CHAR(10),""),"")</f>
        <v/>
      </c>
      <c r="J112" s="174" t="str">
        <f>IF(製品型番から直接入力!AK19&lt;&gt;"",SUBSTITUTE(製品型番から直接入力!AK19,CHAR(10),""),"")</f>
        <v/>
      </c>
      <c r="K112" s="174" t="str">
        <f>IF(製品型番から直接入力!AL19&lt;&gt;"",SUBSTITUTE(製品型番から直接入力!AL19,CHAR(10),""),"")</f>
        <v/>
      </c>
      <c r="L112" s="174" t="str">
        <f>IF(製品型番から直接入力!S19="","",MID(製品型番から直接入力!H19,4,3))</f>
        <v/>
      </c>
      <c r="M112" s="174" t="str">
        <f>IF(製品型番から直接入力!S19="","",MID(製品型番から直接入力!H19,7,1))</f>
        <v/>
      </c>
      <c r="N112" s="174" t="str">
        <f>IF(製品型番から直接入力!S19="","",MID(製品型番から直接入力!H19,8,2))</f>
        <v/>
      </c>
      <c r="O112" s="174" t="str">
        <f>IF(製品型番から直接入力!S19="","",MID(製品型番から直接入力!H19,10,1))</f>
        <v/>
      </c>
      <c r="P112" s="174" t="str">
        <f>IF(製品型番から直接入力!S19="","",MID(製品型番から直接入力!H19,11,1))</f>
        <v/>
      </c>
    </row>
    <row r="113" spans="1:16" x14ac:dyDescent="0.4">
      <c r="A113" s="173" t="s">
        <v>292</v>
      </c>
      <c r="B113" s="173" t="str">
        <f>IF(製品型番から直接入力!S20&lt;&gt;"",MAX(B$1:B112)+1,"")</f>
        <v/>
      </c>
      <c r="C113" s="174" t="str">
        <f>IF(製品型番から直接入力!I20="","","W "&amp;製品型番から直接入力!I20&amp;"mm"&amp;"×"&amp;"H "&amp;製品型番から直接入力!J20&amp;"mm")</f>
        <v/>
      </c>
      <c r="D113" s="174"/>
      <c r="E113" s="174" t="str">
        <f>IF(製品型番から直接入力!I20="","",ROUNDDOWN(製品型番から直接入力!I20*製品型番から直接入力!J20/1000000,2))</f>
        <v/>
      </c>
      <c r="F113" s="175"/>
      <c r="G113" s="175" t="str">
        <f>IF(OR(製品型番から直接入力!S20="",依頼書!$K$9&lt;&gt;"株式会社ＬＩＸＩＬ"),"",依頼書!$K$9)</f>
        <v/>
      </c>
      <c r="H113" s="174"/>
      <c r="I113" s="174" t="str">
        <f>IF(製品型番から直接入力!AJ20&lt;&gt;"",SUBSTITUTE(製品型番から直接入力!AJ20,CHAR(10),""),"")</f>
        <v/>
      </c>
      <c r="J113" s="174" t="str">
        <f>IF(製品型番から直接入力!AK20&lt;&gt;"",SUBSTITUTE(製品型番から直接入力!AK20,CHAR(10),""),"")</f>
        <v/>
      </c>
      <c r="K113" s="174" t="str">
        <f>IF(製品型番から直接入力!AL20&lt;&gt;"",SUBSTITUTE(製品型番から直接入力!AL20,CHAR(10),""),"")</f>
        <v/>
      </c>
      <c r="L113" s="174" t="str">
        <f>IF(製品型番から直接入力!S20="","",MID(製品型番から直接入力!H20,4,3))</f>
        <v/>
      </c>
      <c r="M113" s="174" t="str">
        <f>IF(製品型番から直接入力!S20="","",MID(製品型番から直接入力!H20,7,1))</f>
        <v/>
      </c>
      <c r="N113" s="174" t="str">
        <f>IF(製品型番から直接入力!S20="","",MID(製品型番から直接入力!H20,8,2))</f>
        <v/>
      </c>
      <c r="O113" s="174" t="str">
        <f>IF(製品型番から直接入力!S20="","",MID(製品型番から直接入力!H20,10,1))</f>
        <v/>
      </c>
      <c r="P113" s="174" t="str">
        <f>IF(製品型番から直接入力!S20="","",MID(製品型番から直接入力!H20,11,1))</f>
        <v/>
      </c>
    </row>
    <row r="114" spans="1:16" x14ac:dyDescent="0.4">
      <c r="A114" s="173" t="s">
        <v>293</v>
      </c>
      <c r="B114" s="173" t="str">
        <f>IF(製品型番から直接入力!S21&lt;&gt;"",MAX(B$1:B113)+1,"")</f>
        <v/>
      </c>
      <c r="C114" s="174" t="str">
        <f>IF(製品型番から直接入力!I21="","","W "&amp;製品型番から直接入力!I21&amp;"mm"&amp;"×"&amp;"H "&amp;製品型番から直接入力!J21&amp;"mm")</f>
        <v/>
      </c>
      <c r="D114" s="174"/>
      <c r="E114" s="174" t="str">
        <f>IF(製品型番から直接入力!I21="","",ROUNDDOWN(製品型番から直接入力!I21*製品型番から直接入力!J21/1000000,2))</f>
        <v/>
      </c>
      <c r="F114" s="175"/>
      <c r="G114" s="175" t="str">
        <f>IF(OR(製品型番から直接入力!S21="",依頼書!$K$9&lt;&gt;"株式会社ＬＩＸＩＬ"),"",依頼書!$K$9)</f>
        <v/>
      </c>
      <c r="H114" s="174"/>
      <c r="I114" s="174" t="str">
        <f>IF(製品型番から直接入力!AJ21&lt;&gt;"",SUBSTITUTE(製品型番から直接入力!AJ21,CHAR(10),""),"")</f>
        <v/>
      </c>
      <c r="J114" s="174" t="str">
        <f>IF(製品型番から直接入力!AK21&lt;&gt;"",SUBSTITUTE(製品型番から直接入力!AK21,CHAR(10),""),"")</f>
        <v/>
      </c>
      <c r="K114" s="174" t="str">
        <f>IF(製品型番から直接入力!AL21&lt;&gt;"",SUBSTITUTE(製品型番から直接入力!AL21,CHAR(10),""),"")</f>
        <v/>
      </c>
      <c r="L114" s="174" t="str">
        <f>IF(製品型番から直接入力!S21="","",MID(製品型番から直接入力!H21,4,3))</f>
        <v/>
      </c>
      <c r="M114" s="174" t="str">
        <f>IF(製品型番から直接入力!S21="","",MID(製品型番から直接入力!H21,7,1))</f>
        <v/>
      </c>
      <c r="N114" s="174" t="str">
        <f>IF(製品型番から直接入力!S21="","",MID(製品型番から直接入力!H21,8,2))</f>
        <v/>
      </c>
      <c r="O114" s="174" t="str">
        <f>IF(製品型番から直接入力!S21="","",MID(製品型番から直接入力!H21,10,1))</f>
        <v/>
      </c>
      <c r="P114" s="174" t="str">
        <f>IF(製品型番から直接入力!S21="","",MID(製品型番から直接入力!H21,11,1))</f>
        <v/>
      </c>
    </row>
    <row r="115" spans="1:16" x14ac:dyDescent="0.4">
      <c r="A115" s="173" t="s">
        <v>294</v>
      </c>
      <c r="B115" s="173" t="str">
        <f>IF(製品型番から直接入力!S22&lt;&gt;"",MAX(B$1:B114)+1,"")</f>
        <v/>
      </c>
      <c r="C115" s="174" t="str">
        <f>IF(製品型番から直接入力!I22="","","W "&amp;製品型番から直接入力!I22&amp;"mm"&amp;"×"&amp;"H "&amp;製品型番から直接入力!J22&amp;"mm")</f>
        <v/>
      </c>
      <c r="D115" s="174"/>
      <c r="E115" s="174" t="str">
        <f>IF(製品型番から直接入力!I22="","",ROUNDDOWN(製品型番から直接入力!I22*製品型番から直接入力!J22/1000000,2))</f>
        <v/>
      </c>
      <c r="F115" s="175"/>
      <c r="G115" s="175" t="str">
        <f>IF(OR(製品型番から直接入力!S22="",依頼書!$K$9&lt;&gt;"株式会社ＬＩＸＩＬ"),"",依頼書!$K$9)</f>
        <v/>
      </c>
      <c r="H115" s="174"/>
      <c r="I115" s="174" t="str">
        <f>IF(製品型番から直接入力!AJ22&lt;&gt;"",SUBSTITUTE(製品型番から直接入力!AJ22,CHAR(10),""),"")</f>
        <v/>
      </c>
      <c r="J115" s="174" t="str">
        <f>IF(製品型番から直接入力!AK22&lt;&gt;"",SUBSTITUTE(製品型番から直接入力!AK22,CHAR(10),""),"")</f>
        <v/>
      </c>
      <c r="K115" s="174" t="str">
        <f>IF(製品型番から直接入力!AL22&lt;&gt;"",SUBSTITUTE(製品型番から直接入力!AL22,CHAR(10),""),"")</f>
        <v/>
      </c>
      <c r="L115" s="174" t="str">
        <f>IF(製品型番から直接入力!S22="","",MID(製品型番から直接入力!H22,4,3))</f>
        <v/>
      </c>
      <c r="M115" s="174" t="str">
        <f>IF(製品型番から直接入力!S22="","",MID(製品型番から直接入力!H22,7,1))</f>
        <v/>
      </c>
      <c r="N115" s="174" t="str">
        <f>IF(製品型番から直接入力!S22="","",MID(製品型番から直接入力!H22,8,2))</f>
        <v/>
      </c>
      <c r="O115" s="174" t="str">
        <f>IF(製品型番から直接入力!S22="","",MID(製品型番から直接入力!H22,10,1))</f>
        <v/>
      </c>
      <c r="P115" s="174" t="str">
        <f>IF(製品型番から直接入力!S22="","",MID(製品型番から直接入力!H22,11,1))</f>
        <v/>
      </c>
    </row>
    <row r="116" spans="1:16" x14ac:dyDescent="0.4">
      <c r="A116" s="173" t="s">
        <v>295</v>
      </c>
      <c r="B116" s="173" t="str">
        <f>IF(製品型番から直接入力!S23&lt;&gt;"",MAX(B$1:B115)+1,"")</f>
        <v/>
      </c>
      <c r="C116" s="174" t="str">
        <f>IF(製品型番から直接入力!I23="","","W "&amp;製品型番から直接入力!I23&amp;"mm"&amp;"×"&amp;"H "&amp;製品型番から直接入力!J23&amp;"mm")</f>
        <v/>
      </c>
      <c r="D116" s="174"/>
      <c r="E116" s="174" t="str">
        <f>IF(製品型番から直接入力!I23="","",ROUNDDOWN(製品型番から直接入力!I23*製品型番から直接入力!J23/1000000,2))</f>
        <v/>
      </c>
      <c r="F116" s="175"/>
      <c r="G116" s="175" t="str">
        <f>IF(OR(製品型番から直接入力!S23="",依頼書!$K$9&lt;&gt;"株式会社ＬＩＸＩＬ"),"",依頼書!$K$9)</f>
        <v/>
      </c>
      <c r="H116" s="174"/>
      <c r="I116" s="174" t="str">
        <f>IF(製品型番から直接入力!AJ23&lt;&gt;"",SUBSTITUTE(製品型番から直接入力!AJ23,CHAR(10),""),"")</f>
        <v/>
      </c>
      <c r="J116" s="174" t="str">
        <f>IF(製品型番から直接入力!AK23&lt;&gt;"",SUBSTITUTE(製品型番から直接入力!AK23,CHAR(10),""),"")</f>
        <v/>
      </c>
      <c r="K116" s="174" t="str">
        <f>IF(製品型番から直接入力!AL23&lt;&gt;"",SUBSTITUTE(製品型番から直接入力!AL23,CHAR(10),""),"")</f>
        <v/>
      </c>
      <c r="L116" s="174" t="str">
        <f>IF(製品型番から直接入力!S23="","",MID(製品型番から直接入力!H23,4,3))</f>
        <v/>
      </c>
      <c r="M116" s="174" t="str">
        <f>IF(製品型番から直接入力!S23="","",MID(製品型番から直接入力!H23,7,1))</f>
        <v/>
      </c>
      <c r="N116" s="174" t="str">
        <f>IF(製品型番から直接入力!S23="","",MID(製品型番から直接入力!H23,8,2))</f>
        <v/>
      </c>
      <c r="O116" s="174" t="str">
        <f>IF(製品型番から直接入力!S23="","",MID(製品型番から直接入力!H23,10,1))</f>
        <v/>
      </c>
      <c r="P116" s="174" t="str">
        <f>IF(製品型番から直接入力!S23="","",MID(製品型番から直接入力!H23,11,1))</f>
        <v/>
      </c>
    </row>
    <row r="117" spans="1:16" x14ac:dyDescent="0.4">
      <c r="A117" s="173" t="s">
        <v>296</v>
      </c>
      <c r="B117" s="173" t="str">
        <f>IF(製品型番から直接入力!S24&lt;&gt;"",MAX(B$1:B116)+1,"")</f>
        <v/>
      </c>
      <c r="C117" s="174" t="str">
        <f>IF(製品型番から直接入力!I24="","","W "&amp;製品型番から直接入力!I24&amp;"mm"&amp;"×"&amp;"H "&amp;製品型番から直接入力!J24&amp;"mm")</f>
        <v/>
      </c>
      <c r="D117" s="174"/>
      <c r="E117" s="174" t="str">
        <f>IF(製品型番から直接入力!I24="","",ROUNDDOWN(製品型番から直接入力!I24*製品型番から直接入力!J24/1000000,2))</f>
        <v/>
      </c>
      <c r="F117" s="175"/>
      <c r="G117" s="175" t="str">
        <f>IF(OR(製品型番から直接入力!S24="",依頼書!$K$9&lt;&gt;"株式会社ＬＩＸＩＬ"),"",依頼書!$K$9)</f>
        <v/>
      </c>
      <c r="H117" s="174"/>
      <c r="I117" s="174" t="str">
        <f>IF(製品型番から直接入力!AJ24&lt;&gt;"",SUBSTITUTE(製品型番から直接入力!AJ24,CHAR(10),""),"")</f>
        <v/>
      </c>
      <c r="J117" s="174" t="str">
        <f>IF(製品型番から直接入力!AK24&lt;&gt;"",SUBSTITUTE(製品型番から直接入力!AK24,CHAR(10),""),"")</f>
        <v/>
      </c>
      <c r="K117" s="174" t="str">
        <f>IF(製品型番から直接入力!AL24&lt;&gt;"",SUBSTITUTE(製品型番から直接入力!AL24,CHAR(10),""),"")</f>
        <v/>
      </c>
      <c r="L117" s="174" t="str">
        <f>IF(製品型番から直接入力!S24="","",MID(製品型番から直接入力!H24,4,3))</f>
        <v/>
      </c>
      <c r="M117" s="174" t="str">
        <f>IF(製品型番から直接入力!S24="","",MID(製品型番から直接入力!H24,7,1))</f>
        <v/>
      </c>
      <c r="N117" s="174" t="str">
        <f>IF(製品型番から直接入力!S24="","",MID(製品型番から直接入力!H24,8,2))</f>
        <v/>
      </c>
      <c r="O117" s="174" t="str">
        <f>IF(製品型番から直接入力!S24="","",MID(製品型番から直接入力!H24,10,1))</f>
        <v/>
      </c>
      <c r="P117" s="174" t="str">
        <f>IF(製品型番から直接入力!S24="","",MID(製品型番から直接入力!H24,11,1))</f>
        <v/>
      </c>
    </row>
    <row r="118" spans="1:16" x14ac:dyDescent="0.4">
      <c r="A118" s="173" t="s">
        <v>297</v>
      </c>
      <c r="B118" s="173" t="str">
        <f>IF(製品型番から直接入力!S25&lt;&gt;"",MAX(B$1:B117)+1,"")</f>
        <v/>
      </c>
      <c r="C118" s="174" t="str">
        <f>IF(製品型番から直接入力!I25="","","W "&amp;製品型番から直接入力!I25&amp;"mm"&amp;"×"&amp;"H "&amp;製品型番から直接入力!J25&amp;"mm")</f>
        <v/>
      </c>
      <c r="D118" s="174"/>
      <c r="E118" s="174" t="str">
        <f>IF(製品型番から直接入力!I25="","",ROUNDDOWN(製品型番から直接入力!I25*製品型番から直接入力!J25/1000000,2))</f>
        <v/>
      </c>
      <c r="F118" s="175"/>
      <c r="G118" s="175" t="str">
        <f>IF(OR(製品型番から直接入力!S25="",依頼書!$K$9&lt;&gt;"株式会社ＬＩＸＩＬ"),"",依頼書!$K$9)</f>
        <v/>
      </c>
      <c r="H118" s="174"/>
      <c r="I118" s="174" t="str">
        <f>IF(製品型番から直接入力!AJ25&lt;&gt;"",SUBSTITUTE(製品型番から直接入力!AJ25,CHAR(10),""),"")</f>
        <v/>
      </c>
      <c r="J118" s="174" t="str">
        <f>IF(製品型番から直接入力!AK25&lt;&gt;"",SUBSTITUTE(製品型番から直接入力!AK25,CHAR(10),""),"")</f>
        <v/>
      </c>
      <c r="K118" s="174" t="str">
        <f>IF(製品型番から直接入力!AL25&lt;&gt;"",SUBSTITUTE(製品型番から直接入力!AL25,CHAR(10),""),"")</f>
        <v/>
      </c>
      <c r="L118" s="174" t="str">
        <f>IF(製品型番から直接入力!S25="","",MID(製品型番から直接入力!H25,4,3))</f>
        <v/>
      </c>
      <c r="M118" s="174" t="str">
        <f>IF(製品型番から直接入力!S25="","",MID(製品型番から直接入力!H25,7,1))</f>
        <v/>
      </c>
      <c r="N118" s="174" t="str">
        <f>IF(製品型番から直接入力!S25="","",MID(製品型番から直接入力!H25,8,2))</f>
        <v/>
      </c>
      <c r="O118" s="174" t="str">
        <f>IF(製品型番から直接入力!S25="","",MID(製品型番から直接入力!H25,10,1))</f>
        <v/>
      </c>
      <c r="P118" s="174" t="str">
        <f>IF(製品型番から直接入力!S25="","",MID(製品型番から直接入力!H25,11,1))</f>
        <v/>
      </c>
    </row>
    <row r="119" spans="1:16" x14ac:dyDescent="0.4">
      <c r="A119" s="173" t="s">
        <v>298</v>
      </c>
      <c r="B119" s="173" t="str">
        <f>IF(製品型番から直接入力!S26&lt;&gt;"",MAX(B$1:B118)+1,"")</f>
        <v/>
      </c>
      <c r="C119" s="174" t="str">
        <f>IF(製品型番から直接入力!I26="","","W "&amp;製品型番から直接入力!I26&amp;"mm"&amp;"×"&amp;"H "&amp;製品型番から直接入力!J26&amp;"mm")</f>
        <v/>
      </c>
      <c r="D119" s="174"/>
      <c r="E119" s="174" t="str">
        <f>IF(製品型番から直接入力!I26="","",ROUNDDOWN(製品型番から直接入力!I26*製品型番から直接入力!J26/1000000,2))</f>
        <v/>
      </c>
      <c r="F119" s="175"/>
      <c r="G119" s="175" t="str">
        <f>IF(OR(製品型番から直接入力!S26="",依頼書!$K$9&lt;&gt;"株式会社ＬＩＸＩＬ"),"",依頼書!$K$9)</f>
        <v/>
      </c>
      <c r="H119" s="174"/>
      <c r="I119" s="174" t="str">
        <f>IF(製品型番から直接入力!AJ26&lt;&gt;"",SUBSTITUTE(製品型番から直接入力!AJ26,CHAR(10),""),"")</f>
        <v/>
      </c>
      <c r="J119" s="174" t="str">
        <f>IF(製品型番から直接入力!AK26&lt;&gt;"",SUBSTITUTE(製品型番から直接入力!AK26,CHAR(10),""),"")</f>
        <v/>
      </c>
      <c r="K119" s="174" t="str">
        <f>IF(製品型番から直接入力!AL26&lt;&gt;"",SUBSTITUTE(製品型番から直接入力!AL26,CHAR(10),""),"")</f>
        <v/>
      </c>
      <c r="L119" s="174" t="str">
        <f>IF(製品型番から直接入力!S26="","",MID(製品型番から直接入力!H26,4,3))</f>
        <v/>
      </c>
      <c r="M119" s="174" t="str">
        <f>IF(製品型番から直接入力!S26="","",MID(製品型番から直接入力!H26,7,1))</f>
        <v/>
      </c>
      <c r="N119" s="174" t="str">
        <f>IF(製品型番から直接入力!S26="","",MID(製品型番から直接入力!H26,8,2))</f>
        <v/>
      </c>
      <c r="O119" s="174" t="str">
        <f>IF(製品型番から直接入力!S26="","",MID(製品型番から直接入力!H26,10,1))</f>
        <v/>
      </c>
      <c r="P119" s="174" t="str">
        <f>IF(製品型番から直接入力!S26="","",MID(製品型番から直接入力!H26,11,1))</f>
        <v/>
      </c>
    </row>
    <row r="120" spans="1:16" x14ac:dyDescent="0.4">
      <c r="A120" s="173" t="s">
        <v>299</v>
      </c>
      <c r="B120" s="173" t="str">
        <f>IF(製品型番から直接入力!S27&lt;&gt;"",MAX(B$1:B119)+1,"")</f>
        <v/>
      </c>
      <c r="C120" s="174" t="str">
        <f>IF(製品型番から直接入力!I27="","","W "&amp;製品型番から直接入力!I27&amp;"mm"&amp;"×"&amp;"H "&amp;製品型番から直接入力!J27&amp;"mm")</f>
        <v/>
      </c>
      <c r="D120" s="174"/>
      <c r="E120" s="174" t="str">
        <f>IF(製品型番から直接入力!I27="","",ROUNDDOWN(製品型番から直接入力!I27*製品型番から直接入力!J27/1000000,2))</f>
        <v/>
      </c>
      <c r="F120" s="175"/>
      <c r="G120" s="175" t="str">
        <f>IF(OR(製品型番から直接入力!S27="",依頼書!$K$9&lt;&gt;"株式会社ＬＩＸＩＬ"),"",依頼書!$K$9)</f>
        <v/>
      </c>
      <c r="H120" s="174"/>
      <c r="I120" s="174" t="str">
        <f>IF(製品型番から直接入力!AJ27&lt;&gt;"",SUBSTITUTE(製品型番から直接入力!AJ27,CHAR(10),""),"")</f>
        <v/>
      </c>
      <c r="J120" s="174" t="str">
        <f>IF(製品型番から直接入力!AK27&lt;&gt;"",SUBSTITUTE(製品型番から直接入力!AK27,CHAR(10),""),"")</f>
        <v/>
      </c>
      <c r="K120" s="174" t="str">
        <f>IF(製品型番から直接入力!AL27&lt;&gt;"",SUBSTITUTE(製品型番から直接入力!AL27,CHAR(10),""),"")</f>
        <v/>
      </c>
      <c r="L120" s="174" t="str">
        <f>IF(製品型番から直接入力!S27="","",MID(製品型番から直接入力!H27,4,3))</f>
        <v/>
      </c>
      <c r="M120" s="174" t="str">
        <f>IF(製品型番から直接入力!S27="","",MID(製品型番から直接入力!H27,7,1))</f>
        <v/>
      </c>
      <c r="N120" s="174" t="str">
        <f>IF(製品型番から直接入力!S27="","",MID(製品型番から直接入力!H27,8,2))</f>
        <v/>
      </c>
      <c r="O120" s="174" t="str">
        <f>IF(製品型番から直接入力!S27="","",MID(製品型番から直接入力!H27,10,1))</f>
        <v/>
      </c>
      <c r="P120" s="174" t="str">
        <f>IF(製品型番から直接入力!S27="","",MID(製品型番から直接入力!H27,11,1))</f>
        <v/>
      </c>
    </row>
    <row r="121" spans="1:16" x14ac:dyDescent="0.4">
      <c r="A121" s="173" t="s">
        <v>300</v>
      </c>
      <c r="B121" s="173" t="str">
        <f>IF(製品型番から直接入力!S28&lt;&gt;"",MAX(B$1:B120)+1,"")</f>
        <v/>
      </c>
      <c r="C121" s="174" t="str">
        <f>IF(製品型番から直接入力!I28="","","W "&amp;製品型番から直接入力!I28&amp;"mm"&amp;"×"&amp;"H "&amp;製品型番から直接入力!J28&amp;"mm")</f>
        <v/>
      </c>
      <c r="D121" s="174"/>
      <c r="E121" s="174" t="str">
        <f>IF(製品型番から直接入力!I28="","",ROUNDDOWN(製品型番から直接入力!I28*製品型番から直接入力!J28/1000000,2))</f>
        <v/>
      </c>
      <c r="F121" s="175"/>
      <c r="G121" s="175" t="str">
        <f>IF(OR(製品型番から直接入力!S28="",依頼書!$K$9&lt;&gt;"株式会社ＬＩＸＩＬ"),"",依頼書!$K$9)</f>
        <v/>
      </c>
      <c r="H121" s="174"/>
      <c r="I121" s="174" t="str">
        <f>IF(製品型番から直接入力!AJ28&lt;&gt;"",SUBSTITUTE(製品型番から直接入力!AJ28,CHAR(10),""),"")</f>
        <v/>
      </c>
      <c r="J121" s="174" t="str">
        <f>IF(製品型番から直接入力!AK28&lt;&gt;"",SUBSTITUTE(製品型番から直接入力!AK28,CHAR(10),""),"")</f>
        <v/>
      </c>
      <c r="K121" s="174" t="str">
        <f>IF(製品型番から直接入力!AL28&lt;&gt;"",SUBSTITUTE(製品型番から直接入力!AL28,CHAR(10),""),"")</f>
        <v/>
      </c>
      <c r="L121" s="174" t="str">
        <f>IF(製品型番から直接入力!S28="","",MID(製品型番から直接入力!H28,4,3))</f>
        <v/>
      </c>
      <c r="M121" s="174" t="str">
        <f>IF(製品型番から直接入力!S28="","",MID(製品型番から直接入力!H28,7,1))</f>
        <v/>
      </c>
      <c r="N121" s="174" t="str">
        <f>IF(製品型番から直接入力!S28="","",MID(製品型番から直接入力!H28,8,2))</f>
        <v/>
      </c>
      <c r="O121" s="174" t="str">
        <f>IF(製品型番から直接入力!S28="","",MID(製品型番から直接入力!H28,10,1))</f>
        <v/>
      </c>
      <c r="P121" s="174" t="str">
        <f>IF(製品型番から直接入力!S28="","",MID(製品型番から直接入力!H28,11,1))</f>
        <v/>
      </c>
    </row>
    <row r="122" spans="1:16" x14ac:dyDescent="0.4">
      <c r="A122" s="173" t="s">
        <v>301</v>
      </c>
      <c r="B122" s="173" t="str">
        <f>IF(製品型番から直接入力!S29&lt;&gt;"",MAX(B$1:B121)+1,"")</f>
        <v/>
      </c>
      <c r="C122" s="174" t="str">
        <f>IF(製品型番から直接入力!I29="","","W "&amp;製品型番から直接入力!I29&amp;"mm"&amp;"×"&amp;"H "&amp;製品型番から直接入力!J29&amp;"mm")</f>
        <v/>
      </c>
      <c r="D122" s="174"/>
      <c r="E122" s="174" t="str">
        <f>IF(製品型番から直接入力!I29="","",ROUNDDOWN(製品型番から直接入力!I29*製品型番から直接入力!J29/1000000,2))</f>
        <v/>
      </c>
      <c r="F122" s="175"/>
      <c r="G122" s="175" t="str">
        <f>IF(OR(製品型番から直接入力!S29="",依頼書!$K$9&lt;&gt;"株式会社ＬＩＸＩＬ"),"",依頼書!$K$9)</f>
        <v/>
      </c>
      <c r="H122" s="174"/>
      <c r="I122" s="174" t="str">
        <f>IF(製品型番から直接入力!AJ29&lt;&gt;"",SUBSTITUTE(製品型番から直接入力!AJ29,CHAR(10),""),"")</f>
        <v/>
      </c>
      <c r="J122" s="174" t="str">
        <f>IF(製品型番から直接入力!AK29&lt;&gt;"",SUBSTITUTE(製品型番から直接入力!AK29,CHAR(10),""),"")</f>
        <v/>
      </c>
      <c r="K122" s="174" t="str">
        <f>IF(製品型番から直接入力!AL29&lt;&gt;"",SUBSTITUTE(製品型番から直接入力!AL29,CHAR(10),""),"")</f>
        <v/>
      </c>
      <c r="L122" s="174" t="str">
        <f>IF(製品型番から直接入力!S29="","",MID(製品型番から直接入力!H29,4,3))</f>
        <v/>
      </c>
      <c r="M122" s="174" t="str">
        <f>IF(製品型番から直接入力!S29="","",MID(製品型番から直接入力!H29,7,1))</f>
        <v/>
      </c>
      <c r="N122" s="174" t="str">
        <f>IF(製品型番から直接入力!S29="","",MID(製品型番から直接入力!H29,8,2))</f>
        <v/>
      </c>
      <c r="O122" s="174" t="str">
        <f>IF(製品型番から直接入力!S29="","",MID(製品型番から直接入力!H29,10,1))</f>
        <v/>
      </c>
      <c r="P122" s="174" t="str">
        <f>IF(製品型番から直接入力!S29="","",MID(製品型番から直接入力!H29,11,1))</f>
        <v/>
      </c>
    </row>
    <row r="123" spans="1:16" x14ac:dyDescent="0.4">
      <c r="A123" s="173" t="s">
        <v>302</v>
      </c>
      <c r="B123" s="173" t="str">
        <f>IF(製品型番から直接入力!S30&lt;&gt;"",MAX(B$1:B122)+1,"")</f>
        <v/>
      </c>
      <c r="C123" s="174" t="str">
        <f>IF(製品型番から直接入力!I30="","","W "&amp;製品型番から直接入力!I30&amp;"mm"&amp;"×"&amp;"H "&amp;製品型番から直接入力!J30&amp;"mm")</f>
        <v/>
      </c>
      <c r="D123" s="174"/>
      <c r="E123" s="174" t="str">
        <f>IF(製品型番から直接入力!I30="","",ROUNDDOWN(製品型番から直接入力!I30*製品型番から直接入力!J30/1000000,2))</f>
        <v/>
      </c>
      <c r="F123" s="175"/>
      <c r="G123" s="175" t="str">
        <f>IF(OR(製品型番から直接入力!S30="",依頼書!$K$9&lt;&gt;"株式会社ＬＩＸＩＬ"),"",依頼書!$K$9)</f>
        <v/>
      </c>
      <c r="H123" s="174"/>
      <c r="I123" s="174" t="str">
        <f>IF(製品型番から直接入力!AJ30&lt;&gt;"",SUBSTITUTE(製品型番から直接入力!AJ30,CHAR(10),""),"")</f>
        <v/>
      </c>
      <c r="J123" s="174" t="str">
        <f>IF(製品型番から直接入力!AK30&lt;&gt;"",SUBSTITUTE(製品型番から直接入力!AK30,CHAR(10),""),"")</f>
        <v/>
      </c>
      <c r="K123" s="174" t="str">
        <f>IF(製品型番から直接入力!AL30&lt;&gt;"",SUBSTITUTE(製品型番から直接入力!AL30,CHAR(10),""),"")</f>
        <v/>
      </c>
      <c r="L123" s="174" t="str">
        <f>IF(製品型番から直接入力!S30="","",MID(製品型番から直接入力!H30,4,3))</f>
        <v/>
      </c>
      <c r="M123" s="174" t="str">
        <f>IF(製品型番から直接入力!S30="","",MID(製品型番から直接入力!H30,7,1))</f>
        <v/>
      </c>
      <c r="N123" s="174" t="str">
        <f>IF(製品型番から直接入力!S30="","",MID(製品型番から直接入力!H30,8,2))</f>
        <v/>
      </c>
      <c r="O123" s="174" t="str">
        <f>IF(製品型番から直接入力!S30="","",MID(製品型番から直接入力!H30,10,1))</f>
        <v/>
      </c>
      <c r="P123" s="174" t="str">
        <f>IF(製品型番から直接入力!S30="","",MID(製品型番から直接入力!H30,11,1))</f>
        <v/>
      </c>
    </row>
    <row r="124" spans="1:16" x14ac:dyDescent="0.4">
      <c r="A124" s="173" t="s">
        <v>303</v>
      </c>
      <c r="B124" s="173" t="str">
        <f>IF(製品型番から直接入力!S31&lt;&gt;"",MAX(B$1:B123)+1,"")</f>
        <v/>
      </c>
      <c r="C124" s="174" t="str">
        <f>IF(製品型番から直接入力!I31="","","W "&amp;製品型番から直接入力!I31&amp;"mm"&amp;"×"&amp;"H "&amp;製品型番から直接入力!J31&amp;"mm")</f>
        <v/>
      </c>
      <c r="D124" s="174"/>
      <c r="E124" s="174" t="str">
        <f>IF(製品型番から直接入力!I31="","",ROUNDDOWN(製品型番から直接入力!I31*製品型番から直接入力!J31/1000000,2))</f>
        <v/>
      </c>
      <c r="F124" s="175"/>
      <c r="G124" s="175" t="str">
        <f>IF(OR(製品型番から直接入力!S31="",依頼書!$K$9&lt;&gt;"株式会社ＬＩＸＩＬ"),"",依頼書!$K$9)</f>
        <v/>
      </c>
      <c r="H124" s="174"/>
      <c r="I124" s="174" t="str">
        <f>IF(製品型番から直接入力!AJ31&lt;&gt;"",SUBSTITUTE(製品型番から直接入力!AJ31,CHAR(10),""),"")</f>
        <v/>
      </c>
      <c r="J124" s="174" t="str">
        <f>IF(製品型番から直接入力!AK31&lt;&gt;"",SUBSTITUTE(製品型番から直接入力!AK31,CHAR(10),""),"")</f>
        <v/>
      </c>
      <c r="K124" s="174" t="str">
        <f>IF(製品型番から直接入力!AL31&lt;&gt;"",SUBSTITUTE(製品型番から直接入力!AL31,CHAR(10),""),"")</f>
        <v/>
      </c>
      <c r="L124" s="174" t="str">
        <f>IF(製品型番から直接入力!S31="","",MID(製品型番から直接入力!H31,4,3))</f>
        <v/>
      </c>
      <c r="M124" s="174" t="str">
        <f>IF(製品型番から直接入力!S31="","",MID(製品型番から直接入力!H31,7,1))</f>
        <v/>
      </c>
      <c r="N124" s="174" t="str">
        <f>IF(製品型番から直接入力!S31="","",MID(製品型番から直接入力!H31,8,2))</f>
        <v/>
      </c>
      <c r="O124" s="174" t="str">
        <f>IF(製品型番から直接入力!S31="","",MID(製品型番から直接入力!H31,10,1))</f>
        <v/>
      </c>
      <c r="P124" s="174" t="str">
        <f>IF(製品型番から直接入力!S31="","",MID(製品型番から直接入力!H31,11,1))</f>
        <v/>
      </c>
    </row>
    <row r="125" spans="1:16" x14ac:dyDescent="0.4">
      <c r="A125" s="173" t="s">
        <v>304</v>
      </c>
      <c r="B125" s="173" t="str">
        <f>IF(製品型番から直接入力!S32&lt;&gt;"",MAX(B$1:B124)+1,"")</f>
        <v/>
      </c>
      <c r="C125" s="174" t="str">
        <f>IF(製品型番から直接入力!I32="","","W "&amp;製品型番から直接入力!I32&amp;"mm"&amp;"×"&amp;"H "&amp;製品型番から直接入力!J32&amp;"mm")</f>
        <v/>
      </c>
      <c r="D125" s="174"/>
      <c r="E125" s="174" t="str">
        <f>IF(製品型番から直接入力!I32="","",ROUNDDOWN(製品型番から直接入力!I32*製品型番から直接入力!J32/1000000,2))</f>
        <v/>
      </c>
      <c r="F125" s="175"/>
      <c r="G125" s="175" t="str">
        <f>IF(OR(製品型番から直接入力!S32="",依頼書!$K$9&lt;&gt;"株式会社ＬＩＸＩＬ"),"",依頼書!$K$9)</f>
        <v/>
      </c>
      <c r="H125" s="174"/>
      <c r="I125" s="174" t="str">
        <f>IF(製品型番から直接入力!AJ32&lt;&gt;"",SUBSTITUTE(製品型番から直接入力!AJ32,CHAR(10),""),"")</f>
        <v/>
      </c>
      <c r="J125" s="174" t="str">
        <f>IF(製品型番から直接入力!AK32&lt;&gt;"",SUBSTITUTE(製品型番から直接入力!AK32,CHAR(10),""),"")</f>
        <v/>
      </c>
      <c r="K125" s="174" t="str">
        <f>IF(製品型番から直接入力!AL32&lt;&gt;"",SUBSTITUTE(製品型番から直接入力!AL32,CHAR(10),""),"")</f>
        <v/>
      </c>
      <c r="L125" s="174" t="str">
        <f>IF(製品型番から直接入力!S32="","",MID(製品型番から直接入力!H32,4,3))</f>
        <v/>
      </c>
      <c r="M125" s="174" t="str">
        <f>IF(製品型番から直接入力!S32="","",MID(製品型番から直接入力!H32,7,1))</f>
        <v/>
      </c>
      <c r="N125" s="174" t="str">
        <f>IF(製品型番から直接入力!S32="","",MID(製品型番から直接入力!H32,8,2))</f>
        <v/>
      </c>
      <c r="O125" s="174" t="str">
        <f>IF(製品型番から直接入力!S32="","",MID(製品型番から直接入力!H32,10,1))</f>
        <v/>
      </c>
      <c r="P125" s="174" t="str">
        <f>IF(製品型番から直接入力!S32="","",MID(製品型番から直接入力!H32,11,1))</f>
        <v/>
      </c>
    </row>
    <row r="126" spans="1:16" x14ac:dyDescent="0.4">
      <c r="A126" s="173" t="s">
        <v>305</v>
      </c>
      <c r="B126" s="173" t="str">
        <f>IF(製品型番から直接入力!S33&lt;&gt;"",MAX(B$1:B125)+1,"")</f>
        <v/>
      </c>
      <c r="C126" s="174" t="str">
        <f>IF(製品型番から直接入力!I33="","","W "&amp;製品型番から直接入力!I33&amp;"mm"&amp;"×"&amp;"H "&amp;製品型番から直接入力!J33&amp;"mm")</f>
        <v/>
      </c>
      <c r="D126" s="174"/>
      <c r="E126" s="174" t="str">
        <f>IF(製品型番から直接入力!I33="","",ROUNDDOWN(製品型番から直接入力!I33*製品型番から直接入力!J33/1000000,2))</f>
        <v/>
      </c>
      <c r="F126" s="175"/>
      <c r="G126" s="175" t="str">
        <f>IF(OR(製品型番から直接入力!S33="",依頼書!$K$9&lt;&gt;"株式会社ＬＩＸＩＬ"),"",依頼書!$K$9)</f>
        <v/>
      </c>
      <c r="H126" s="174"/>
      <c r="I126" s="174" t="str">
        <f>IF(製品型番から直接入力!AJ33&lt;&gt;"",SUBSTITUTE(製品型番から直接入力!AJ33,CHAR(10),""),"")</f>
        <v/>
      </c>
      <c r="J126" s="174" t="str">
        <f>IF(製品型番から直接入力!AK33&lt;&gt;"",SUBSTITUTE(製品型番から直接入力!AK33,CHAR(10),""),"")</f>
        <v/>
      </c>
      <c r="K126" s="174" t="str">
        <f>IF(製品型番から直接入力!AL33&lt;&gt;"",SUBSTITUTE(製品型番から直接入力!AL33,CHAR(10),""),"")</f>
        <v/>
      </c>
      <c r="L126" s="174" t="str">
        <f>IF(製品型番から直接入力!S33="","",MID(製品型番から直接入力!H33,4,3))</f>
        <v/>
      </c>
      <c r="M126" s="174" t="str">
        <f>IF(製品型番から直接入力!S33="","",MID(製品型番から直接入力!H33,7,1))</f>
        <v/>
      </c>
      <c r="N126" s="174" t="str">
        <f>IF(製品型番から直接入力!S33="","",MID(製品型番から直接入力!H33,8,2))</f>
        <v/>
      </c>
      <c r="O126" s="174" t="str">
        <f>IF(製品型番から直接入力!S33="","",MID(製品型番から直接入力!H33,10,1))</f>
        <v/>
      </c>
      <c r="P126" s="174" t="str">
        <f>IF(製品型番から直接入力!S33="","",MID(製品型番から直接入力!H33,11,1))</f>
        <v/>
      </c>
    </row>
    <row r="127" spans="1:16" x14ac:dyDescent="0.4">
      <c r="A127" s="173" t="s">
        <v>306</v>
      </c>
      <c r="B127" s="173" t="str">
        <f>IF(製品型番から直接入力!S34&lt;&gt;"",MAX(B$1:B126)+1,"")</f>
        <v/>
      </c>
      <c r="C127" s="174" t="str">
        <f>IF(製品型番から直接入力!I34="","","W "&amp;製品型番から直接入力!I34&amp;"mm"&amp;"×"&amp;"H "&amp;製品型番から直接入力!J34&amp;"mm")</f>
        <v/>
      </c>
      <c r="D127" s="174"/>
      <c r="E127" s="174" t="str">
        <f>IF(製品型番から直接入力!I34="","",ROUNDDOWN(製品型番から直接入力!I34*製品型番から直接入力!J34/1000000,2))</f>
        <v/>
      </c>
      <c r="F127" s="175"/>
      <c r="G127" s="175" t="str">
        <f>IF(OR(製品型番から直接入力!S34="",依頼書!$K$9&lt;&gt;"株式会社ＬＩＸＩＬ"),"",依頼書!$K$9)</f>
        <v/>
      </c>
      <c r="H127" s="174"/>
      <c r="I127" s="174" t="str">
        <f>IF(製品型番から直接入力!AJ34&lt;&gt;"",SUBSTITUTE(製品型番から直接入力!AJ34,CHAR(10),""),"")</f>
        <v/>
      </c>
      <c r="J127" s="174" t="str">
        <f>IF(製品型番から直接入力!AK34&lt;&gt;"",SUBSTITUTE(製品型番から直接入力!AK34,CHAR(10),""),"")</f>
        <v/>
      </c>
      <c r="K127" s="174" t="str">
        <f>IF(製品型番から直接入力!AL34&lt;&gt;"",SUBSTITUTE(製品型番から直接入力!AL34,CHAR(10),""),"")</f>
        <v/>
      </c>
      <c r="L127" s="174" t="str">
        <f>IF(製品型番から直接入力!S34="","",MID(製品型番から直接入力!H34,4,3))</f>
        <v/>
      </c>
      <c r="M127" s="174" t="str">
        <f>IF(製品型番から直接入力!S34="","",MID(製品型番から直接入力!H34,7,1))</f>
        <v/>
      </c>
      <c r="N127" s="174" t="str">
        <f>IF(製品型番から直接入力!S34="","",MID(製品型番から直接入力!H34,8,2))</f>
        <v/>
      </c>
      <c r="O127" s="174" t="str">
        <f>IF(製品型番から直接入力!S34="","",MID(製品型番から直接入力!H34,10,1))</f>
        <v/>
      </c>
      <c r="P127" s="174" t="str">
        <f>IF(製品型番から直接入力!S34="","",MID(製品型番から直接入力!H34,11,1))</f>
        <v/>
      </c>
    </row>
    <row r="128" spans="1:16" x14ac:dyDescent="0.4">
      <c r="A128" s="173" t="s">
        <v>307</v>
      </c>
      <c r="B128" s="173" t="str">
        <f>IF(製品型番から直接入力!S35&lt;&gt;"",MAX(B$1:B127)+1,"")</f>
        <v/>
      </c>
      <c r="C128" s="174" t="str">
        <f>IF(製品型番から直接入力!I35="","","W "&amp;製品型番から直接入力!I35&amp;"mm"&amp;"×"&amp;"H "&amp;製品型番から直接入力!J35&amp;"mm")</f>
        <v/>
      </c>
      <c r="D128" s="174"/>
      <c r="E128" s="174" t="str">
        <f>IF(製品型番から直接入力!I35="","",ROUNDDOWN(製品型番から直接入力!I35*製品型番から直接入力!J35/1000000,2))</f>
        <v/>
      </c>
      <c r="F128" s="175"/>
      <c r="G128" s="175" t="str">
        <f>IF(OR(製品型番から直接入力!S35="",依頼書!$K$9&lt;&gt;"株式会社ＬＩＸＩＬ"),"",依頼書!$K$9)</f>
        <v/>
      </c>
      <c r="H128" s="174"/>
      <c r="I128" s="174" t="str">
        <f>IF(製品型番から直接入力!AJ35&lt;&gt;"",SUBSTITUTE(製品型番から直接入力!AJ35,CHAR(10),""),"")</f>
        <v/>
      </c>
      <c r="J128" s="174" t="str">
        <f>IF(製品型番から直接入力!AK35&lt;&gt;"",SUBSTITUTE(製品型番から直接入力!AK35,CHAR(10),""),"")</f>
        <v/>
      </c>
      <c r="K128" s="174" t="str">
        <f>IF(製品型番から直接入力!AL35&lt;&gt;"",SUBSTITUTE(製品型番から直接入力!AL35,CHAR(10),""),"")</f>
        <v/>
      </c>
      <c r="L128" s="174" t="str">
        <f>IF(製品型番から直接入力!S35="","",MID(製品型番から直接入力!H35,4,3))</f>
        <v/>
      </c>
      <c r="M128" s="174" t="str">
        <f>IF(製品型番から直接入力!S35="","",MID(製品型番から直接入力!H35,7,1))</f>
        <v/>
      </c>
      <c r="N128" s="174" t="str">
        <f>IF(製品型番から直接入力!S35="","",MID(製品型番から直接入力!H35,8,2))</f>
        <v/>
      </c>
      <c r="O128" s="174" t="str">
        <f>IF(製品型番から直接入力!S35="","",MID(製品型番から直接入力!H35,10,1))</f>
        <v/>
      </c>
      <c r="P128" s="174" t="str">
        <f>IF(製品型番から直接入力!S35="","",MID(製品型番から直接入力!H35,11,1))</f>
        <v/>
      </c>
    </row>
    <row r="129" spans="1:16" x14ac:dyDescent="0.4">
      <c r="A129" s="173" t="s">
        <v>308</v>
      </c>
      <c r="B129" s="173" t="str">
        <f>IF(製品型番から直接入力!S36&lt;&gt;"",MAX(B$1:B128)+1,"")</f>
        <v/>
      </c>
      <c r="C129" s="174" t="str">
        <f>IF(製品型番から直接入力!I36="","","W "&amp;製品型番から直接入力!I36&amp;"mm"&amp;"×"&amp;"H "&amp;製品型番から直接入力!J36&amp;"mm")</f>
        <v/>
      </c>
      <c r="D129" s="174"/>
      <c r="E129" s="174" t="str">
        <f>IF(製品型番から直接入力!I36="","",ROUNDDOWN(製品型番から直接入力!I36*製品型番から直接入力!J36/1000000,2))</f>
        <v/>
      </c>
      <c r="F129" s="175"/>
      <c r="G129" s="175" t="str">
        <f>IF(OR(製品型番から直接入力!S36="",依頼書!$K$9&lt;&gt;"株式会社ＬＩＸＩＬ"),"",依頼書!$K$9)</f>
        <v/>
      </c>
      <c r="H129" s="174"/>
      <c r="I129" s="174" t="str">
        <f>IF(製品型番から直接入力!AJ36&lt;&gt;"",SUBSTITUTE(製品型番から直接入力!AJ36,CHAR(10),""),"")</f>
        <v/>
      </c>
      <c r="J129" s="174" t="str">
        <f>IF(製品型番から直接入力!AK36&lt;&gt;"",SUBSTITUTE(製品型番から直接入力!AK36,CHAR(10),""),"")</f>
        <v/>
      </c>
      <c r="K129" s="174" t="str">
        <f>IF(製品型番から直接入力!AL36&lt;&gt;"",SUBSTITUTE(製品型番から直接入力!AL36,CHAR(10),""),"")</f>
        <v/>
      </c>
      <c r="L129" s="174" t="str">
        <f>IF(製品型番から直接入力!S36="","",MID(製品型番から直接入力!H36,4,3))</f>
        <v/>
      </c>
      <c r="M129" s="174" t="str">
        <f>IF(製品型番から直接入力!S36="","",MID(製品型番から直接入力!H36,7,1))</f>
        <v/>
      </c>
      <c r="N129" s="174" t="str">
        <f>IF(製品型番から直接入力!S36="","",MID(製品型番から直接入力!H36,8,2))</f>
        <v/>
      </c>
      <c r="O129" s="174" t="str">
        <f>IF(製品型番から直接入力!S36="","",MID(製品型番から直接入力!H36,10,1))</f>
        <v/>
      </c>
      <c r="P129" s="174" t="str">
        <f>IF(製品型番から直接入力!S36="","",MID(製品型番から直接入力!H36,11,1))</f>
        <v/>
      </c>
    </row>
    <row r="130" spans="1:16" x14ac:dyDescent="0.4">
      <c r="A130" s="173" t="s">
        <v>309</v>
      </c>
      <c r="B130" s="173" t="str">
        <f>IF(製品型番から直接入力!S37&lt;&gt;"",MAX(B$1:B129)+1,"")</f>
        <v/>
      </c>
      <c r="C130" s="174" t="str">
        <f>IF(製品型番から直接入力!I37="","","W "&amp;製品型番から直接入力!I37&amp;"mm"&amp;"×"&amp;"H "&amp;製品型番から直接入力!J37&amp;"mm")</f>
        <v/>
      </c>
      <c r="D130" s="174"/>
      <c r="E130" s="174" t="str">
        <f>IF(製品型番から直接入力!I37="","",ROUNDDOWN(製品型番から直接入力!I37*製品型番から直接入力!J37/1000000,2))</f>
        <v/>
      </c>
      <c r="F130" s="175"/>
      <c r="G130" s="175" t="str">
        <f>IF(OR(製品型番から直接入力!S37="",依頼書!$K$9&lt;&gt;"株式会社ＬＩＸＩＬ"),"",依頼書!$K$9)</f>
        <v/>
      </c>
      <c r="H130" s="174"/>
      <c r="I130" s="174" t="str">
        <f>IF(製品型番から直接入力!AJ37&lt;&gt;"",SUBSTITUTE(製品型番から直接入力!AJ37,CHAR(10),""),"")</f>
        <v/>
      </c>
      <c r="J130" s="174" t="str">
        <f>IF(製品型番から直接入力!AK37&lt;&gt;"",SUBSTITUTE(製品型番から直接入力!AK37,CHAR(10),""),"")</f>
        <v/>
      </c>
      <c r="K130" s="174" t="str">
        <f>IF(製品型番から直接入力!AL37&lt;&gt;"",SUBSTITUTE(製品型番から直接入力!AL37,CHAR(10),""),"")</f>
        <v/>
      </c>
      <c r="L130" s="174" t="str">
        <f>IF(製品型番から直接入力!S37="","",MID(製品型番から直接入力!H37,4,3))</f>
        <v/>
      </c>
      <c r="M130" s="174" t="str">
        <f>IF(製品型番から直接入力!S37="","",MID(製品型番から直接入力!H37,7,1))</f>
        <v/>
      </c>
      <c r="N130" s="174" t="str">
        <f>IF(製品型番から直接入力!S37="","",MID(製品型番から直接入力!H37,8,2))</f>
        <v/>
      </c>
      <c r="O130" s="174" t="str">
        <f>IF(製品型番から直接入力!S37="","",MID(製品型番から直接入力!H37,10,1))</f>
        <v/>
      </c>
      <c r="P130" s="174" t="str">
        <f>IF(製品型番から直接入力!S37="","",MID(製品型番から直接入力!H37,11,1))</f>
        <v/>
      </c>
    </row>
    <row r="131" spans="1:16" x14ac:dyDescent="0.4">
      <c r="A131" s="173" t="s">
        <v>310</v>
      </c>
      <c r="B131" s="173" t="str">
        <f>IF(製品型番から直接入力!S38&lt;&gt;"",MAX(B$1:B130)+1,"")</f>
        <v/>
      </c>
      <c r="C131" s="174" t="str">
        <f>IF(製品型番から直接入力!I38="","","W "&amp;製品型番から直接入力!I38&amp;"mm"&amp;"×"&amp;"H "&amp;製品型番から直接入力!J38&amp;"mm")</f>
        <v/>
      </c>
      <c r="D131" s="174"/>
      <c r="E131" s="174" t="str">
        <f>IF(製品型番から直接入力!I38="","",ROUNDDOWN(製品型番から直接入力!I38*製品型番から直接入力!J38/1000000,2))</f>
        <v/>
      </c>
      <c r="F131" s="175"/>
      <c r="G131" s="175" t="str">
        <f>IF(OR(製品型番から直接入力!S38="",依頼書!$K$9&lt;&gt;"株式会社ＬＩＸＩＬ"),"",依頼書!$K$9)</f>
        <v/>
      </c>
      <c r="H131" s="174"/>
      <c r="I131" s="174" t="str">
        <f>IF(製品型番から直接入力!AJ38&lt;&gt;"",SUBSTITUTE(製品型番から直接入力!AJ38,CHAR(10),""),"")</f>
        <v/>
      </c>
      <c r="J131" s="174" t="str">
        <f>IF(製品型番から直接入力!AK38&lt;&gt;"",SUBSTITUTE(製品型番から直接入力!AK38,CHAR(10),""),"")</f>
        <v/>
      </c>
      <c r="K131" s="174" t="str">
        <f>IF(製品型番から直接入力!AL38&lt;&gt;"",SUBSTITUTE(製品型番から直接入力!AL38,CHAR(10),""),"")</f>
        <v/>
      </c>
      <c r="L131" s="174" t="str">
        <f>IF(製品型番から直接入力!S38="","",MID(製品型番から直接入力!H38,4,3))</f>
        <v/>
      </c>
      <c r="M131" s="174" t="str">
        <f>IF(製品型番から直接入力!S38="","",MID(製品型番から直接入力!H38,7,1))</f>
        <v/>
      </c>
      <c r="N131" s="174" t="str">
        <f>IF(製品型番から直接入力!S38="","",MID(製品型番から直接入力!H38,8,2))</f>
        <v/>
      </c>
      <c r="O131" s="174" t="str">
        <f>IF(製品型番から直接入力!S38="","",MID(製品型番から直接入力!H38,10,1))</f>
        <v/>
      </c>
      <c r="P131" s="174" t="str">
        <f>IF(製品型番から直接入力!S38="","",MID(製品型番から直接入力!H38,11,1))</f>
        <v/>
      </c>
    </row>
    <row r="132" spans="1:16" x14ac:dyDescent="0.4">
      <c r="A132" s="173" t="s">
        <v>311</v>
      </c>
      <c r="B132" s="173" t="str">
        <f>IF(製品型番から直接入力!S39&lt;&gt;"",MAX(B$1:B131)+1,"")</f>
        <v/>
      </c>
      <c r="C132" s="174" t="str">
        <f>IF(製品型番から直接入力!I39="","","W "&amp;製品型番から直接入力!I39&amp;"mm"&amp;"×"&amp;"H "&amp;製品型番から直接入力!J39&amp;"mm")</f>
        <v/>
      </c>
      <c r="D132" s="174"/>
      <c r="E132" s="174" t="str">
        <f>IF(製品型番から直接入力!I39="","",ROUNDDOWN(製品型番から直接入力!I39*製品型番から直接入力!J39/1000000,2))</f>
        <v/>
      </c>
      <c r="F132" s="175"/>
      <c r="G132" s="175" t="str">
        <f>IF(OR(製品型番から直接入力!S39="",依頼書!$K$9&lt;&gt;"株式会社ＬＩＸＩＬ"),"",依頼書!$K$9)</f>
        <v/>
      </c>
      <c r="H132" s="174"/>
      <c r="I132" s="174" t="str">
        <f>IF(製品型番から直接入力!AJ39&lt;&gt;"",SUBSTITUTE(製品型番から直接入力!AJ39,CHAR(10),""),"")</f>
        <v/>
      </c>
      <c r="J132" s="174" t="str">
        <f>IF(製品型番から直接入力!AK39&lt;&gt;"",SUBSTITUTE(製品型番から直接入力!AK39,CHAR(10),""),"")</f>
        <v/>
      </c>
      <c r="K132" s="174" t="str">
        <f>IF(製品型番から直接入力!AL39&lt;&gt;"",SUBSTITUTE(製品型番から直接入力!AL39,CHAR(10),""),"")</f>
        <v/>
      </c>
      <c r="L132" s="174" t="str">
        <f>IF(製品型番から直接入力!S39="","",MID(製品型番から直接入力!H39,4,3))</f>
        <v/>
      </c>
      <c r="M132" s="174" t="str">
        <f>IF(製品型番から直接入力!S39="","",MID(製品型番から直接入力!H39,7,1))</f>
        <v/>
      </c>
      <c r="N132" s="174" t="str">
        <f>IF(製品型番から直接入力!S39="","",MID(製品型番から直接入力!H39,8,2))</f>
        <v/>
      </c>
      <c r="O132" s="174" t="str">
        <f>IF(製品型番から直接入力!S39="","",MID(製品型番から直接入力!H39,10,1))</f>
        <v/>
      </c>
      <c r="P132" s="174" t="str">
        <f>IF(製品型番から直接入力!S39="","",MID(製品型番から直接入力!H39,11,1))</f>
        <v/>
      </c>
    </row>
    <row r="133" spans="1:16" x14ac:dyDescent="0.4">
      <c r="A133" s="173" t="s">
        <v>312</v>
      </c>
      <c r="B133" s="173" t="str">
        <f>IF(製品型番から直接入力!S40&lt;&gt;"",MAX(B$1:B132)+1,"")</f>
        <v/>
      </c>
      <c r="C133" s="174" t="str">
        <f>IF(製品型番から直接入力!I40="","","W "&amp;製品型番から直接入力!I40&amp;"mm"&amp;"×"&amp;"H "&amp;製品型番から直接入力!J40&amp;"mm")</f>
        <v/>
      </c>
      <c r="D133" s="174"/>
      <c r="E133" s="174" t="str">
        <f>IF(製品型番から直接入力!I40="","",ROUNDDOWN(製品型番から直接入力!I40*製品型番から直接入力!J40/1000000,2))</f>
        <v/>
      </c>
      <c r="F133" s="175"/>
      <c r="G133" s="175" t="str">
        <f>IF(OR(製品型番から直接入力!S40="",依頼書!$K$9&lt;&gt;"株式会社ＬＩＸＩＬ"),"",依頼書!$K$9)</f>
        <v/>
      </c>
      <c r="H133" s="174"/>
      <c r="I133" s="174" t="str">
        <f>IF(製品型番から直接入力!AJ40&lt;&gt;"",SUBSTITUTE(製品型番から直接入力!AJ40,CHAR(10),""),"")</f>
        <v/>
      </c>
      <c r="J133" s="174" t="str">
        <f>IF(製品型番から直接入力!AK40&lt;&gt;"",SUBSTITUTE(製品型番から直接入力!AK40,CHAR(10),""),"")</f>
        <v/>
      </c>
      <c r="K133" s="174" t="str">
        <f>IF(製品型番から直接入力!AL40&lt;&gt;"",SUBSTITUTE(製品型番から直接入力!AL40,CHAR(10),""),"")</f>
        <v/>
      </c>
      <c r="L133" s="174" t="str">
        <f>IF(製品型番から直接入力!S40="","",MID(製品型番から直接入力!H40,4,3))</f>
        <v/>
      </c>
      <c r="M133" s="174" t="str">
        <f>IF(製品型番から直接入力!S40="","",MID(製品型番から直接入力!H40,7,1))</f>
        <v/>
      </c>
      <c r="N133" s="174" t="str">
        <f>IF(製品型番から直接入力!S40="","",MID(製品型番から直接入力!H40,8,2))</f>
        <v/>
      </c>
      <c r="O133" s="174" t="str">
        <f>IF(製品型番から直接入力!S40="","",MID(製品型番から直接入力!H40,10,1))</f>
        <v/>
      </c>
      <c r="P133" s="174" t="str">
        <f>IF(製品型番から直接入力!S40="","",MID(製品型番から直接入力!H40,11,1))</f>
        <v/>
      </c>
    </row>
    <row r="134" spans="1:16" x14ac:dyDescent="0.4">
      <c r="A134" s="173" t="s">
        <v>313</v>
      </c>
      <c r="B134" s="173" t="str">
        <f>IF(製品型番から直接入力!S41&lt;&gt;"",MAX(B$1:B133)+1,"")</f>
        <v/>
      </c>
      <c r="C134" s="174" t="str">
        <f>IF(製品型番から直接入力!I41="","","W "&amp;製品型番から直接入力!I41&amp;"mm"&amp;"×"&amp;"H "&amp;製品型番から直接入力!J41&amp;"mm")</f>
        <v/>
      </c>
      <c r="D134" s="174"/>
      <c r="E134" s="174" t="str">
        <f>IF(製品型番から直接入力!I41="","",ROUNDDOWN(製品型番から直接入力!I41*製品型番から直接入力!J41/1000000,2))</f>
        <v/>
      </c>
      <c r="F134" s="175"/>
      <c r="G134" s="175" t="str">
        <f>IF(OR(製品型番から直接入力!S41="",依頼書!$K$9&lt;&gt;"株式会社ＬＩＸＩＬ"),"",依頼書!$K$9)</f>
        <v/>
      </c>
      <c r="H134" s="174"/>
      <c r="I134" s="174" t="str">
        <f>IF(製品型番から直接入力!AJ41&lt;&gt;"",SUBSTITUTE(製品型番から直接入力!AJ41,CHAR(10),""),"")</f>
        <v/>
      </c>
      <c r="J134" s="174" t="str">
        <f>IF(製品型番から直接入力!AK41&lt;&gt;"",SUBSTITUTE(製品型番から直接入力!AK41,CHAR(10),""),"")</f>
        <v/>
      </c>
      <c r="K134" s="174" t="str">
        <f>IF(製品型番から直接入力!AL41&lt;&gt;"",SUBSTITUTE(製品型番から直接入力!AL41,CHAR(10),""),"")</f>
        <v/>
      </c>
      <c r="L134" s="174" t="str">
        <f>IF(製品型番から直接入力!S41="","",MID(製品型番から直接入力!H41,4,3))</f>
        <v/>
      </c>
      <c r="M134" s="174" t="str">
        <f>IF(製品型番から直接入力!S41="","",MID(製品型番から直接入力!H41,7,1))</f>
        <v/>
      </c>
      <c r="N134" s="174" t="str">
        <f>IF(製品型番から直接入力!S41="","",MID(製品型番から直接入力!H41,8,2))</f>
        <v/>
      </c>
      <c r="O134" s="174" t="str">
        <f>IF(製品型番から直接入力!S41="","",MID(製品型番から直接入力!H41,10,1))</f>
        <v/>
      </c>
      <c r="P134" s="174" t="str">
        <f>IF(製品型番から直接入力!S41="","",MID(製品型番から直接入力!H41,11,1))</f>
        <v/>
      </c>
    </row>
    <row r="135" spans="1:16" x14ac:dyDescent="0.4">
      <c r="A135" s="173" t="s">
        <v>314</v>
      </c>
      <c r="B135" s="173" t="str">
        <f>IF(製品型番から直接入力!S42&lt;&gt;"",MAX(B$1:B134)+1,"")</f>
        <v/>
      </c>
      <c r="C135" s="174" t="str">
        <f>IF(製品型番から直接入力!I42="","","W "&amp;製品型番から直接入力!I42&amp;"mm"&amp;"×"&amp;"H "&amp;製品型番から直接入力!J42&amp;"mm")</f>
        <v/>
      </c>
      <c r="D135" s="174"/>
      <c r="E135" s="174" t="str">
        <f>IF(製品型番から直接入力!I42="","",ROUNDDOWN(製品型番から直接入力!I42*製品型番から直接入力!J42/1000000,2))</f>
        <v/>
      </c>
      <c r="F135" s="175"/>
      <c r="G135" s="175" t="str">
        <f>IF(OR(製品型番から直接入力!S42="",依頼書!$K$9&lt;&gt;"株式会社ＬＩＸＩＬ"),"",依頼書!$K$9)</f>
        <v/>
      </c>
      <c r="H135" s="174"/>
      <c r="I135" s="174" t="str">
        <f>IF(製品型番から直接入力!AJ42&lt;&gt;"",SUBSTITUTE(製品型番から直接入力!AJ42,CHAR(10),""),"")</f>
        <v/>
      </c>
      <c r="J135" s="174" t="str">
        <f>IF(製品型番から直接入力!AK42&lt;&gt;"",SUBSTITUTE(製品型番から直接入力!AK42,CHAR(10),""),"")</f>
        <v/>
      </c>
      <c r="K135" s="174" t="str">
        <f>IF(製品型番から直接入力!AL42&lt;&gt;"",SUBSTITUTE(製品型番から直接入力!AL42,CHAR(10),""),"")</f>
        <v/>
      </c>
      <c r="L135" s="174" t="str">
        <f>IF(製品型番から直接入力!S42="","",MID(製品型番から直接入力!H42,4,3))</f>
        <v/>
      </c>
      <c r="M135" s="174" t="str">
        <f>IF(製品型番から直接入力!S42="","",MID(製品型番から直接入力!H42,7,1))</f>
        <v/>
      </c>
      <c r="N135" s="174" t="str">
        <f>IF(製品型番から直接入力!S42="","",MID(製品型番から直接入力!H42,8,2))</f>
        <v/>
      </c>
      <c r="O135" s="174" t="str">
        <f>IF(製品型番から直接入力!S42="","",MID(製品型番から直接入力!H42,10,1))</f>
        <v/>
      </c>
      <c r="P135" s="174" t="str">
        <f>IF(製品型番から直接入力!S42="","",MID(製品型番から直接入力!H42,11,1))</f>
        <v/>
      </c>
    </row>
    <row r="136" spans="1:16" x14ac:dyDescent="0.4">
      <c r="A136" s="173" t="s">
        <v>315</v>
      </c>
      <c r="B136" s="173" t="str">
        <f>IF(製品型番から直接入力!S43&lt;&gt;"",MAX(B$1:B135)+1,"")</f>
        <v/>
      </c>
      <c r="C136" s="174" t="str">
        <f>IF(製品型番から直接入力!I43="","","W "&amp;製品型番から直接入力!I43&amp;"mm"&amp;"×"&amp;"H "&amp;製品型番から直接入力!J43&amp;"mm")</f>
        <v/>
      </c>
      <c r="D136" s="174"/>
      <c r="E136" s="174" t="str">
        <f>IF(製品型番から直接入力!I43="","",ROUNDDOWN(製品型番から直接入力!I43*製品型番から直接入力!J43/1000000,2))</f>
        <v/>
      </c>
      <c r="F136" s="175"/>
      <c r="G136" s="175" t="str">
        <f>IF(OR(製品型番から直接入力!S43="",依頼書!$K$9&lt;&gt;"株式会社ＬＩＸＩＬ"),"",依頼書!$K$9)</f>
        <v/>
      </c>
      <c r="H136" s="174"/>
      <c r="I136" s="174" t="str">
        <f>IF(製品型番から直接入力!AJ43&lt;&gt;"",SUBSTITUTE(製品型番から直接入力!AJ43,CHAR(10),""),"")</f>
        <v/>
      </c>
      <c r="J136" s="174" t="str">
        <f>IF(製品型番から直接入力!AK43&lt;&gt;"",SUBSTITUTE(製品型番から直接入力!AK43,CHAR(10),""),"")</f>
        <v/>
      </c>
      <c r="K136" s="174" t="str">
        <f>IF(製品型番から直接入力!AL43&lt;&gt;"",SUBSTITUTE(製品型番から直接入力!AL43,CHAR(10),""),"")</f>
        <v/>
      </c>
      <c r="L136" s="174" t="str">
        <f>IF(製品型番から直接入力!S43="","",MID(製品型番から直接入力!H43,4,3))</f>
        <v/>
      </c>
      <c r="M136" s="174" t="str">
        <f>IF(製品型番から直接入力!S43="","",MID(製品型番から直接入力!H43,7,1))</f>
        <v/>
      </c>
      <c r="N136" s="174" t="str">
        <f>IF(製品型番から直接入力!S43="","",MID(製品型番から直接入力!H43,8,2))</f>
        <v/>
      </c>
      <c r="O136" s="174" t="str">
        <f>IF(製品型番から直接入力!S43="","",MID(製品型番から直接入力!H43,10,1))</f>
        <v/>
      </c>
      <c r="P136" s="174" t="str">
        <f>IF(製品型番から直接入力!S43="","",MID(製品型番から直接入力!H43,11,1))</f>
        <v/>
      </c>
    </row>
    <row r="137" spans="1:16" x14ac:dyDescent="0.4">
      <c r="A137" s="173" t="s">
        <v>316</v>
      </c>
      <c r="B137" s="173" t="str">
        <f>IF(製品型番から直接入力!S44&lt;&gt;"",MAX(B$1:B136)+1,"")</f>
        <v/>
      </c>
      <c r="C137" s="174" t="str">
        <f>IF(製品型番から直接入力!I44="","","W "&amp;製品型番から直接入力!I44&amp;"mm"&amp;"×"&amp;"H "&amp;製品型番から直接入力!J44&amp;"mm")</f>
        <v/>
      </c>
      <c r="D137" s="174"/>
      <c r="E137" s="174" t="str">
        <f>IF(製品型番から直接入力!I44="","",ROUNDDOWN(製品型番から直接入力!I44*製品型番から直接入力!J44/1000000,2))</f>
        <v/>
      </c>
      <c r="F137" s="175"/>
      <c r="G137" s="175" t="str">
        <f>IF(OR(製品型番から直接入力!S44="",依頼書!$K$9&lt;&gt;"株式会社ＬＩＸＩＬ"),"",依頼書!$K$9)</f>
        <v/>
      </c>
      <c r="H137" s="174"/>
      <c r="I137" s="174" t="str">
        <f>IF(製品型番から直接入力!AJ44&lt;&gt;"",SUBSTITUTE(製品型番から直接入力!AJ44,CHAR(10),""),"")</f>
        <v/>
      </c>
      <c r="J137" s="174" t="str">
        <f>IF(製品型番から直接入力!AK44&lt;&gt;"",SUBSTITUTE(製品型番から直接入力!AK44,CHAR(10),""),"")</f>
        <v/>
      </c>
      <c r="K137" s="174" t="str">
        <f>IF(製品型番から直接入力!AL44&lt;&gt;"",SUBSTITUTE(製品型番から直接入力!AL44,CHAR(10),""),"")</f>
        <v/>
      </c>
      <c r="L137" s="174" t="str">
        <f>IF(製品型番から直接入力!S44="","",MID(製品型番から直接入力!H44,4,3))</f>
        <v/>
      </c>
      <c r="M137" s="174" t="str">
        <f>IF(製品型番から直接入力!S44="","",MID(製品型番から直接入力!H44,7,1))</f>
        <v/>
      </c>
      <c r="N137" s="174" t="str">
        <f>IF(製品型番から直接入力!S44="","",MID(製品型番から直接入力!H44,8,2))</f>
        <v/>
      </c>
      <c r="O137" s="174" t="str">
        <f>IF(製品型番から直接入力!S44="","",MID(製品型番から直接入力!H44,10,1))</f>
        <v/>
      </c>
      <c r="P137" s="174" t="str">
        <f>IF(製品型番から直接入力!S44="","",MID(製品型番から直接入力!H44,11,1))</f>
        <v/>
      </c>
    </row>
    <row r="138" spans="1:16" x14ac:dyDescent="0.4">
      <c r="A138" s="173" t="s">
        <v>317</v>
      </c>
      <c r="B138" s="173" t="str">
        <f>IF(製品型番から直接入力!S45&lt;&gt;"",MAX(B$1:B137)+1,"")</f>
        <v/>
      </c>
      <c r="C138" s="174" t="str">
        <f>IF(製品型番から直接入力!I45="","","W "&amp;製品型番から直接入力!I45&amp;"mm"&amp;"×"&amp;"H "&amp;製品型番から直接入力!J45&amp;"mm")</f>
        <v/>
      </c>
      <c r="D138" s="174"/>
      <c r="E138" s="174" t="str">
        <f>IF(製品型番から直接入力!I45="","",ROUNDDOWN(製品型番から直接入力!I45*製品型番から直接入力!J45/1000000,2))</f>
        <v/>
      </c>
      <c r="F138" s="175"/>
      <c r="G138" s="175" t="str">
        <f>IF(OR(製品型番から直接入力!S45="",依頼書!$K$9&lt;&gt;"株式会社ＬＩＸＩＬ"),"",依頼書!$K$9)</f>
        <v/>
      </c>
      <c r="H138" s="174"/>
      <c r="I138" s="174" t="str">
        <f>IF(製品型番から直接入力!AJ45&lt;&gt;"",SUBSTITUTE(製品型番から直接入力!AJ45,CHAR(10),""),"")</f>
        <v/>
      </c>
      <c r="J138" s="174" t="str">
        <f>IF(製品型番から直接入力!AK45&lt;&gt;"",SUBSTITUTE(製品型番から直接入力!AK45,CHAR(10),""),"")</f>
        <v/>
      </c>
      <c r="K138" s="174" t="str">
        <f>IF(製品型番から直接入力!AL45&lt;&gt;"",SUBSTITUTE(製品型番から直接入力!AL45,CHAR(10),""),"")</f>
        <v/>
      </c>
      <c r="L138" s="174" t="str">
        <f>IF(製品型番から直接入力!S45="","",MID(製品型番から直接入力!H45,4,3))</f>
        <v/>
      </c>
      <c r="M138" s="174" t="str">
        <f>IF(製品型番から直接入力!S45="","",MID(製品型番から直接入力!H45,7,1))</f>
        <v/>
      </c>
      <c r="N138" s="174" t="str">
        <f>IF(製品型番から直接入力!S45="","",MID(製品型番から直接入力!H45,8,2))</f>
        <v/>
      </c>
      <c r="O138" s="174" t="str">
        <f>IF(製品型番から直接入力!S45="","",MID(製品型番から直接入力!H45,10,1))</f>
        <v/>
      </c>
      <c r="P138" s="174" t="str">
        <f>IF(製品型番から直接入力!S45="","",MID(製品型番から直接入力!H45,11,1))</f>
        <v/>
      </c>
    </row>
    <row r="139" spans="1:16" x14ac:dyDescent="0.4">
      <c r="A139" s="173" t="s">
        <v>318</v>
      </c>
      <c r="B139" s="173" t="str">
        <f>IF(製品型番から直接入力!S46&lt;&gt;"",MAX(B$1:B138)+1,"")</f>
        <v/>
      </c>
      <c r="C139" s="174" t="str">
        <f>IF(製品型番から直接入力!I46="","","W "&amp;製品型番から直接入力!I46&amp;"mm"&amp;"×"&amp;"H "&amp;製品型番から直接入力!J46&amp;"mm")</f>
        <v/>
      </c>
      <c r="D139" s="174"/>
      <c r="E139" s="174" t="str">
        <f>IF(製品型番から直接入力!I46="","",ROUNDDOWN(製品型番から直接入力!I46*製品型番から直接入力!J46/1000000,2))</f>
        <v/>
      </c>
      <c r="F139" s="175"/>
      <c r="G139" s="175" t="str">
        <f>IF(OR(製品型番から直接入力!S46="",依頼書!$K$9&lt;&gt;"株式会社ＬＩＸＩＬ"),"",依頼書!$K$9)</f>
        <v/>
      </c>
      <c r="H139" s="174"/>
      <c r="I139" s="174" t="str">
        <f>IF(製品型番から直接入力!AJ46&lt;&gt;"",SUBSTITUTE(製品型番から直接入力!AJ46,CHAR(10),""),"")</f>
        <v/>
      </c>
      <c r="J139" s="174" t="str">
        <f>IF(製品型番から直接入力!AK46&lt;&gt;"",SUBSTITUTE(製品型番から直接入力!AK46,CHAR(10),""),"")</f>
        <v/>
      </c>
      <c r="K139" s="174" t="str">
        <f>IF(製品型番から直接入力!AL46&lt;&gt;"",SUBSTITUTE(製品型番から直接入力!AL46,CHAR(10),""),"")</f>
        <v/>
      </c>
      <c r="L139" s="174" t="str">
        <f>IF(製品型番から直接入力!S46="","",MID(製品型番から直接入力!H46,4,3))</f>
        <v/>
      </c>
      <c r="M139" s="174" t="str">
        <f>IF(製品型番から直接入力!S46="","",MID(製品型番から直接入力!H46,7,1))</f>
        <v/>
      </c>
      <c r="N139" s="174" t="str">
        <f>IF(製品型番から直接入力!S46="","",MID(製品型番から直接入力!H46,8,2))</f>
        <v/>
      </c>
      <c r="O139" s="174" t="str">
        <f>IF(製品型番から直接入力!S46="","",MID(製品型番から直接入力!H46,10,1))</f>
        <v/>
      </c>
      <c r="P139" s="174" t="str">
        <f>IF(製品型番から直接入力!S46="","",MID(製品型番から直接入力!H46,11,1))</f>
        <v/>
      </c>
    </row>
    <row r="140" spans="1:16" x14ac:dyDescent="0.4">
      <c r="A140" s="173" t="s">
        <v>319</v>
      </c>
      <c r="B140" s="173" t="str">
        <f>IF(製品型番から直接入力!S47&lt;&gt;"",MAX(B$1:B139)+1,"")</f>
        <v/>
      </c>
      <c r="C140" s="174" t="str">
        <f>IF(製品型番から直接入力!I47="","","W "&amp;製品型番から直接入力!I47&amp;"mm"&amp;"×"&amp;"H "&amp;製品型番から直接入力!J47&amp;"mm")</f>
        <v/>
      </c>
      <c r="D140" s="174"/>
      <c r="E140" s="174" t="str">
        <f>IF(製品型番から直接入力!I47="","",ROUNDDOWN(製品型番から直接入力!I47*製品型番から直接入力!J47/1000000,2))</f>
        <v/>
      </c>
      <c r="F140" s="175"/>
      <c r="G140" s="175" t="str">
        <f>IF(OR(製品型番から直接入力!S47="",依頼書!$K$9&lt;&gt;"株式会社ＬＩＸＩＬ"),"",依頼書!$K$9)</f>
        <v/>
      </c>
      <c r="H140" s="174"/>
      <c r="I140" s="174" t="str">
        <f>IF(製品型番から直接入力!AJ47&lt;&gt;"",SUBSTITUTE(製品型番から直接入力!AJ47,CHAR(10),""),"")</f>
        <v/>
      </c>
      <c r="J140" s="174" t="str">
        <f>IF(製品型番から直接入力!AK47&lt;&gt;"",SUBSTITUTE(製品型番から直接入力!AK47,CHAR(10),""),"")</f>
        <v/>
      </c>
      <c r="K140" s="174" t="str">
        <f>IF(製品型番から直接入力!AL47&lt;&gt;"",SUBSTITUTE(製品型番から直接入力!AL47,CHAR(10),""),"")</f>
        <v/>
      </c>
      <c r="L140" s="174" t="str">
        <f>IF(製品型番から直接入力!S47="","",MID(製品型番から直接入力!H47,4,3))</f>
        <v/>
      </c>
      <c r="M140" s="174" t="str">
        <f>IF(製品型番から直接入力!S47="","",MID(製品型番から直接入力!H47,7,1))</f>
        <v/>
      </c>
      <c r="N140" s="174" t="str">
        <f>IF(製品型番から直接入力!S47="","",MID(製品型番から直接入力!H47,8,2))</f>
        <v/>
      </c>
      <c r="O140" s="174" t="str">
        <f>IF(製品型番から直接入力!S47="","",MID(製品型番から直接入力!H47,10,1))</f>
        <v/>
      </c>
      <c r="P140" s="174" t="str">
        <f>IF(製品型番から直接入力!S47="","",MID(製品型番から直接入力!H47,11,1))</f>
        <v/>
      </c>
    </row>
    <row r="141" spans="1:16" x14ac:dyDescent="0.4">
      <c r="A141" s="173" t="s">
        <v>320</v>
      </c>
      <c r="B141" s="173" t="str">
        <f>IF(製品型番から直接入力!S48&lt;&gt;"",MAX(B$1:B140)+1,"")</f>
        <v/>
      </c>
      <c r="C141" s="174" t="str">
        <f>IF(製品型番から直接入力!I48="","","W "&amp;製品型番から直接入力!I48&amp;"mm"&amp;"×"&amp;"H "&amp;製品型番から直接入力!J48&amp;"mm")</f>
        <v/>
      </c>
      <c r="D141" s="174"/>
      <c r="E141" s="174" t="str">
        <f>IF(製品型番から直接入力!I48="","",ROUNDDOWN(製品型番から直接入力!I48*製品型番から直接入力!J48/1000000,2))</f>
        <v/>
      </c>
      <c r="F141" s="175"/>
      <c r="G141" s="175" t="str">
        <f>IF(OR(製品型番から直接入力!S48="",依頼書!$K$9&lt;&gt;"株式会社ＬＩＸＩＬ"),"",依頼書!$K$9)</f>
        <v/>
      </c>
      <c r="H141" s="174"/>
      <c r="I141" s="174" t="str">
        <f>IF(製品型番から直接入力!AJ48&lt;&gt;"",SUBSTITUTE(製品型番から直接入力!AJ48,CHAR(10),""),"")</f>
        <v/>
      </c>
      <c r="J141" s="174" t="str">
        <f>IF(製品型番から直接入力!AK48&lt;&gt;"",SUBSTITUTE(製品型番から直接入力!AK48,CHAR(10),""),"")</f>
        <v/>
      </c>
      <c r="K141" s="174" t="str">
        <f>IF(製品型番から直接入力!AL48&lt;&gt;"",SUBSTITUTE(製品型番から直接入力!AL48,CHAR(10),""),"")</f>
        <v/>
      </c>
      <c r="L141" s="174" t="str">
        <f>IF(製品型番から直接入力!S48="","",MID(製品型番から直接入力!H48,4,3))</f>
        <v/>
      </c>
      <c r="M141" s="174" t="str">
        <f>IF(製品型番から直接入力!S48="","",MID(製品型番から直接入力!H48,7,1))</f>
        <v/>
      </c>
      <c r="N141" s="174" t="str">
        <f>IF(製品型番から直接入力!S48="","",MID(製品型番から直接入力!H48,8,2))</f>
        <v/>
      </c>
      <c r="O141" s="174" t="str">
        <f>IF(製品型番から直接入力!S48="","",MID(製品型番から直接入力!H48,10,1))</f>
        <v/>
      </c>
      <c r="P141" s="174" t="str">
        <f>IF(製品型番から直接入力!S48="","",MID(製品型番から直接入力!H48,11,1))</f>
        <v/>
      </c>
    </row>
    <row r="142" spans="1:16" x14ac:dyDescent="0.4">
      <c r="A142" s="173" t="s">
        <v>321</v>
      </c>
      <c r="B142" s="173" t="str">
        <f>IF(製品型番から直接入力!S49&lt;&gt;"",MAX(B$1:B141)+1,"")</f>
        <v/>
      </c>
      <c r="C142" s="174" t="str">
        <f>IF(製品型番から直接入力!I49="","","W "&amp;製品型番から直接入力!I49&amp;"mm"&amp;"×"&amp;"H "&amp;製品型番から直接入力!J49&amp;"mm")</f>
        <v/>
      </c>
      <c r="D142" s="174"/>
      <c r="E142" s="174" t="str">
        <f>IF(製品型番から直接入力!I49="","",ROUNDDOWN(製品型番から直接入力!I49*製品型番から直接入力!J49/1000000,2))</f>
        <v/>
      </c>
      <c r="F142" s="175"/>
      <c r="G142" s="175" t="str">
        <f>IF(OR(製品型番から直接入力!S49="",依頼書!$K$9&lt;&gt;"株式会社ＬＩＸＩＬ"),"",依頼書!$K$9)</f>
        <v/>
      </c>
      <c r="H142" s="174"/>
      <c r="I142" s="174" t="str">
        <f>IF(製品型番から直接入力!AJ49&lt;&gt;"",SUBSTITUTE(製品型番から直接入力!AJ49,CHAR(10),""),"")</f>
        <v/>
      </c>
      <c r="J142" s="174" t="str">
        <f>IF(製品型番から直接入力!AK49&lt;&gt;"",SUBSTITUTE(製品型番から直接入力!AK49,CHAR(10),""),"")</f>
        <v/>
      </c>
      <c r="K142" s="174" t="str">
        <f>IF(製品型番から直接入力!AL49&lt;&gt;"",SUBSTITUTE(製品型番から直接入力!AL49,CHAR(10),""),"")</f>
        <v/>
      </c>
      <c r="L142" s="174" t="str">
        <f>IF(製品型番から直接入力!S49="","",MID(製品型番から直接入力!H49,4,3))</f>
        <v/>
      </c>
      <c r="M142" s="174" t="str">
        <f>IF(製品型番から直接入力!S49="","",MID(製品型番から直接入力!H49,7,1))</f>
        <v/>
      </c>
      <c r="N142" s="174" t="str">
        <f>IF(製品型番から直接入力!S49="","",MID(製品型番から直接入力!H49,8,2))</f>
        <v/>
      </c>
      <c r="O142" s="174" t="str">
        <f>IF(製品型番から直接入力!S49="","",MID(製品型番から直接入力!H49,10,1))</f>
        <v/>
      </c>
      <c r="P142" s="174" t="str">
        <f>IF(製品型番から直接入力!S49="","",MID(製品型番から直接入力!H49,11,1))</f>
        <v/>
      </c>
    </row>
    <row r="143" spans="1:16" x14ac:dyDescent="0.4">
      <c r="A143" s="173" t="s">
        <v>322</v>
      </c>
      <c r="B143" s="173" t="str">
        <f>IF(製品型番から直接入力!S50&lt;&gt;"",MAX(B$1:B142)+1,"")</f>
        <v/>
      </c>
      <c r="C143" s="174" t="str">
        <f>IF(製品型番から直接入力!I50="","","W "&amp;製品型番から直接入力!I50&amp;"mm"&amp;"×"&amp;"H "&amp;製品型番から直接入力!J50&amp;"mm")</f>
        <v/>
      </c>
      <c r="D143" s="174"/>
      <c r="E143" s="174" t="str">
        <f>IF(製品型番から直接入力!I50="","",ROUNDDOWN(製品型番から直接入力!I50*製品型番から直接入力!J50/1000000,2))</f>
        <v/>
      </c>
      <c r="F143" s="175"/>
      <c r="G143" s="175" t="str">
        <f>IF(OR(製品型番から直接入力!S50="",依頼書!$K$9&lt;&gt;"株式会社ＬＩＸＩＬ"),"",依頼書!$K$9)</f>
        <v/>
      </c>
      <c r="H143" s="174"/>
      <c r="I143" s="174" t="str">
        <f>IF(製品型番から直接入力!AJ50&lt;&gt;"",SUBSTITUTE(製品型番から直接入力!AJ50,CHAR(10),""),"")</f>
        <v/>
      </c>
      <c r="J143" s="174" t="str">
        <f>IF(製品型番から直接入力!AK50&lt;&gt;"",SUBSTITUTE(製品型番から直接入力!AK50,CHAR(10),""),"")</f>
        <v/>
      </c>
      <c r="K143" s="174" t="str">
        <f>IF(製品型番から直接入力!AL50&lt;&gt;"",SUBSTITUTE(製品型番から直接入力!AL50,CHAR(10),""),"")</f>
        <v/>
      </c>
      <c r="L143" s="174" t="str">
        <f>IF(製品型番から直接入力!S50="","",MID(製品型番から直接入力!H50,4,3))</f>
        <v/>
      </c>
      <c r="M143" s="174" t="str">
        <f>IF(製品型番から直接入力!S50="","",MID(製品型番から直接入力!H50,7,1))</f>
        <v/>
      </c>
      <c r="N143" s="174" t="str">
        <f>IF(製品型番から直接入力!S50="","",MID(製品型番から直接入力!H50,8,2))</f>
        <v/>
      </c>
      <c r="O143" s="174" t="str">
        <f>IF(製品型番から直接入力!S50="","",MID(製品型番から直接入力!H50,10,1))</f>
        <v/>
      </c>
      <c r="P143" s="174" t="str">
        <f>IF(製品型番から直接入力!S50="","",MID(製品型番から直接入力!H50,11,1))</f>
        <v/>
      </c>
    </row>
    <row r="144" spans="1:16" x14ac:dyDescent="0.4">
      <c r="A144" s="173" t="s">
        <v>323</v>
      </c>
      <c r="B144" s="173" t="str">
        <f>IF(製品型番から直接入力!S51&lt;&gt;"",MAX(B$1:B143)+1,"")</f>
        <v/>
      </c>
      <c r="C144" s="174" t="str">
        <f>IF(製品型番から直接入力!I51="","","W "&amp;製品型番から直接入力!I51&amp;"mm"&amp;"×"&amp;"H "&amp;製品型番から直接入力!J51&amp;"mm")</f>
        <v/>
      </c>
      <c r="D144" s="174"/>
      <c r="E144" s="174" t="str">
        <f>IF(製品型番から直接入力!I51="","",ROUNDDOWN(製品型番から直接入力!I51*製品型番から直接入力!J51/1000000,2))</f>
        <v/>
      </c>
      <c r="F144" s="175"/>
      <c r="G144" s="175" t="str">
        <f>IF(OR(製品型番から直接入力!S51="",依頼書!$K$9&lt;&gt;"株式会社ＬＩＸＩＬ"),"",依頼書!$K$9)</f>
        <v/>
      </c>
      <c r="H144" s="174"/>
      <c r="I144" s="174" t="str">
        <f>IF(製品型番から直接入力!AJ51&lt;&gt;"",SUBSTITUTE(製品型番から直接入力!AJ51,CHAR(10),""),"")</f>
        <v/>
      </c>
      <c r="J144" s="174" t="str">
        <f>IF(製品型番から直接入力!AK51&lt;&gt;"",SUBSTITUTE(製品型番から直接入力!AK51,CHAR(10),""),"")</f>
        <v/>
      </c>
      <c r="K144" s="174" t="str">
        <f>IF(製品型番から直接入力!AL51&lt;&gt;"",SUBSTITUTE(製品型番から直接入力!AL51,CHAR(10),""),"")</f>
        <v/>
      </c>
      <c r="L144" s="174" t="str">
        <f>IF(製品型番から直接入力!S51="","",MID(製品型番から直接入力!H51,4,3))</f>
        <v/>
      </c>
      <c r="M144" s="174" t="str">
        <f>IF(製品型番から直接入力!S51="","",MID(製品型番から直接入力!H51,7,1))</f>
        <v/>
      </c>
      <c r="N144" s="174" t="str">
        <f>IF(製品型番から直接入力!S51="","",MID(製品型番から直接入力!H51,8,2))</f>
        <v/>
      </c>
      <c r="O144" s="174" t="str">
        <f>IF(製品型番から直接入力!S51="","",MID(製品型番から直接入力!H51,10,1))</f>
        <v/>
      </c>
      <c r="P144" s="174" t="str">
        <f>IF(製品型番から直接入力!S51="","",MID(製品型番から直接入力!H51,11,1))</f>
        <v/>
      </c>
    </row>
    <row r="145" spans="1:16" x14ac:dyDescent="0.4">
      <c r="A145" s="173" t="s">
        <v>324</v>
      </c>
      <c r="B145" s="173" t="str">
        <f>IF(製品型番から直接入力!S52&lt;&gt;"",MAX(B$1:B144)+1,"")</f>
        <v/>
      </c>
      <c r="C145" s="174" t="str">
        <f>IF(製品型番から直接入力!I52="","","W "&amp;製品型番から直接入力!I52&amp;"mm"&amp;"×"&amp;"H "&amp;製品型番から直接入力!J52&amp;"mm")</f>
        <v/>
      </c>
      <c r="D145" s="174"/>
      <c r="E145" s="174" t="str">
        <f>IF(製品型番から直接入力!I52="","",ROUNDDOWN(製品型番から直接入力!I52*製品型番から直接入力!J52/1000000,2))</f>
        <v/>
      </c>
      <c r="F145" s="175"/>
      <c r="G145" s="175" t="str">
        <f>IF(OR(製品型番から直接入力!S52="",依頼書!$K$9&lt;&gt;"株式会社ＬＩＸＩＬ"),"",依頼書!$K$9)</f>
        <v/>
      </c>
      <c r="H145" s="174"/>
      <c r="I145" s="174" t="str">
        <f>IF(製品型番から直接入力!AJ52&lt;&gt;"",SUBSTITUTE(製品型番から直接入力!AJ52,CHAR(10),""),"")</f>
        <v/>
      </c>
      <c r="J145" s="174" t="str">
        <f>IF(製品型番から直接入力!AK52&lt;&gt;"",SUBSTITUTE(製品型番から直接入力!AK52,CHAR(10),""),"")</f>
        <v/>
      </c>
      <c r="K145" s="174" t="str">
        <f>IF(製品型番から直接入力!AL52&lt;&gt;"",SUBSTITUTE(製品型番から直接入力!AL52,CHAR(10),""),"")</f>
        <v/>
      </c>
      <c r="L145" s="174" t="str">
        <f>IF(製品型番から直接入力!S52="","",MID(製品型番から直接入力!H52,4,3))</f>
        <v/>
      </c>
      <c r="M145" s="174" t="str">
        <f>IF(製品型番から直接入力!S52="","",MID(製品型番から直接入力!H52,7,1))</f>
        <v/>
      </c>
      <c r="N145" s="174" t="str">
        <f>IF(製品型番から直接入力!S52="","",MID(製品型番から直接入力!H52,8,2))</f>
        <v/>
      </c>
      <c r="O145" s="174" t="str">
        <f>IF(製品型番から直接入力!S52="","",MID(製品型番から直接入力!H52,10,1))</f>
        <v/>
      </c>
      <c r="P145" s="174" t="str">
        <f>IF(製品型番から直接入力!S52="","",MID(製品型番から直接入力!H52,11,1))</f>
        <v/>
      </c>
    </row>
    <row r="146" spans="1:16" x14ac:dyDescent="0.4">
      <c r="A146" s="173" t="s">
        <v>325</v>
      </c>
      <c r="B146" s="173" t="str">
        <f>IF(製品型番から直接入力!S53&lt;&gt;"",MAX(B$1:B145)+1,"")</f>
        <v/>
      </c>
      <c r="C146" s="174" t="str">
        <f>IF(製品型番から直接入力!I53="","","W "&amp;製品型番から直接入力!I53&amp;"mm"&amp;"×"&amp;"H "&amp;製品型番から直接入力!J53&amp;"mm")</f>
        <v/>
      </c>
      <c r="D146" s="174"/>
      <c r="E146" s="174" t="str">
        <f>IF(製品型番から直接入力!I53="","",ROUNDDOWN(製品型番から直接入力!I53*製品型番から直接入力!J53/1000000,2))</f>
        <v/>
      </c>
      <c r="F146" s="175"/>
      <c r="G146" s="175" t="str">
        <f>IF(OR(製品型番から直接入力!S53="",依頼書!$K$9&lt;&gt;"株式会社ＬＩＸＩＬ"),"",依頼書!$K$9)</f>
        <v/>
      </c>
      <c r="H146" s="174"/>
      <c r="I146" s="174" t="str">
        <f>IF(製品型番から直接入力!AJ53&lt;&gt;"",SUBSTITUTE(製品型番から直接入力!AJ53,CHAR(10),""),"")</f>
        <v/>
      </c>
      <c r="J146" s="174" t="str">
        <f>IF(製品型番から直接入力!AK53&lt;&gt;"",SUBSTITUTE(製品型番から直接入力!AK53,CHAR(10),""),"")</f>
        <v/>
      </c>
      <c r="K146" s="174" t="str">
        <f>IF(製品型番から直接入力!AL53&lt;&gt;"",SUBSTITUTE(製品型番から直接入力!AL53,CHAR(10),""),"")</f>
        <v/>
      </c>
      <c r="L146" s="174" t="str">
        <f>IF(製品型番から直接入力!S53="","",MID(製品型番から直接入力!H53,4,3))</f>
        <v/>
      </c>
      <c r="M146" s="174" t="str">
        <f>IF(製品型番から直接入力!S53="","",MID(製品型番から直接入力!H53,7,1))</f>
        <v/>
      </c>
      <c r="N146" s="174" t="str">
        <f>IF(製品型番から直接入力!S53="","",MID(製品型番から直接入力!H53,8,2))</f>
        <v/>
      </c>
      <c r="O146" s="174" t="str">
        <f>IF(製品型番から直接入力!S53="","",MID(製品型番から直接入力!H53,10,1))</f>
        <v/>
      </c>
      <c r="P146" s="174" t="str">
        <f>IF(製品型番から直接入力!S53="","",MID(製品型番から直接入力!H53,11,1))</f>
        <v/>
      </c>
    </row>
    <row r="147" spans="1:16" x14ac:dyDescent="0.4">
      <c r="A147" s="173" t="s">
        <v>326</v>
      </c>
      <c r="B147" s="173" t="str">
        <f>IF(製品型番から直接入力!S54&lt;&gt;"",MAX(B$1:B146)+1,"")</f>
        <v/>
      </c>
      <c r="C147" s="174" t="str">
        <f>IF(製品型番から直接入力!I54="","","W "&amp;製品型番から直接入力!I54&amp;"mm"&amp;"×"&amp;"H "&amp;製品型番から直接入力!J54&amp;"mm")</f>
        <v/>
      </c>
      <c r="D147" s="174"/>
      <c r="E147" s="174" t="str">
        <f>IF(製品型番から直接入力!I54="","",ROUNDDOWN(製品型番から直接入力!I54*製品型番から直接入力!J54/1000000,2))</f>
        <v/>
      </c>
      <c r="F147" s="175"/>
      <c r="G147" s="175" t="str">
        <f>IF(OR(製品型番から直接入力!S54="",依頼書!$K$9&lt;&gt;"株式会社ＬＩＸＩＬ"),"",依頼書!$K$9)</f>
        <v/>
      </c>
      <c r="H147" s="174"/>
      <c r="I147" s="174" t="str">
        <f>IF(製品型番から直接入力!AJ54&lt;&gt;"",SUBSTITUTE(製品型番から直接入力!AJ54,CHAR(10),""),"")</f>
        <v/>
      </c>
      <c r="J147" s="174" t="str">
        <f>IF(製品型番から直接入力!AK54&lt;&gt;"",SUBSTITUTE(製品型番から直接入力!AK54,CHAR(10),""),"")</f>
        <v/>
      </c>
      <c r="K147" s="174" t="str">
        <f>IF(製品型番から直接入力!AL54&lt;&gt;"",SUBSTITUTE(製品型番から直接入力!AL54,CHAR(10),""),"")</f>
        <v/>
      </c>
      <c r="L147" s="174" t="str">
        <f>IF(製品型番から直接入力!S54="","",MID(製品型番から直接入力!H54,4,3))</f>
        <v/>
      </c>
      <c r="M147" s="174" t="str">
        <f>IF(製品型番から直接入力!S54="","",MID(製品型番から直接入力!H54,7,1))</f>
        <v/>
      </c>
      <c r="N147" s="174" t="str">
        <f>IF(製品型番から直接入力!S54="","",MID(製品型番から直接入力!H54,8,2))</f>
        <v/>
      </c>
      <c r="O147" s="174" t="str">
        <f>IF(製品型番から直接入力!S54="","",MID(製品型番から直接入力!H54,10,1))</f>
        <v/>
      </c>
      <c r="P147" s="174" t="str">
        <f>IF(製品型番から直接入力!S54="","",MID(製品型番から直接入力!H54,11,1))</f>
        <v/>
      </c>
    </row>
    <row r="148" spans="1:16" x14ac:dyDescent="0.4">
      <c r="A148" s="173" t="s">
        <v>327</v>
      </c>
      <c r="B148" s="173" t="str">
        <f>IF(製品型番から直接入力!S55&lt;&gt;"",MAX(B$1:B147)+1,"")</f>
        <v/>
      </c>
      <c r="C148" s="174" t="str">
        <f>IF(製品型番から直接入力!I55="","","W "&amp;製品型番から直接入力!I55&amp;"mm"&amp;"×"&amp;"H "&amp;製品型番から直接入力!J55&amp;"mm")</f>
        <v/>
      </c>
      <c r="D148" s="174"/>
      <c r="E148" s="174" t="str">
        <f>IF(製品型番から直接入力!I55="","",ROUNDDOWN(製品型番から直接入力!I55*製品型番から直接入力!J55/1000000,2))</f>
        <v/>
      </c>
      <c r="F148" s="175"/>
      <c r="G148" s="175" t="str">
        <f>IF(OR(製品型番から直接入力!S55="",依頼書!$K$9&lt;&gt;"株式会社ＬＩＸＩＬ"),"",依頼書!$K$9)</f>
        <v/>
      </c>
      <c r="H148" s="174"/>
      <c r="I148" s="174" t="str">
        <f>IF(製品型番から直接入力!AJ55&lt;&gt;"",SUBSTITUTE(製品型番から直接入力!AJ55,CHAR(10),""),"")</f>
        <v/>
      </c>
      <c r="J148" s="174" t="str">
        <f>IF(製品型番から直接入力!AK55&lt;&gt;"",SUBSTITUTE(製品型番から直接入力!AK55,CHAR(10),""),"")</f>
        <v/>
      </c>
      <c r="K148" s="174" t="str">
        <f>IF(製品型番から直接入力!AL55&lt;&gt;"",SUBSTITUTE(製品型番から直接入力!AL55,CHAR(10),""),"")</f>
        <v/>
      </c>
      <c r="L148" s="174" t="str">
        <f>IF(製品型番から直接入力!S55="","",MID(製品型番から直接入力!H55,4,3))</f>
        <v/>
      </c>
      <c r="M148" s="174" t="str">
        <f>IF(製品型番から直接入力!S55="","",MID(製品型番から直接入力!H55,7,1))</f>
        <v/>
      </c>
      <c r="N148" s="174" t="str">
        <f>IF(製品型番から直接入力!S55="","",MID(製品型番から直接入力!H55,8,2))</f>
        <v/>
      </c>
      <c r="O148" s="174" t="str">
        <f>IF(製品型番から直接入力!S55="","",MID(製品型番から直接入力!H55,10,1))</f>
        <v/>
      </c>
      <c r="P148" s="174" t="str">
        <f>IF(製品型番から直接入力!S55="","",MID(製品型番から直接入力!H55,11,1))</f>
        <v/>
      </c>
    </row>
    <row r="149" spans="1:16" x14ac:dyDescent="0.4">
      <c r="A149" s="173" t="s">
        <v>328</v>
      </c>
      <c r="B149" s="173" t="str">
        <f>IF(製品型番から直接入力!S56&lt;&gt;"",MAX(B$1:B148)+1,"")</f>
        <v/>
      </c>
      <c r="C149" s="174" t="str">
        <f>IF(製品型番から直接入力!I56="","","W "&amp;製品型番から直接入力!I56&amp;"mm"&amp;"×"&amp;"H "&amp;製品型番から直接入力!J56&amp;"mm")</f>
        <v/>
      </c>
      <c r="D149" s="174"/>
      <c r="E149" s="174" t="str">
        <f>IF(製品型番から直接入力!I56="","",ROUNDDOWN(製品型番から直接入力!I56*製品型番から直接入力!J56/1000000,2))</f>
        <v/>
      </c>
      <c r="F149" s="175"/>
      <c r="G149" s="175" t="str">
        <f>IF(OR(製品型番から直接入力!S56="",依頼書!$K$9&lt;&gt;"株式会社ＬＩＸＩＬ"),"",依頼書!$K$9)</f>
        <v/>
      </c>
      <c r="H149" s="174"/>
      <c r="I149" s="174" t="str">
        <f>IF(製品型番から直接入力!AJ56&lt;&gt;"",SUBSTITUTE(製品型番から直接入力!AJ56,CHAR(10),""),"")</f>
        <v/>
      </c>
      <c r="J149" s="174" t="str">
        <f>IF(製品型番から直接入力!AK56&lt;&gt;"",SUBSTITUTE(製品型番から直接入力!AK56,CHAR(10),""),"")</f>
        <v/>
      </c>
      <c r="K149" s="174" t="str">
        <f>IF(製品型番から直接入力!AL56&lt;&gt;"",SUBSTITUTE(製品型番から直接入力!AL56,CHAR(10),""),"")</f>
        <v/>
      </c>
      <c r="L149" s="174" t="str">
        <f>IF(製品型番から直接入力!S56="","",MID(製品型番から直接入力!H56,4,3))</f>
        <v/>
      </c>
      <c r="M149" s="174" t="str">
        <f>IF(製品型番から直接入力!S56="","",MID(製品型番から直接入力!H56,7,1))</f>
        <v/>
      </c>
      <c r="N149" s="174" t="str">
        <f>IF(製品型番から直接入力!S56="","",MID(製品型番から直接入力!H56,8,2))</f>
        <v/>
      </c>
      <c r="O149" s="174" t="str">
        <f>IF(製品型番から直接入力!S56="","",MID(製品型番から直接入力!H56,10,1))</f>
        <v/>
      </c>
      <c r="P149" s="174" t="str">
        <f>IF(製品型番から直接入力!S56="","",MID(製品型番から直接入力!H56,11,1))</f>
        <v/>
      </c>
    </row>
    <row r="150" spans="1:16" x14ac:dyDescent="0.4">
      <c r="A150" s="173" t="s">
        <v>329</v>
      </c>
      <c r="B150" s="173" t="str">
        <f>IF(製品型番から直接入力!S57&lt;&gt;"",MAX(B$1:B149)+1,"")</f>
        <v/>
      </c>
      <c r="C150" s="174" t="str">
        <f>IF(製品型番から直接入力!I57="","","W "&amp;製品型番から直接入力!I57&amp;"mm"&amp;"×"&amp;"H "&amp;製品型番から直接入力!J57&amp;"mm")</f>
        <v/>
      </c>
      <c r="D150" s="174"/>
      <c r="E150" s="174" t="str">
        <f>IF(製品型番から直接入力!I57="","",ROUNDDOWN(製品型番から直接入力!I57*製品型番から直接入力!J57/1000000,2))</f>
        <v/>
      </c>
      <c r="F150" s="175"/>
      <c r="G150" s="175" t="str">
        <f>IF(OR(製品型番から直接入力!S57="",依頼書!$K$9&lt;&gt;"株式会社ＬＩＸＩＬ"),"",依頼書!$K$9)</f>
        <v/>
      </c>
      <c r="H150" s="174"/>
      <c r="I150" s="174" t="str">
        <f>IF(製品型番から直接入力!AJ57&lt;&gt;"",SUBSTITUTE(製品型番から直接入力!AJ57,CHAR(10),""),"")</f>
        <v/>
      </c>
      <c r="J150" s="174" t="str">
        <f>IF(製品型番から直接入力!AK57&lt;&gt;"",SUBSTITUTE(製品型番から直接入力!AK57,CHAR(10),""),"")</f>
        <v/>
      </c>
      <c r="K150" s="174" t="str">
        <f>IF(製品型番から直接入力!AL57&lt;&gt;"",SUBSTITUTE(製品型番から直接入力!AL57,CHAR(10),""),"")</f>
        <v/>
      </c>
      <c r="L150" s="174" t="str">
        <f>IF(製品型番から直接入力!S57="","",MID(製品型番から直接入力!H57,4,3))</f>
        <v/>
      </c>
      <c r="M150" s="174" t="str">
        <f>IF(製品型番から直接入力!S57="","",MID(製品型番から直接入力!H57,7,1))</f>
        <v/>
      </c>
      <c r="N150" s="174" t="str">
        <f>IF(製品型番から直接入力!S57="","",MID(製品型番から直接入力!H57,8,2))</f>
        <v/>
      </c>
      <c r="O150" s="174" t="str">
        <f>IF(製品型番から直接入力!S57="","",MID(製品型番から直接入力!H57,10,1))</f>
        <v/>
      </c>
      <c r="P150" s="174" t="str">
        <f>IF(製品型番から直接入力!S57="","",MID(製品型番から直接入力!H57,11,1))</f>
        <v/>
      </c>
    </row>
    <row r="151" spans="1:16" x14ac:dyDescent="0.4">
      <c r="A151" s="173" t="s">
        <v>330</v>
      </c>
      <c r="B151" s="173" t="str">
        <f>IF(製品型番から直接入力!S58&lt;&gt;"",MAX(B$1:B150)+1,"")</f>
        <v/>
      </c>
      <c r="C151" s="174" t="str">
        <f>IF(製品型番から直接入力!I58="","","W "&amp;製品型番から直接入力!I58&amp;"mm"&amp;"×"&amp;"H "&amp;製品型番から直接入力!J58&amp;"mm")</f>
        <v/>
      </c>
      <c r="D151" s="174"/>
      <c r="E151" s="174" t="str">
        <f>IF(製品型番から直接入力!I58="","",ROUNDDOWN(製品型番から直接入力!I58*製品型番から直接入力!J58/1000000,2))</f>
        <v/>
      </c>
      <c r="F151" s="175"/>
      <c r="G151" s="175" t="str">
        <f>IF(OR(製品型番から直接入力!S58="",依頼書!$K$9&lt;&gt;"株式会社ＬＩＸＩＬ"),"",依頼書!$K$9)</f>
        <v/>
      </c>
      <c r="H151" s="174"/>
      <c r="I151" s="174" t="str">
        <f>IF(製品型番から直接入力!AJ58&lt;&gt;"",SUBSTITUTE(製品型番から直接入力!AJ58,CHAR(10),""),"")</f>
        <v/>
      </c>
      <c r="J151" s="174" t="str">
        <f>IF(製品型番から直接入力!AK58&lt;&gt;"",SUBSTITUTE(製品型番から直接入力!AK58,CHAR(10),""),"")</f>
        <v/>
      </c>
      <c r="K151" s="174" t="str">
        <f>IF(製品型番から直接入力!AL58&lt;&gt;"",SUBSTITUTE(製品型番から直接入力!AL58,CHAR(10),""),"")</f>
        <v/>
      </c>
      <c r="L151" s="174" t="str">
        <f>IF(製品型番から直接入力!S58="","",MID(製品型番から直接入力!H58,4,3))</f>
        <v/>
      </c>
      <c r="M151" s="174" t="str">
        <f>IF(製品型番から直接入力!S58="","",MID(製品型番から直接入力!H58,7,1))</f>
        <v/>
      </c>
      <c r="N151" s="174" t="str">
        <f>IF(製品型番から直接入力!S58="","",MID(製品型番から直接入力!H58,8,2))</f>
        <v/>
      </c>
      <c r="O151" s="174" t="str">
        <f>IF(製品型番から直接入力!S58="","",MID(製品型番から直接入力!H58,10,1))</f>
        <v/>
      </c>
      <c r="P151" s="174" t="str">
        <f>IF(製品型番から直接入力!S58="","",MID(製品型番から直接入力!H58,11,1))</f>
        <v/>
      </c>
    </row>
    <row r="152" spans="1:16" x14ac:dyDescent="0.4">
      <c r="A152" s="173" t="s">
        <v>331</v>
      </c>
      <c r="B152" s="173" t="str">
        <f>IF(製品型番から直接入力!S59&lt;&gt;"",MAX(B$1:B151)+1,"")</f>
        <v/>
      </c>
      <c r="C152" s="174" t="str">
        <f>IF(製品型番から直接入力!I59="","","W "&amp;製品型番から直接入力!I59&amp;"mm"&amp;"×"&amp;"H "&amp;製品型番から直接入力!J59&amp;"mm")</f>
        <v/>
      </c>
      <c r="D152" s="174"/>
      <c r="E152" s="174" t="str">
        <f>IF(製品型番から直接入力!I59="","",ROUNDDOWN(製品型番から直接入力!I59*製品型番から直接入力!J59/1000000,2))</f>
        <v/>
      </c>
      <c r="F152" s="175"/>
      <c r="G152" s="175" t="str">
        <f>IF(OR(製品型番から直接入力!S59="",依頼書!$K$9&lt;&gt;"株式会社ＬＩＸＩＬ"),"",依頼書!$K$9)</f>
        <v/>
      </c>
      <c r="H152" s="174"/>
      <c r="I152" s="174" t="str">
        <f>IF(製品型番から直接入力!AJ59&lt;&gt;"",SUBSTITUTE(製品型番から直接入力!AJ59,CHAR(10),""),"")</f>
        <v/>
      </c>
      <c r="J152" s="174" t="str">
        <f>IF(製品型番から直接入力!AK59&lt;&gt;"",SUBSTITUTE(製品型番から直接入力!AK59,CHAR(10),""),"")</f>
        <v/>
      </c>
      <c r="K152" s="174" t="str">
        <f>IF(製品型番から直接入力!AL59&lt;&gt;"",SUBSTITUTE(製品型番から直接入力!AL59,CHAR(10),""),"")</f>
        <v/>
      </c>
      <c r="L152" s="174" t="str">
        <f>IF(製品型番から直接入力!S59="","",MID(製品型番から直接入力!H59,4,3))</f>
        <v/>
      </c>
      <c r="M152" s="174" t="str">
        <f>IF(製品型番から直接入力!S59="","",MID(製品型番から直接入力!H59,7,1))</f>
        <v/>
      </c>
      <c r="N152" s="174" t="str">
        <f>IF(製品型番から直接入力!S59="","",MID(製品型番から直接入力!H59,8,2))</f>
        <v/>
      </c>
      <c r="O152" s="174" t="str">
        <f>IF(製品型番から直接入力!S59="","",MID(製品型番から直接入力!H59,10,1))</f>
        <v/>
      </c>
      <c r="P152" s="174" t="str">
        <f>IF(製品型番から直接入力!S59="","",MID(製品型番から直接入力!H59,11,1))</f>
        <v/>
      </c>
    </row>
    <row r="153" spans="1:16" x14ac:dyDescent="0.4">
      <c r="A153" s="173" t="s">
        <v>332</v>
      </c>
      <c r="B153" s="173" t="str">
        <f>IF(製品型番から直接入力!S60&lt;&gt;"",MAX(B$1:B152)+1,"")</f>
        <v/>
      </c>
      <c r="C153" s="174" t="str">
        <f>IF(製品型番から直接入力!I60="","","W "&amp;製品型番から直接入力!I60&amp;"mm"&amp;"×"&amp;"H "&amp;製品型番から直接入力!J60&amp;"mm")</f>
        <v/>
      </c>
      <c r="D153" s="174"/>
      <c r="E153" s="174" t="str">
        <f>IF(製品型番から直接入力!I60="","",ROUNDDOWN(製品型番から直接入力!I60*製品型番から直接入力!J60/1000000,2))</f>
        <v/>
      </c>
      <c r="F153" s="175"/>
      <c r="G153" s="175" t="str">
        <f>IF(OR(製品型番から直接入力!S60="",依頼書!$K$9&lt;&gt;"株式会社ＬＩＸＩＬ"),"",依頼書!$K$9)</f>
        <v/>
      </c>
      <c r="H153" s="174"/>
      <c r="I153" s="174" t="str">
        <f>IF(製品型番から直接入力!AJ60&lt;&gt;"",SUBSTITUTE(製品型番から直接入力!AJ60,CHAR(10),""),"")</f>
        <v/>
      </c>
      <c r="J153" s="174" t="str">
        <f>IF(製品型番から直接入力!AK60&lt;&gt;"",SUBSTITUTE(製品型番から直接入力!AK60,CHAR(10),""),"")</f>
        <v/>
      </c>
      <c r="K153" s="174" t="str">
        <f>IF(製品型番から直接入力!AL60&lt;&gt;"",SUBSTITUTE(製品型番から直接入力!AL60,CHAR(10),""),"")</f>
        <v/>
      </c>
      <c r="L153" s="174" t="str">
        <f>IF(製品型番から直接入力!S60="","",MID(製品型番から直接入力!H60,4,3))</f>
        <v/>
      </c>
      <c r="M153" s="174" t="str">
        <f>IF(製品型番から直接入力!S60="","",MID(製品型番から直接入力!H60,7,1))</f>
        <v/>
      </c>
      <c r="N153" s="174" t="str">
        <f>IF(製品型番から直接入力!S60="","",MID(製品型番から直接入力!H60,8,2))</f>
        <v/>
      </c>
      <c r="O153" s="174" t="str">
        <f>IF(製品型番から直接入力!S60="","",MID(製品型番から直接入力!H60,10,1))</f>
        <v/>
      </c>
      <c r="P153" s="174" t="str">
        <f>IF(製品型番から直接入力!S60="","",MID(製品型番から直接入力!H60,11,1))</f>
        <v/>
      </c>
    </row>
    <row r="154" spans="1:16" x14ac:dyDescent="0.4">
      <c r="A154" s="173" t="s">
        <v>333</v>
      </c>
      <c r="B154" s="173" t="str">
        <f>IF(製品型番から直接入力!S61&lt;&gt;"",MAX(B$1:B153)+1,"")</f>
        <v/>
      </c>
      <c r="C154" s="174" t="str">
        <f>IF(製品型番から直接入力!I61="","","W "&amp;製品型番から直接入力!I61&amp;"mm"&amp;"×"&amp;"H "&amp;製品型番から直接入力!J61&amp;"mm")</f>
        <v/>
      </c>
      <c r="D154" s="174"/>
      <c r="E154" s="174" t="str">
        <f>IF(製品型番から直接入力!I61="","",ROUNDDOWN(製品型番から直接入力!I61*製品型番から直接入力!J61/1000000,2))</f>
        <v/>
      </c>
      <c r="F154" s="175"/>
      <c r="G154" s="175" t="str">
        <f>IF(OR(製品型番から直接入力!S61="",依頼書!$K$9&lt;&gt;"株式会社ＬＩＸＩＬ"),"",依頼書!$K$9)</f>
        <v/>
      </c>
      <c r="H154" s="174"/>
      <c r="I154" s="174" t="str">
        <f>IF(製品型番から直接入力!AJ61&lt;&gt;"",SUBSTITUTE(製品型番から直接入力!AJ61,CHAR(10),""),"")</f>
        <v/>
      </c>
      <c r="J154" s="174" t="str">
        <f>IF(製品型番から直接入力!AK61&lt;&gt;"",SUBSTITUTE(製品型番から直接入力!AK61,CHAR(10),""),"")</f>
        <v/>
      </c>
      <c r="K154" s="174" t="str">
        <f>IF(製品型番から直接入力!AL61&lt;&gt;"",SUBSTITUTE(製品型番から直接入力!AL61,CHAR(10),""),"")</f>
        <v/>
      </c>
      <c r="L154" s="174" t="str">
        <f>IF(製品型番から直接入力!S61="","",MID(製品型番から直接入力!H61,4,3))</f>
        <v/>
      </c>
      <c r="M154" s="174" t="str">
        <f>IF(製品型番から直接入力!S61="","",MID(製品型番から直接入力!H61,7,1))</f>
        <v/>
      </c>
      <c r="N154" s="174" t="str">
        <f>IF(製品型番から直接入力!S61="","",MID(製品型番から直接入力!H61,8,2))</f>
        <v/>
      </c>
      <c r="O154" s="174" t="str">
        <f>IF(製品型番から直接入力!S61="","",MID(製品型番から直接入力!H61,10,1))</f>
        <v/>
      </c>
      <c r="P154" s="174" t="str">
        <f>IF(製品型番から直接入力!S61="","",MID(製品型番から直接入力!H61,11,1))</f>
        <v/>
      </c>
    </row>
    <row r="155" spans="1:16" x14ac:dyDescent="0.4">
      <c r="A155" s="173" t="s">
        <v>334</v>
      </c>
      <c r="B155" s="173" t="str">
        <f>IF(製品型番から直接入力!S62&lt;&gt;"",MAX(B$1:B154)+1,"")</f>
        <v/>
      </c>
      <c r="C155" s="174" t="str">
        <f>IF(製品型番から直接入力!I62="","","W "&amp;製品型番から直接入力!I62&amp;"mm"&amp;"×"&amp;"H "&amp;製品型番から直接入力!J62&amp;"mm")</f>
        <v/>
      </c>
      <c r="D155" s="174"/>
      <c r="E155" s="174" t="str">
        <f>IF(製品型番から直接入力!I62="","",ROUNDDOWN(製品型番から直接入力!I62*製品型番から直接入力!J62/1000000,2))</f>
        <v/>
      </c>
      <c r="F155" s="175"/>
      <c r="G155" s="175" t="str">
        <f>IF(OR(製品型番から直接入力!S62="",依頼書!$K$9&lt;&gt;"株式会社ＬＩＸＩＬ"),"",依頼書!$K$9)</f>
        <v/>
      </c>
      <c r="H155" s="174"/>
      <c r="I155" s="174" t="str">
        <f>IF(製品型番から直接入力!AJ62&lt;&gt;"",SUBSTITUTE(製品型番から直接入力!AJ62,CHAR(10),""),"")</f>
        <v/>
      </c>
      <c r="J155" s="174" t="str">
        <f>IF(製品型番から直接入力!AK62&lt;&gt;"",SUBSTITUTE(製品型番から直接入力!AK62,CHAR(10),""),"")</f>
        <v/>
      </c>
      <c r="K155" s="174" t="str">
        <f>IF(製品型番から直接入力!AL62&lt;&gt;"",SUBSTITUTE(製品型番から直接入力!AL62,CHAR(10),""),"")</f>
        <v/>
      </c>
      <c r="L155" s="174" t="str">
        <f>IF(製品型番から直接入力!S62="","",MID(製品型番から直接入力!H62,4,3))</f>
        <v/>
      </c>
      <c r="M155" s="174" t="str">
        <f>IF(製品型番から直接入力!S62="","",MID(製品型番から直接入力!H62,7,1))</f>
        <v/>
      </c>
      <c r="N155" s="174" t="str">
        <f>IF(製品型番から直接入力!S62="","",MID(製品型番から直接入力!H62,8,2))</f>
        <v/>
      </c>
      <c r="O155" s="174" t="str">
        <f>IF(製品型番から直接入力!S62="","",MID(製品型番から直接入力!H62,10,1))</f>
        <v/>
      </c>
      <c r="P155" s="174" t="str">
        <f>IF(製品型番から直接入力!S62="","",MID(製品型番から直接入力!H62,11,1))</f>
        <v/>
      </c>
    </row>
    <row r="156" spans="1:16" x14ac:dyDescent="0.4">
      <c r="A156" s="173" t="s">
        <v>335</v>
      </c>
      <c r="B156" s="173" t="str">
        <f>IF(製品型番から直接入力!S63&lt;&gt;"",MAX(B$1:B155)+1,"")</f>
        <v/>
      </c>
      <c r="C156" s="174" t="str">
        <f>IF(製品型番から直接入力!I63="","","W "&amp;製品型番から直接入力!I63&amp;"mm"&amp;"×"&amp;"H "&amp;製品型番から直接入力!J63&amp;"mm")</f>
        <v/>
      </c>
      <c r="D156" s="174"/>
      <c r="E156" s="174" t="str">
        <f>IF(製品型番から直接入力!I63="","",ROUNDDOWN(製品型番から直接入力!I63*製品型番から直接入力!J63/1000000,2))</f>
        <v/>
      </c>
      <c r="F156" s="175"/>
      <c r="G156" s="175" t="str">
        <f>IF(OR(製品型番から直接入力!S63="",依頼書!$K$9&lt;&gt;"株式会社ＬＩＸＩＬ"),"",依頼書!$K$9)</f>
        <v/>
      </c>
      <c r="H156" s="174"/>
      <c r="I156" s="174" t="str">
        <f>IF(製品型番から直接入力!AJ63&lt;&gt;"",SUBSTITUTE(製品型番から直接入力!AJ63,CHAR(10),""),"")</f>
        <v/>
      </c>
      <c r="J156" s="174" t="str">
        <f>IF(製品型番から直接入力!AK63&lt;&gt;"",SUBSTITUTE(製品型番から直接入力!AK63,CHAR(10),""),"")</f>
        <v/>
      </c>
      <c r="K156" s="174" t="str">
        <f>IF(製品型番から直接入力!AL63&lt;&gt;"",SUBSTITUTE(製品型番から直接入力!AL63,CHAR(10),""),"")</f>
        <v/>
      </c>
      <c r="L156" s="174" t="str">
        <f>IF(製品型番から直接入力!S63="","",MID(製品型番から直接入力!H63,4,3))</f>
        <v/>
      </c>
      <c r="M156" s="174" t="str">
        <f>IF(製品型番から直接入力!S63="","",MID(製品型番から直接入力!H63,7,1))</f>
        <v/>
      </c>
      <c r="N156" s="174" t="str">
        <f>IF(製品型番から直接入力!S63="","",MID(製品型番から直接入力!H63,8,2))</f>
        <v/>
      </c>
      <c r="O156" s="174" t="str">
        <f>IF(製品型番から直接入力!S63="","",MID(製品型番から直接入力!H63,10,1))</f>
        <v/>
      </c>
      <c r="P156" s="174" t="str">
        <f>IF(製品型番から直接入力!S63="","",MID(製品型番から直接入力!H63,11,1))</f>
        <v/>
      </c>
    </row>
    <row r="157" spans="1:16" x14ac:dyDescent="0.4">
      <c r="A157" s="173" t="s">
        <v>336</v>
      </c>
      <c r="B157" s="173" t="str">
        <f>IF(製品型番から直接入力!S64&lt;&gt;"",MAX(B$1:B156)+1,"")</f>
        <v/>
      </c>
      <c r="C157" s="174" t="str">
        <f>IF(製品型番から直接入力!I64="","","W "&amp;製品型番から直接入力!I64&amp;"mm"&amp;"×"&amp;"H "&amp;製品型番から直接入力!J64&amp;"mm")</f>
        <v/>
      </c>
      <c r="D157" s="174"/>
      <c r="E157" s="174" t="str">
        <f>IF(製品型番から直接入力!I64="","",ROUNDDOWN(製品型番から直接入力!I64*製品型番から直接入力!J64/1000000,2))</f>
        <v/>
      </c>
      <c r="F157" s="175"/>
      <c r="G157" s="175" t="str">
        <f>IF(OR(製品型番から直接入力!S64="",依頼書!$K$9&lt;&gt;"株式会社ＬＩＸＩＬ"),"",依頼書!$K$9)</f>
        <v/>
      </c>
      <c r="H157" s="174"/>
      <c r="I157" s="174" t="str">
        <f>IF(製品型番から直接入力!AJ64&lt;&gt;"",SUBSTITUTE(製品型番から直接入力!AJ64,CHAR(10),""),"")</f>
        <v/>
      </c>
      <c r="J157" s="174" t="str">
        <f>IF(製品型番から直接入力!AK64&lt;&gt;"",SUBSTITUTE(製品型番から直接入力!AK64,CHAR(10),""),"")</f>
        <v/>
      </c>
      <c r="K157" s="174" t="str">
        <f>IF(製品型番から直接入力!AL64&lt;&gt;"",SUBSTITUTE(製品型番から直接入力!AL64,CHAR(10),""),"")</f>
        <v/>
      </c>
      <c r="L157" s="174" t="str">
        <f>IF(製品型番から直接入力!S64="","",MID(製品型番から直接入力!H64,4,3))</f>
        <v/>
      </c>
      <c r="M157" s="174" t="str">
        <f>IF(製品型番から直接入力!S64="","",MID(製品型番から直接入力!H64,7,1))</f>
        <v/>
      </c>
      <c r="N157" s="174" t="str">
        <f>IF(製品型番から直接入力!S64="","",MID(製品型番から直接入力!H64,8,2))</f>
        <v/>
      </c>
      <c r="O157" s="174" t="str">
        <f>IF(製品型番から直接入力!S64="","",MID(製品型番から直接入力!H64,10,1))</f>
        <v/>
      </c>
      <c r="P157" s="174" t="str">
        <f>IF(製品型番から直接入力!S64="","",MID(製品型番から直接入力!H64,11,1))</f>
        <v/>
      </c>
    </row>
    <row r="158" spans="1:16" x14ac:dyDescent="0.4">
      <c r="A158" s="173" t="s">
        <v>337</v>
      </c>
      <c r="B158" s="173" t="str">
        <f>IF(製品型番から直接入力!S65&lt;&gt;"",MAX(B$1:B157)+1,"")</f>
        <v/>
      </c>
      <c r="C158" s="174" t="str">
        <f>IF(製品型番から直接入力!I65="","","W "&amp;製品型番から直接入力!I65&amp;"mm"&amp;"×"&amp;"H "&amp;製品型番から直接入力!J65&amp;"mm")</f>
        <v/>
      </c>
      <c r="D158" s="174"/>
      <c r="E158" s="174" t="str">
        <f>IF(製品型番から直接入力!I65="","",ROUNDDOWN(製品型番から直接入力!I65*製品型番から直接入力!J65/1000000,2))</f>
        <v/>
      </c>
      <c r="F158" s="175"/>
      <c r="G158" s="175" t="str">
        <f>IF(OR(製品型番から直接入力!S65="",依頼書!$K$9&lt;&gt;"株式会社ＬＩＸＩＬ"),"",依頼書!$K$9)</f>
        <v/>
      </c>
      <c r="H158" s="174"/>
      <c r="I158" s="174" t="str">
        <f>IF(製品型番から直接入力!AJ65&lt;&gt;"",SUBSTITUTE(製品型番から直接入力!AJ65,CHAR(10),""),"")</f>
        <v/>
      </c>
      <c r="J158" s="174" t="str">
        <f>IF(製品型番から直接入力!AK65&lt;&gt;"",SUBSTITUTE(製品型番から直接入力!AK65,CHAR(10),""),"")</f>
        <v/>
      </c>
      <c r="K158" s="174" t="str">
        <f>IF(製品型番から直接入力!AL65&lt;&gt;"",SUBSTITUTE(製品型番から直接入力!AL65,CHAR(10),""),"")</f>
        <v/>
      </c>
      <c r="L158" s="174" t="str">
        <f>IF(製品型番から直接入力!S65="","",MID(製品型番から直接入力!H65,4,3))</f>
        <v/>
      </c>
      <c r="M158" s="174" t="str">
        <f>IF(製品型番から直接入力!S65="","",MID(製品型番から直接入力!H65,7,1))</f>
        <v/>
      </c>
      <c r="N158" s="174" t="str">
        <f>IF(製品型番から直接入力!S65="","",MID(製品型番から直接入力!H65,8,2))</f>
        <v/>
      </c>
      <c r="O158" s="174" t="str">
        <f>IF(製品型番から直接入力!S65="","",MID(製品型番から直接入力!H65,10,1))</f>
        <v/>
      </c>
      <c r="P158" s="174" t="str">
        <f>IF(製品型番から直接入力!S65="","",MID(製品型番から直接入力!H65,11,1))</f>
        <v/>
      </c>
    </row>
    <row r="159" spans="1:16" x14ac:dyDescent="0.4">
      <c r="A159" s="173" t="s">
        <v>338</v>
      </c>
      <c r="B159" s="173" t="str">
        <f>IF(製品型番から直接入力!S66&lt;&gt;"",MAX(B$1:B158)+1,"")</f>
        <v/>
      </c>
      <c r="C159" s="174" t="str">
        <f>IF(製品型番から直接入力!I66="","","W "&amp;製品型番から直接入力!I66&amp;"mm"&amp;"×"&amp;"H "&amp;製品型番から直接入力!J66&amp;"mm")</f>
        <v/>
      </c>
      <c r="D159" s="174"/>
      <c r="E159" s="174" t="str">
        <f>IF(製品型番から直接入力!I66="","",ROUNDDOWN(製品型番から直接入力!I66*製品型番から直接入力!J66/1000000,2))</f>
        <v/>
      </c>
      <c r="F159" s="175"/>
      <c r="G159" s="175" t="str">
        <f>IF(OR(製品型番から直接入力!S66="",依頼書!$K$9&lt;&gt;"株式会社ＬＩＸＩＬ"),"",依頼書!$K$9)</f>
        <v/>
      </c>
      <c r="H159" s="174"/>
      <c r="I159" s="174" t="str">
        <f>IF(製品型番から直接入力!AJ66&lt;&gt;"",SUBSTITUTE(製品型番から直接入力!AJ66,CHAR(10),""),"")</f>
        <v/>
      </c>
      <c r="J159" s="174" t="str">
        <f>IF(製品型番から直接入力!AK66&lt;&gt;"",SUBSTITUTE(製品型番から直接入力!AK66,CHAR(10),""),"")</f>
        <v/>
      </c>
      <c r="K159" s="174" t="str">
        <f>IF(製品型番から直接入力!AL66&lt;&gt;"",SUBSTITUTE(製品型番から直接入力!AL66,CHAR(10),""),"")</f>
        <v/>
      </c>
      <c r="L159" s="174" t="str">
        <f>IF(製品型番から直接入力!S66="","",MID(製品型番から直接入力!H66,4,3))</f>
        <v/>
      </c>
      <c r="M159" s="174" t="str">
        <f>IF(製品型番から直接入力!S66="","",MID(製品型番から直接入力!H66,7,1))</f>
        <v/>
      </c>
      <c r="N159" s="174" t="str">
        <f>IF(製品型番から直接入力!S66="","",MID(製品型番から直接入力!H66,8,2))</f>
        <v/>
      </c>
      <c r="O159" s="174" t="str">
        <f>IF(製品型番から直接入力!S66="","",MID(製品型番から直接入力!H66,10,1))</f>
        <v/>
      </c>
      <c r="P159" s="174" t="str">
        <f>IF(製品型番から直接入力!S66="","",MID(製品型番から直接入力!H66,11,1))</f>
        <v/>
      </c>
    </row>
    <row r="160" spans="1:16" x14ac:dyDescent="0.4">
      <c r="A160" s="173" t="s">
        <v>339</v>
      </c>
      <c r="B160" s="173" t="str">
        <f>IF(製品型番から直接入力!S67&lt;&gt;"",MAX(B$1:B159)+1,"")</f>
        <v/>
      </c>
      <c r="C160" s="174" t="str">
        <f>IF(製品型番から直接入力!I67="","","W "&amp;製品型番から直接入力!I67&amp;"mm"&amp;"×"&amp;"H "&amp;製品型番から直接入力!J67&amp;"mm")</f>
        <v/>
      </c>
      <c r="D160" s="174"/>
      <c r="E160" s="174" t="str">
        <f>IF(製品型番から直接入力!I67="","",ROUNDDOWN(製品型番から直接入力!I67*製品型番から直接入力!J67/1000000,2))</f>
        <v/>
      </c>
      <c r="F160" s="175"/>
      <c r="G160" s="175" t="str">
        <f>IF(OR(製品型番から直接入力!S67="",依頼書!$K$9&lt;&gt;"株式会社ＬＩＸＩＬ"),"",依頼書!$K$9)</f>
        <v/>
      </c>
      <c r="H160" s="174"/>
      <c r="I160" s="174" t="str">
        <f>IF(製品型番から直接入力!AJ67&lt;&gt;"",SUBSTITUTE(製品型番から直接入力!AJ67,CHAR(10),""),"")</f>
        <v/>
      </c>
      <c r="J160" s="174" t="str">
        <f>IF(製品型番から直接入力!AK67&lt;&gt;"",SUBSTITUTE(製品型番から直接入力!AK67,CHAR(10),""),"")</f>
        <v/>
      </c>
      <c r="K160" s="174" t="str">
        <f>IF(製品型番から直接入力!AL67&lt;&gt;"",SUBSTITUTE(製品型番から直接入力!AL67,CHAR(10),""),"")</f>
        <v/>
      </c>
      <c r="L160" s="174" t="str">
        <f>IF(製品型番から直接入力!S67="","",MID(製品型番から直接入力!H67,4,3))</f>
        <v/>
      </c>
      <c r="M160" s="174" t="str">
        <f>IF(製品型番から直接入力!S67="","",MID(製品型番から直接入力!H67,7,1))</f>
        <v/>
      </c>
      <c r="N160" s="174" t="str">
        <f>IF(製品型番から直接入力!S67="","",MID(製品型番から直接入力!H67,8,2))</f>
        <v/>
      </c>
      <c r="O160" s="174" t="str">
        <f>IF(製品型番から直接入力!S67="","",MID(製品型番から直接入力!H67,10,1))</f>
        <v/>
      </c>
      <c r="P160" s="174" t="str">
        <f>IF(製品型番から直接入力!S67="","",MID(製品型番から直接入力!H67,11,1))</f>
        <v/>
      </c>
    </row>
    <row r="161" spans="1:16" x14ac:dyDescent="0.4">
      <c r="A161" s="173" t="s">
        <v>340</v>
      </c>
      <c r="B161" s="173" t="str">
        <f>IF(製品型番から直接入力!S68&lt;&gt;"",MAX(B$1:B160)+1,"")</f>
        <v/>
      </c>
      <c r="C161" s="174" t="str">
        <f>IF(製品型番から直接入力!I68="","","W "&amp;製品型番から直接入力!I68&amp;"mm"&amp;"×"&amp;"H "&amp;製品型番から直接入力!J68&amp;"mm")</f>
        <v/>
      </c>
      <c r="D161" s="174"/>
      <c r="E161" s="174" t="str">
        <f>IF(製品型番から直接入力!I68="","",ROUNDDOWN(製品型番から直接入力!I68*製品型番から直接入力!J68/1000000,2))</f>
        <v/>
      </c>
      <c r="F161" s="175"/>
      <c r="G161" s="175" t="str">
        <f>IF(OR(製品型番から直接入力!S68="",依頼書!$K$9&lt;&gt;"株式会社ＬＩＸＩＬ"),"",依頼書!$K$9)</f>
        <v/>
      </c>
      <c r="H161" s="174"/>
      <c r="I161" s="174" t="str">
        <f>IF(製品型番から直接入力!AJ68&lt;&gt;"",SUBSTITUTE(製品型番から直接入力!AJ68,CHAR(10),""),"")</f>
        <v/>
      </c>
      <c r="J161" s="174" t="str">
        <f>IF(製品型番から直接入力!AK68&lt;&gt;"",SUBSTITUTE(製品型番から直接入力!AK68,CHAR(10),""),"")</f>
        <v/>
      </c>
      <c r="K161" s="174" t="str">
        <f>IF(製品型番から直接入力!AL68&lt;&gt;"",SUBSTITUTE(製品型番から直接入力!AL68,CHAR(10),""),"")</f>
        <v/>
      </c>
      <c r="L161" s="174" t="str">
        <f>IF(製品型番から直接入力!S68="","",MID(製品型番から直接入力!H68,4,3))</f>
        <v/>
      </c>
      <c r="M161" s="174" t="str">
        <f>IF(製品型番から直接入力!S68="","",MID(製品型番から直接入力!H68,7,1))</f>
        <v/>
      </c>
      <c r="N161" s="174" t="str">
        <f>IF(製品型番から直接入力!S68="","",MID(製品型番から直接入力!H68,8,2))</f>
        <v/>
      </c>
      <c r="O161" s="174" t="str">
        <f>IF(製品型番から直接入力!S68="","",MID(製品型番から直接入力!H68,10,1))</f>
        <v/>
      </c>
      <c r="P161" s="174" t="str">
        <f>IF(製品型番から直接入力!S68="","",MID(製品型番から直接入力!H68,11,1))</f>
        <v/>
      </c>
    </row>
    <row r="162" spans="1:16" x14ac:dyDescent="0.4">
      <c r="A162" s="173" t="s">
        <v>341</v>
      </c>
      <c r="B162" s="173" t="str">
        <f>IF(製品型番から直接入力!S69&lt;&gt;"",MAX(B$1:B161)+1,"")</f>
        <v/>
      </c>
      <c r="C162" s="174" t="str">
        <f>IF(製品型番から直接入力!I69="","","W "&amp;製品型番から直接入力!I69&amp;"mm"&amp;"×"&amp;"H "&amp;製品型番から直接入力!J69&amp;"mm")</f>
        <v/>
      </c>
      <c r="D162" s="174"/>
      <c r="E162" s="174" t="str">
        <f>IF(製品型番から直接入力!I69="","",ROUNDDOWN(製品型番から直接入力!I69*製品型番から直接入力!J69/1000000,2))</f>
        <v/>
      </c>
      <c r="F162" s="175"/>
      <c r="G162" s="175" t="str">
        <f>IF(OR(製品型番から直接入力!S69="",依頼書!$K$9&lt;&gt;"株式会社ＬＩＸＩＬ"),"",依頼書!$K$9)</f>
        <v/>
      </c>
      <c r="H162" s="174"/>
      <c r="I162" s="174" t="str">
        <f>IF(製品型番から直接入力!AJ69&lt;&gt;"",SUBSTITUTE(製品型番から直接入力!AJ69,CHAR(10),""),"")</f>
        <v/>
      </c>
      <c r="J162" s="174" t="str">
        <f>IF(製品型番から直接入力!AK69&lt;&gt;"",SUBSTITUTE(製品型番から直接入力!AK69,CHAR(10),""),"")</f>
        <v/>
      </c>
      <c r="K162" s="174" t="str">
        <f>IF(製品型番から直接入力!AL69&lt;&gt;"",SUBSTITUTE(製品型番から直接入力!AL69,CHAR(10),""),"")</f>
        <v/>
      </c>
      <c r="L162" s="174" t="str">
        <f>IF(製品型番から直接入力!S69="","",MID(製品型番から直接入力!H69,4,3))</f>
        <v/>
      </c>
      <c r="M162" s="174" t="str">
        <f>IF(製品型番から直接入力!S69="","",MID(製品型番から直接入力!H69,7,1))</f>
        <v/>
      </c>
      <c r="N162" s="174" t="str">
        <f>IF(製品型番から直接入力!S69="","",MID(製品型番から直接入力!H69,8,2))</f>
        <v/>
      </c>
      <c r="O162" s="174" t="str">
        <f>IF(製品型番から直接入力!S69="","",MID(製品型番から直接入力!H69,10,1))</f>
        <v/>
      </c>
      <c r="P162" s="174" t="str">
        <f>IF(製品型番から直接入力!S69="","",MID(製品型番から直接入力!H69,11,1))</f>
        <v/>
      </c>
    </row>
    <row r="163" spans="1:16" x14ac:dyDescent="0.4">
      <c r="A163" s="173" t="s">
        <v>342</v>
      </c>
      <c r="B163" s="173" t="str">
        <f>IF(製品型番から直接入力!S70&lt;&gt;"",MAX(B$1:B162)+1,"")</f>
        <v/>
      </c>
      <c r="C163" s="174" t="str">
        <f>IF(製品型番から直接入力!I70="","","W "&amp;製品型番から直接入力!I70&amp;"mm"&amp;"×"&amp;"H "&amp;製品型番から直接入力!J70&amp;"mm")</f>
        <v/>
      </c>
      <c r="D163" s="174"/>
      <c r="E163" s="174" t="str">
        <f>IF(製品型番から直接入力!I70="","",ROUNDDOWN(製品型番から直接入力!I70*製品型番から直接入力!J70/1000000,2))</f>
        <v/>
      </c>
      <c r="F163" s="175"/>
      <c r="G163" s="175" t="str">
        <f>IF(OR(製品型番から直接入力!S70="",依頼書!$K$9&lt;&gt;"株式会社ＬＩＸＩＬ"),"",依頼書!$K$9)</f>
        <v/>
      </c>
      <c r="H163" s="174"/>
      <c r="I163" s="174" t="str">
        <f>IF(製品型番から直接入力!AJ70&lt;&gt;"",SUBSTITUTE(製品型番から直接入力!AJ70,CHAR(10),""),"")</f>
        <v/>
      </c>
      <c r="J163" s="174" t="str">
        <f>IF(製品型番から直接入力!AK70&lt;&gt;"",SUBSTITUTE(製品型番から直接入力!AK70,CHAR(10),""),"")</f>
        <v/>
      </c>
      <c r="K163" s="174" t="str">
        <f>IF(製品型番から直接入力!AL70&lt;&gt;"",SUBSTITUTE(製品型番から直接入力!AL70,CHAR(10),""),"")</f>
        <v/>
      </c>
      <c r="L163" s="174" t="str">
        <f>IF(製品型番から直接入力!S70="","",MID(製品型番から直接入力!H70,4,3))</f>
        <v/>
      </c>
      <c r="M163" s="174" t="str">
        <f>IF(製品型番から直接入力!S70="","",MID(製品型番から直接入力!H70,7,1))</f>
        <v/>
      </c>
      <c r="N163" s="174" t="str">
        <f>IF(製品型番から直接入力!S70="","",MID(製品型番から直接入力!H70,8,2))</f>
        <v/>
      </c>
      <c r="O163" s="174" t="str">
        <f>IF(製品型番から直接入力!S70="","",MID(製品型番から直接入力!H70,10,1))</f>
        <v/>
      </c>
      <c r="P163" s="174" t="str">
        <f>IF(製品型番から直接入力!S70="","",MID(製品型番から直接入力!H70,11,1))</f>
        <v/>
      </c>
    </row>
    <row r="164" spans="1:16" x14ac:dyDescent="0.4">
      <c r="A164" s="173" t="s">
        <v>343</v>
      </c>
      <c r="B164" s="173" t="str">
        <f>IF(製品型番から直接入力!S71&lt;&gt;"",MAX(B$1:B163)+1,"")</f>
        <v/>
      </c>
      <c r="C164" s="174" t="str">
        <f>IF(製品型番から直接入力!I71="","","W "&amp;製品型番から直接入力!I71&amp;"mm"&amp;"×"&amp;"H "&amp;製品型番から直接入力!J71&amp;"mm")</f>
        <v/>
      </c>
      <c r="D164" s="174"/>
      <c r="E164" s="174" t="str">
        <f>IF(製品型番から直接入力!I71="","",ROUNDDOWN(製品型番から直接入力!I71*製品型番から直接入力!J71/1000000,2))</f>
        <v/>
      </c>
      <c r="F164" s="175"/>
      <c r="G164" s="175" t="str">
        <f>IF(OR(製品型番から直接入力!S71="",依頼書!$K$9&lt;&gt;"株式会社ＬＩＸＩＬ"),"",依頼書!$K$9)</f>
        <v/>
      </c>
      <c r="H164" s="174"/>
      <c r="I164" s="174" t="str">
        <f>IF(製品型番から直接入力!AJ71&lt;&gt;"",SUBSTITUTE(製品型番から直接入力!AJ71,CHAR(10),""),"")</f>
        <v/>
      </c>
      <c r="J164" s="174" t="str">
        <f>IF(製品型番から直接入力!AK71&lt;&gt;"",SUBSTITUTE(製品型番から直接入力!AK71,CHAR(10),""),"")</f>
        <v/>
      </c>
      <c r="K164" s="174" t="str">
        <f>IF(製品型番から直接入力!AL71&lt;&gt;"",SUBSTITUTE(製品型番から直接入力!AL71,CHAR(10),""),"")</f>
        <v/>
      </c>
      <c r="L164" s="174" t="str">
        <f>IF(製品型番から直接入力!S71="","",MID(製品型番から直接入力!H71,4,3))</f>
        <v/>
      </c>
      <c r="M164" s="174" t="str">
        <f>IF(製品型番から直接入力!S71="","",MID(製品型番から直接入力!H71,7,1))</f>
        <v/>
      </c>
      <c r="N164" s="174" t="str">
        <f>IF(製品型番から直接入力!S71="","",MID(製品型番から直接入力!H71,8,2))</f>
        <v/>
      </c>
      <c r="O164" s="174" t="str">
        <f>IF(製品型番から直接入力!S71="","",MID(製品型番から直接入力!H71,10,1))</f>
        <v/>
      </c>
      <c r="P164" s="174" t="str">
        <f>IF(製品型番から直接入力!S71="","",MID(製品型番から直接入力!H71,11,1))</f>
        <v/>
      </c>
    </row>
    <row r="165" spans="1:16" x14ac:dyDescent="0.4">
      <c r="A165" s="173" t="s">
        <v>344</v>
      </c>
      <c r="B165" s="173" t="str">
        <f>IF(製品型番から直接入力!S72&lt;&gt;"",MAX(B$1:B164)+1,"")</f>
        <v/>
      </c>
      <c r="C165" s="174" t="str">
        <f>IF(製品型番から直接入力!I72="","","W "&amp;製品型番から直接入力!I72&amp;"mm"&amp;"×"&amp;"H "&amp;製品型番から直接入力!J72&amp;"mm")</f>
        <v/>
      </c>
      <c r="D165" s="174"/>
      <c r="E165" s="174" t="str">
        <f>IF(製品型番から直接入力!I72="","",ROUNDDOWN(製品型番から直接入力!I72*製品型番から直接入力!J72/1000000,2))</f>
        <v/>
      </c>
      <c r="F165" s="175"/>
      <c r="G165" s="175" t="str">
        <f>IF(OR(製品型番から直接入力!S72="",依頼書!$K$9&lt;&gt;"株式会社ＬＩＸＩＬ"),"",依頼書!$K$9)</f>
        <v/>
      </c>
      <c r="H165" s="174"/>
      <c r="I165" s="174" t="str">
        <f>IF(製品型番から直接入力!AJ72&lt;&gt;"",SUBSTITUTE(製品型番から直接入力!AJ72,CHAR(10),""),"")</f>
        <v/>
      </c>
      <c r="J165" s="174" t="str">
        <f>IF(製品型番から直接入力!AK72&lt;&gt;"",SUBSTITUTE(製品型番から直接入力!AK72,CHAR(10),""),"")</f>
        <v/>
      </c>
      <c r="K165" s="174" t="str">
        <f>IF(製品型番から直接入力!AL72&lt;&gt;"",SUBSTITUTE(製品型番から直接入力!AL72,CHAR(10),""),"")</f>
        <v/>
      </c>
      <c r="L165" s="174" t="str">
        <f>IF(製品型番から直接入力!S72="","",MID(製品型番から直接入力!H72,4,3))</f>
        <v/>
      </c>
      <c r="M165" s="174" t="str">
        <f>IF(製品型番から直接入力!S72="","",MID(製品型番から直接入力!H72,7,1))</f>
        <v/>
      </c>
      <c r="N165" s="174" t="str">
        <f>IF(製品型番から直接入力!S72="","",MID(製品型番から直接入力!H72,8,2))</f>
        <v/>
      </c>
      <c r="O165" s="174" t="str">
        <f>IF(製品型番から直接入力!S72="","",MID(製品型番から直接入力!H72,10,1))</f>
        <v/>
      </c>
      <c r="P165" s="174" t="str">
        <f>IF(製品型番から直接入力!S72="","",MID(製品型番から直接入力!H72,11,1))</f>
        <v/>
      </c>
    </row>
    <row r="166" spans="1:16" x14ac:dyDescent="0.4">
      <c r="A166" s="173" t="s">
        <v>345</v>
      </c>
      <c r="B166" s="173" t="str">
        <f>IF(製品型番から直接入力!S73&lt;&gt;"",MAX(B$1:B165)+1,"")</f>
        <v/>
      </c>
      <c r="C166" s="174" t="str">
        <f>IF(製品型番から直接入力!I73="","","W "&amp;製品型番から直接入力!I73&amp;"mm"&amp;"×"&amp;"H "&amp;製品型番から直接入力!J73&amp;"mm")</f>
        <v/>
      </c>
      <c r="D166" s="174"/>
      <c r="E166" s="174" t="str">
        <f>IF(製品型番から直接入力!I73="","",ROUNDDOWN(製品型番から直接入力!I73*製品型番から直接入力!J73/1000000,2))</f>
        <v/>
      </c>
      <c r="F166" s="175"/>
      <c r="G166" s="175" t="str">
        <f>IF(OR(製品型番から直接入力!S73="",依頼書!$K$9&lt;&gt;"株式会社ＬＩＸＩＬ"),"",依頼書!$K$9)</f>
        <v/>
      </c>
      <c r="H166" s="174"/>
      <c r="I166" s="174" t="str">
        <f>IF(製品型番から直接入力!AJ73&lt;&gt;"",SUBSTITUTE(製品型番から直接入力!AJ73,CHAR(10),""),"")</f>
        <v/>
      </c>
      <c r="J166" s="174" t="str">
        <f>IF(製品型番から直接入力!AK73&lt;&gt;"",SUBSTITUTE(製品型番から直接入力!AK73,CHAR(10),""),"")</f>
        <v/>
      </c>
      <c r="K166" s="174" t="str">
        <f>IF(製品型番から直接入力!AL73&lt;&gt;"",SUBSTITUTE(製品型番から直接入力!AL73,CHAR(10),""),"")</f>
        <v/>
      </c>
      <c r="L166" s="174" t="str">
        <f>IF(製品型番から直接入力!S73="","",MID(製品型番から直接入力!H73,4,3))</f>
        <v/>
      </c>
      <c r="M166" s="174" t="str">
        <f>IF(製品型番から直接入力!S73="","",MID(製品型番から直接入力!H73,7,1))</f>
        <v/>
      </c>
      <c r="N166" s="174" t="str">
        <f>IF(製品型番から直接入力!S73="","",MID(製品型番から直接入力!H73,8,2))</f>
        <v/>
      </c>
      <c r="O166" s="174" t="str">
        <f>IF(製品型番から直接入力!S73="","",MID(製品型番から直接入力!H73,10,1))</f>
        <v/>
      </c>
      <c r="P166" s="174" t="str">
        <f>IF(製品型番から直接入力!S73="","",MID(製品型番から直接入力!H73,11,1))</f>
        <v/>
      </c>
    </row>
    <row r="167" spans="1:16" x14ac:dyDescent="0.4">
      <c r="A167" s="173" t="s">
        <v>346</v>
      </c>
      <c r="B167" s="173" t="str">
        <f>IF(製品型番から直接入力!S74&lt;&gt;"",MAX(B$1:B166)+1,"")</f>
        <v/>
      </c>
      <c r="C167" s="174" t="str">
        <f>IF(製品型番から直接入力!I74="","","W "&amp;製品型番から直接入力!I74&amp;"mm"&amp;"×"&amp;"H "&amp;製品型番から直接入力!J74&amp;"mm")</f>
        <v/>
      </c>
      <c r="D167" s="174"/>
      <c r="E167" s="174" t="str">
        <f>IF(製品型番から直接入力!I74="","",ROUNDDOWN(製品型番から直接入力!I74*製品型番から直接入力!J74/1000000,2))</f>
        <v/>
      </c>
      <c r="F167" s="175"/>
      <c r="G167" s="175" t="str">
        <f>IF(OR(製品型番から直接入力!S74="",依頼書!$K$9&lt;&gt;"株式会社ＬＩＸＩＬ"),"",依頼書!$K$9)</f>
        <v/>
      </c>
      <c r="H167" s="174"/>
      <c r="I167" s="174" t="str">
        <f>IF(製品型番から直接入力!AJ74&lt;&gt;"",SUBSTITUTE(製品型番から直接入力!AJ74,CHAR(10),""),"")</f>
        <v/>
      </c>
      <c r="J167" s="174" t="str">
        <f>IF(製品型番から直接入力!AK74&lt;&gt;"",SUBSTITUTE(製品型番から直接入力!AK74,CHAR(10),""),"")</f>
        <v/>
      </c>
      <c r="K167" s="174" t="str">
        <f>IF(製品型番から直接入力!AL74&lt;&gt;"",SUBSTITUTE(製品型番から直接入力!AL74,CHAR(10),""),"")</f>
        <v/>
      </c>
      <c r="L167" s="174" t="str">
        <f>IF(製品型番から直接入力!S74="","",MID(製品型番から直接入力!H74,4,3))</f>
        <v/>
      </c>
      <c r="M167" s="174" t="str">
        <f>IF(製品型番から直接入力!S74="","",MID(製品型番から直接入力!H74,7,1))</f>
        <v/>
      </c>
      <c r="N167" s="174" t="str">
        <f>IF(製品型番から直接入力!S74="","",MID(製品型番から直接入力!H74,8,2))</f>
        <v/>
      </c>
      <c r="O167" s="174" t="str">
        <f>IF(製品型番から直接入力!S74="","",MID(製品型番から直接入力!H74,10,1))</f>
        <v/>
      </c>
      <c r="P167" s="174" t="str">
        <f>IF(製品型番から直接入力!S74="","",MID(製品型番から直接入力!H74,11,1))</f>
        <v/>
      </c>
    </row>
    <row r="168" spans="1:16" x14ac:dyDescent="0.4">
      <c r="A168" s="173" t="s">
        <v>347</v>
      </c>
      <c r="B168" s="173" t="str">
        <f>IF(製品型番から直接入力!S75&lt;&gt;"",MAX(B$1:B167)+1,"")</f>
        <v/>
      </c>
      <c r="C168" s="174" t="str">
        <f>IF(製品型番から直接入力!I75="","","W "&amp;製品型番から直接入力!I75&amp;"mm"&amp;"×"&amp;"H "&amp;製品型番から直接入力!J75&amp;"mm")</f>
        <v/>
      </c>
      <c r="D168" s="174"/>
      <c r="E168" s="174" t="str">
        <f>IF(製品型番から直接入力!I75="","",ROUNDDOWN(製品型番から直接入力!I75*製品型番から直接入力!J75/1000000,2))</f>
        <v/>
      </c>
      <c r="F168" s="175"/>
      <c r="G168" s="175" t="str">
        <f>IF(OR(製品型番から直接入力!S75="",依頼書!$K$9&lt;&gt;"株式会社ＬＩＸＩＬ"),"",依頼書!$K$9)</f>
        <v/>
      </c>
      <c r="H168" s="174"/>
      <c r="I168" s="174" t="str">
        <f>IF(製品型番から直接入力!AJ75&lt;&gt;"",SUBSTITUTE(製品型番から直接入力!AJ75,CHAR(10),""),"")</f>
        <v/>
      </c>
      <c r="J168" s="174" t="str">
        <f>IF(製品型番から直接入力!AK75&lt;&gt;"",SUBSTITUTE(製品型番から直接入力!AK75,CHAR(10),""),"")</f>
        <v/>
      </c>
      <c r="K168" s="174" t="str">
        <f>IF(製品型番から直接入力!AL75&lt;&gt;"",SUBSTITUTE(製品型番から直接入力!AL75,CHAR(10),""),"")</f>
        <v/>
      </c>
      <c r="L168" s="174" t="str">
        <f>IF(製品型番から直接入力!S75="","",MID(製品型番から直接入力!H75,4,3))</f>
        <v/>
      </c>
      <c r="M168" s="174" t="str">
        <f>IF(製品型番から直接入力!S75="","",MID(製品型番から直接入力!H75,7,1))</f>
        <v/>
      </c>
      <c r="N168" s="174" t="str">
        <f>IF(製品型番から直接入力!S75="","",MID(製品型番から直接入力!H75,8,2))</f>
        <v/>
      </c>
      <c r="O168" s="174" t="str">
        <f>IF(製品型番から直接入力!S75="","",MID(製品型番から直接入力!H75,10,1))</f>
        <v/>
      </c>
      <c r="P168" s="174" t="str">
        <f>IF(製品型番から直接入力!S75="","",MID(製品型番から直接入力!H75,11,1))</f>
        <v/>
      </c>
    </row>
    <row r="169" spans="1:16" x14ac:dyDescent="0.4">
      <c r="A169" s="173" t="s">
        <v>348</v>
      </c>
      <c r="B169" s="173" t="str">
        <f>IF(製品型番から直接入力!S76&lt;&gt;"",MAX(B$1:B168)+1,"")</f>
        <v/>
      </c>
      <c r="C169" s="174" t="str">
        <f>IF(製品型番から直接入力!I76="","","W "&amp;製品型番から直接入力!I76&amp;"mm"&amp;"×"&amp;"H "&amp;製品型番から直接入力!J76&amp;"mm")</f>
        <v/>
      </c>
      <c r="D169" s="174"/>
      <c r="E169" s="174" t="str">
        <f>IF(製品型番から直接入力!I76="","",ROUNDDOWN(製品型番から直接入力!I76*製品型番から直接入力!J76/1000000,2))</f>
        <v/>
      </c>
      <c r="F169" s="175"/>
      <c r="G169" s="175" t="str">
        <f>IF(OR(製品型番から直接入力!S76="",依頼書!$K$9&lt;&gt;"株式会社ＬＩＸＩＬ"),"",依頼書!$K$9)</f>
        <v/>
      </c>
      <c r="H169" s="174"/>
      <c r="I169" s="174" t="str">
        <f>IF(製品型番から直接入力!AJ76&lt;&gt;"",SUBSTITUTE(製品型番から直接入力!AJ76,CHAR(10),""),"")</f>
        <v/>
      </c>
      <c r="J169" s="174" t="str">
        <f>IF(製品型番から直接入力!AK76&lt;&gt;"",SUBSTITUTE(製品型番から直接入力!AK76,CHAR(10),""),"")</f>
        <v/>
      </c>
      <c r="K169" s="174" t="str">
        <f>IF(製品型番から直接入力!AL76&lt;&gt;"",SUBSTITUTE(製品型番から直接入力!AL76,CHAR(10),""),"")</f>
        <v/>
      </c>
      <c r="L169" s="174" t="str">
        <f>IF(製品型番から直接入力!S76="","",MID(製品型番から直接入力!H76,4,3))</f>
        <v/>
      </c>
      <c r="M169" s="174" t="str">
        <f>IF(製品型番から直接入力!S76="","",MID(製品型番から直接入力!H76,7,1))</f>
        <v/>
      </c>
      <c r="N169" s="174" t="str">
        <f>IF(製品型番から直接入力!S76="","",MID(製品型番から直接入力!H76,8,2))</f>
        <v/>
      </c>
      <c r="O169" s="174" t="str">
        <f>IF(製品型番から直接入力!S76="","",MID(製品型番から直接入力!H76,10,1))</f>
        <v/>
      </c>
      <c r="P169" s="174" t="str">
        <f>IF(製品型番から直接入力!S76="","",MID(製品型番から直接入力!H76,11,1))</f>
        <v/>
      </c>
    </row>
    <row r="170" spans="1:16" x14ac:dyDescent="0.4">
      <c r="A170" s="173" t="s">
        <v>349</v>
      </c>
      <c r="B170" s="173" t="str">
        <f>IF(製品型番から直接入力!S77&lt;&gt;"",MAX(B$1:B169)+1,"")</f>
        <v/>
      </c>
      <c r="C170" s="174" t="str">
        <f>IF(製品型番から直接入力!I77="","","W "&amp;製品型番から直接入力!I77&amp;"mm"&amp;"×"&amp;"H "&amp;製品型番から直接入力!J77&amp;"mm")</f>
        <v/>
      </c>
      <c r="D170" s="174"/>
      <c r="E170" s="174" t="str">
        <f>IF(製品型番から直接入力!I77="","",ROUNDDOWN(製品型番から直接入力!I77*製品型番から直接入力!J77/1000000,2))</f>
        <v/>
      </c>
      <c r="F170" s="175"/>
      <c r="G170" s="175" t="str">
        <f>IF(OR(製品型番から直接入力!S77="",依頼書!$K$9&lt;&gt;"株式会社ＬＩＸＩＬ"),"",依頼書!$K$9)</f>
        <v/>
      </c>
      <c r="H170" s="174"/>
      <c r="I170" s="174" t="str">
        <f>IF(製品型番から直接入力!AJ77&lt;&gt;"",SUBSTITUTE(製品型番から直接入力!AJ77,CHAR(10),""),"")</f>
        <v/>
      </c>
      <c r="J170" s="174" t="str">
        <f>IF(製品型番から直接入力!AK77&lt;&gt;"",SUBSTITUTE(製品型番から直接入力!AK77,CHAR(10),""),"")</f>
        <v/>
      </c>
      <c r="K170" s="174" t="str">
        <f>IF(製品型番から直接入力!AL77&lt;&gt;"",SUBSTITUTE(製品型番から直接入力!AL77,CHAR(10),""),"")</f>
        <v/>
      </c>
      <c r="L170" s="174" t="str">
        <f>IF(製品型番から直接入力!S77="","",MID(製品型番から直接入力!H77,4,3))</f>
        <v/>
      </c>
      <c r="M170" s="174" t="str">
        <f>IF(製品型番から直接入力!S77="","",MID(製品型番から直接入力!H77,7,1))</f>
        <v/>
      </c>
      <c r="N170" s="174" t="str">
        <f>IF(製品型番から直接入力!S77="","",MID(製品型番から直接入力!H77,8,2))</f>
        <v/>
      </c>
      <c r="O170" s="174" t="str">
        <f>IF(製品型番から直接入力!S77="","",MID(製品型番から直接入力!H77,10,1))</f>
        <v/>
      </c>
      <c r="P170" s="174" t="str">
        <f>IF(製品型番から直接入力!S77="","",MID(製品型番から直接入力!H77,11,1))</f>
        <v/>
      </c>
    </row>
    <row r="171" spans="1:16" x14ac:dyDescent="0.4">
      <c r="A171" s="173" t="s">
        <v>350</v>
      </c>
      <c r="B171" s="173" t="str">
        <f>IF(製品型番から直接入力!S78&lt;&gt;"",MAX(B$1:B170)+1,"")</f>
        <v/>
      </c>
      <c r="C171" s="174" t="str">
        <f>IF(製品型番から直接入力!I78="","","W "&amp;製品型番から直接入力!I78&amp;"mm"&amp;"×"&amp;"H "&amp;製品型番から直接入力!J78&amp;"mm")</f>
        <v/>
      </c>
      <c r="D171" s="174"/>
      <c r="E171" s="174" t="str">
        <f>IF(製品型番から直接入力!I78="","",ROUNDDOWN(製品型番から直接入力!I78*製品型番から直接入力!J78/1000000,2))</f>
        <v/>
      </c>
      <c r="F171" s="175"/>
      <c r="G171" s="175" t="str">
        <f>IF(OR(製品型番から直接入力!S78="",依頼書!$K$9&lt;&gt;"株式会社ＬＩＸＩＬ"),"",依頼書!$K$9)</f>
        <v/>
      </c>
      <c r="H171" s="174"/>
      <c r="I171" s="174" t="str">
        <f>IF(製品型番から直接入力!AJ78&lt;&gt;"",SUBSTITUTE(製品型番から直接入力!AJ78,CHAR(10),""),"")</f>
        <v/>
      </c>
      <c r="J171" s="174" t="str">
        <f>IF(製品型番から直接入力!AK78&lt;&gt;"",SUBSTITUTE(製品型番から直接入力!AK78,CHAR(10),""),"")</f>
        <v/>
      </c>
      <c r="K171" s="174" t="str">
        <f>IF(製品型番から直接入力!AL78&lt;&gt;"",SUBSTITUTE(製品型番から直接入力!AL78,CHAR(10),""),"")</f>
        <v/>
      </c>
      <c r="L171" s="174" t="str">
        <f>IF(製品型番から直接入力!S78="","",MID(製品型番から直接入力!H78,4,3))</f>
        <v/>
      </c>
      <c r="M171" s="174" t="str">
        <f>IF(製品型番から直接入力!S78="","",MID(製品型番から直接入力!H78,7,1))</f>
        <v/>
      </c>
      <c r="N171" s="174" t="str">
        <f>IF(製品型番から直接入力!S78="","",MID(製品型番から直接入力!H78,8,2))</f>
        <v/>
      </c>
      <c r="O171" s="174" t="str">
        <f>IF(製品型番から直接入力!S78="","",MID(製品型番から直接入力!H78,10,1))</f>
        <v/>
      </c>
      <c r="P171" s="174" t="str">
        <f>IF(製品型番から直接入力!S78="","",MID(製品型番から直接入力!H78,11,1))</f>
        <v/>
      </c>
    </row>
    <row r="172" spans="1:16" x14ac:dyDescent="0.4">
      <c r="A172" s="173" t="s">
        <v>351</v>
      </c>
      <c r="B172" s="173" t="str">
        <f>IF(製品型番から直接入力!S79&lt;&gt;"",MAX(B$1:B171)+1,"")</f>
        <v/>
      </c>
      <c r="C172" s="174" t="str">
        <f>IF(製品型番から直接入力!I79="","","W "&amp;製品型番から直接入力!I79&amp;"mm"&amp;"×"&amp;"H "&amp;製品型番から直接入力!J79&amp;"mm")</f>
        <v/>
      </c>
      <c r="D172" s="174"/>
      <c r="E172" s="174" t="str">
        <f>IF(製品型番から直接入力!I79="","",ROUNDDOWN(製品型番から直接入力!I79*製品型番から直接入力!J79/1000000,2))</f>
        <v/>
      </c>
      <c r="F172" s="175"/>
      <c r="G172" s="175" t="str">
        <f>IF(OR(製品型番から直接入力!S79="",依頼書!$K$9&lt;&gt;"株式会社ＬＩＸＩＬ"),"",依頼書!$K$9)</f>
        <v/>
      </c>
      <c r="H172" s="174"/>
      <c r="I172" s="174" t="str">
        <f>IF(製品型番から直接入力!AJ79&lt;&gt;"",SUBSTITUTE(製品型番から直接入力!AJ79,CHAR(10),""),"")</f>
        <v/>
      </c>
      <c r="J172" s="174" t="str">
        <f>IF(製品型番から直接入力!AK79&lt;&gt;"",SUBSTITUTE(製品型番から直接入力!AK79,CHAR(10),""),"")</f>
        <v/>
      </c>
      <c r="K172" s="174" t="str">
        <f>IF(製品型番から直接入力!AL79&lt;&gt;"",SUBSTITUTE(製品型番から直接入力!AL79,CHAR(10),""),"")</f>
        <v/>
      </c>
      <c r="L172" s="174" t="str">
        <f>IF(製品型番から直接入力!S79="","",MID(製品型番から直接入力!H79,4,3))</f>
        <v/>
      </c>
      <c r="M172" s="174" t="str">
        <f>IF(製品型番から直接入力!S79="","",MID(製品型番から直接入力!H79,7,1))</f>
        <v/>
      </c>
      <c r="N172" s="174" t="str">
        <f>IF(製品型番から直接入力!S79="","",MID(製品型番から直接入力!H79,8,2))</f>
        <v/>
      </c>
      <c r="O172" s="174" t="str">
        <f>IF(製品型番から直接入力!S79="","",MID(製品型番から直接入力!H79,10,1))</f>
        <v/>
      </c>
      <c r="P172" s="174" t="str">
        <f>IF(製品型番から直接入力!S79="","",MID(製品型番から直接入力!H79,11,1))</f>
        <v/>
      </c>
    </row>
    <row r="173" spans="1:16" x14ac:dyDescent="0.4">
      <c r="A173" s="173" t="s">
        <v>352</v>
      </c>
      <c r="B173" s="173" t="str">
        <f>IF(製品型番から直接入力!S80&lt;&gt;"",MAX(B$1:B172)+1,"")</f>
        <v/>
      </c>
      <c r="C173" s="174" t="str">
        <f>IF(製品型番から直接入力!I80="","","W "&amp;製品型番から直接入力!I80&amp;"mm"&amp;"×"&amp;"H "&amp;製品型番から直接入力!J80&amp;"mm")</f>
        <v/>
      </c>
      <c r="D173" s="174"/>
      <c r="E173" s="174" t="str">
        <f>IF(製品型番から直接入力!I80="","",ROUNDDOWN(製品型番から直接入力!I80*製品型番から直接入力!J80/1000000,2))</f>
        <v/>
      </c>
      <c r="F173" s="175"/>
      <c r="G173" s="175" t="str">
        <f>IF(OR(製品型番から直接入力!S80="",依頼書!$K$9&lt;&gt;"株式会社ＬＩＸＩＬ"),"",依頼書!$K$9)</f>
        <v/>
      </c>
      <c r="H173" s="174"/>
      <c r="I173" s="174" t="str">
        <f>IF(製品型番から直接入力!AJ80&lt;&gt;"",SUBSTITUTE(製品型番から直接入力!AJ80,CHAR(10),""),"")</f>
        <v/>
      </c>
      <c r="J173" s="174" t="str">
        <f>IF(製品型番から直接入力!AK80&lt;&gt;"",SUBSTITUTE(製品型番から直接入力!AK80,CHAR(10),""),"")</f>
        <v/>
      </c>
      <c r="K173" s="174" t="str">
        <f>IF(製品型番から直接入力!AL80&lt;&gt;"",SUBSTITUTE(製品型番から直接入力!AL80,CHAR(10),""),"")</f>
        <v/>
      </c>
      <c r="L173" s="174" t="str">
        <f>IF(製品型番から直接入力!S80="","",MID(製品型番から直接入力!H80,4,3))</f>
        <v/>
      </c>
      <c r="M173" s="174" t="str">
        <f>IF(製品型番から直接入力!S80="","",MID(製品型番から直接入力!H80,7,1))</f>
        <v/>
      </c>
      <c r="N173" s="174" t="str">
        <f>IF(製品型番から直接入力!S80="","",MID(製品型番から直接入力!H80,8,2))</f>
        <v/>
      </c>
      <c r="O173" s="174" t="str">
        <f>IF(製品型番から直接入力!S80="","",MID(製品型番から直接入力!H80,10,1))</f>
        <v/>
      </c>
      <c r="P173" s="174" t="str">
        <f>IF(製品型番から直接入力!S80="","",MID(製品型番から直接入力!H80,11,1))</f>
        <v/>
      </c>
    </row>
    <row r="174" spans="1:16" x14ac:dyDescent="0.4">
      <c r="A174" s="173" t="s">
        <v>353</v>
      </c>
      <c r="B174" s="173" t="str">
        <f>IF(製品型番から直接入力!S81&lt;&gt;"",MAX(B$1:B173)+1,"")</f>
        <v/>
      </c>
      <c r="C174" s="174" t="str">
        <f>IF(製品型番から直接入力!I81="","","W "&amp;製品型番から直接入力!I81&amp;"mm"&amp;"×"&amp;"H "&amp;製品型番から直接入力!J81&amp;"mm")</f>
        <v/>
      </c>
      <c r="D174" s="174"/>
      <c r="E174" s="174" t="str">
        <f>IF(製品型番から直接入力!I81="","",ROUNDDOWN(製品型番から直接入力!I81*製品型番から直接入力!J81/1000000,2))</f>
        <v/>
      </c>
      <c r="F174" s="175"/>
      <c r="G174" s="175" t="str">
        <f>IF(OR(製品型番から直接入力!S81="",依頼書!$K$9&lt;&gt;"株式会社ＬＩＸＩＬ"),"",依頼書!$K$9)</f>
        <v/>
      </c>
      <c r="H174" s="174"/>
      <c r="I174" s="174" t="str">
        <f>IF(製品型番から直接入力!AJ81&lt;&gt;"",SUBSTITUTE(製品型番から直接入力!AJ81,CHAR(10),""),"")</f>
        <v/>
      </c>
      <c r="J174" s="174" t="str">
        <f>IF(製品型番から直接入力!AK81&lt;&gt;"",SUBSTITUTE(製品型番から直接入力!AK81,CHAR(10),""),"")</f>
        <v/>
      </c>
      <c r="K174" s="174" t="str">
        <f>IF(製品型番から直接入力!AL81&lt;&gt;"",SUBSTITUTE(製品型番から直接入力!AL81,CHAR(10),""),"")</f>
        <v/>
      </c>
      <c r="L174" s="174" t="str">
        <f>IF(製品型番から直接入力!S81="","",MID(製品型番から直接入力!H81,4,3))</f>
        <v/>
      </c>
      <c r="M174" s="174" t="str">
        <f>IF(製品型番から直接入力!S81="","",MID(製品型番から直接入力!H81,7,1))</f>
        <v/>
      </c>
      <c r="N174" s="174" t="str">
        <f>IF(製品型番から直接入力!S81="","",MID(製品型番から直接入力!H81,8,2))</f>
        <v/>
      </c>
      <c r="O174" s="174" t="str">
        <f>IF(製品型番から直接入力!S81="","",MID(製品型番から直接入力!H81,10,1))</f>
        <v/>
      </c>
      <c r="P174" s="174" t="str">
        <f>IF(製品型番から直接入力!S81="","",MID(製品型番から直接入力!H81,11,1))</f>
        <v/>
      </c>
    </row>
    <row r="175" spans="1:16" x14ac:dyDescent="0.4">
      <c r="A175" s="173" t="s">
        <v>354</v>
      </c>
      <c r="B175" s="173" t="str">
        <f>IF(製品型番から直接入力!S82&lt;&gt;"",MAX(B$1:B174)+1,"")</f>
        <v/>
      </c>
      <c r="C175" s="174" t="str">
        <f>IF(製品型番から直接入力!I82="","","W "&amp;製品型番から直接入力!I82&amp;"mm"&amp;"×"&amp;"H "&amp;製品型番から直接入力!J82&amp;"mm")</f>
        <v/>
      </c>
      <c r="D175" s="174"/>
      <c r="E175" s="174" t="str">
        <f>IF(製品型番から直接入力!I82="","",ROUNDDOWN(製品型番から直接入力!I82*製品型番から直接入力!J82/1000000,2))</f>
        <v/>
      </c>
      <c r="F175" s="175"/>
      <c r="G175" s="175" t="str">
        <f>IF(OR(製品型番から直接入力!S82="",依頼書!$K$9&lt;&gt;"株式会社ＬＩＸＩＬ"),"",依頼書!$K$9)</f>
        <v/>
      </c>
      <c r="H175" s="174"/>
      <c r="I175" s="174" t="str">
        <f>IF(製品型番から直接入力!AJ82&lt;&gt;"",SUBSTITUTE(製品型番から直接入力!AJ82,CHAR(10),""),"")</f>
        <v/>
      </c>
      <c r="J175" s="174" t="str">
        <f>IF(製品型番から直接入力!AK82&lt;&gt;"",SUBSTITUTE(製品型番から直接入力!AK82,CHAR(10),""),"")</f>
        <v/>
      </c>
      <c r="K175" s="174" t="str">
        <f>IF(製品型番から直接入力!AL82&lt;&gt;"",SUBSTITUTE(製品型番から直接入力!AL82,CHAR(10),""),"")</f>
        <v/>
      </c>
      <c r="L175" s="174" t="str">
        <f>IF(製品型番から直接入力!S82="","",MID(製品型番から直接入力!H82,4,3))</f>
        <v/>
      </c>
      <c r="M175" s="174" t="str">
        <f>IF(製品型番から直接入力!S82="","",MID(製品型番から直接入力!H82,7,1))</f>
        <v/>
      </c>
      <c r="N175" s="174" t="str">
        <f>IF(製品型番から直接入力!S82="","",MID(製品型番から直接入力!H82,8,2))</f>
        <v/>
      </c>
      <c r="O175" s="174" t="str">
        <f>IF(製品型番から直接入力!S82="","",MID(製品型番から直接入力!H82,10,1))</f>
        <v/>
      </c>
      <c r="P175" s="174" t="str">
        <f>IF(製品型番から直接入力!S82="","",MID(製品型番から直接入力!H82,11,1))</f>
        <v/>
      </c>
    </row>
    <row r="176" spans="1:16" x14ac:dyDescent="0.4">
      <c r="A176" s="173" t="s">
        <v>355</v>
      </c>
      <c r="B176" s="173" t="str">
        <f>IF(製品型番から直接入力!S83&lt;&gt;"",MAX(B$1:B175)+1,"")</f>
        <v/>
      </c>
      <c r="C176" s="174" t="str">
        <f>IF(製品型番から直接入力!I83="","","W "&amp;製品型番から直接入力!I83&amp;"mm"&amp;"×"&amp;"H "&amp;製品型番から直接入力!J83&amp;"mm")</f>
        <v/>
      </c>
      <c r="D176" s="174"/>
      <c r="E176" s="174" t="str">
        <f>IF(製品型番から直接入力!I83="","",ROUNDDOWN(製品型番から直接入力!I83*製品型番から直接入力!J83/1000000,2))</f>
        <v/>
      </c>
      <c r="F176" s="175"/>
      <c r="G176" s="175" t="str">
        <f>IF(OR(製品型番から直接入力!S83="",依頼書!$K$9&lt;&gt;"株式会社ＬＩＸＩＬ"),"",依頼書!$K$9)</f>
        <v/>
      </c>
      <c r="H176" s="174"/>
      <c r="I176" s="174" t="str">
        <f>IF(製品型番から直接入力!AJ83&lt;&gt;"",SUBSTITUTE(製品型番から直接入力!AJ83,CHAR(10),""),"")</f>
        <v/>
      </c>
      <c r="J176" s="174" t="str">
        <f>IF(製品型番から直接入力!AK83&lt;&gt;"",SUBSTITUTE(製品型番から直接入力!AK83,CHAR(10),""),"")</f>
        <v/>
      </c>
      <c r="K176" s="174" t="str">
        <f>IF(製品型番から直接入力!AL83&lt;&gt;"",SUBSTITUTE(製品型番から直接入力!AL83,CHAR(10),""),"")</f>
        <v/>
      </c>
      <c r="L176" s="174" t="str">
        <f>IF(製品型番から直接入力!S83="","",MID(製品型番から直接入力!H83,4,3))</f>
        <v/>
      </c>
      <c r="M176" s="174" t="str">
        <f>IF(製品型番から直接入力!S83="","",MID(製品型番から直接入力!H83,7,1))</f>
        <v/>
      </c>
      <c r="N176" s="174" t="str">
        <f>IF(製品型番から直接入力!S83="","",MID(製品型番から直接入力!H83,8,2))</f>
        <v/>
      </c>
      <c r="O176" s="174" t="str">
        <f>IF(製品型番から直接入力!S83="","",MID(製品型番から直接入力!H83,10,1))</f>
        <v/>
      </c>
      <c r="P176" s="174" t="str">
        <f>IF(製品型番から直接入力!S83="","",MID(製品型番から直接入力!H83,11,1))</f>
        <v/>
      </c>
    </row>
    <row r="177" spans="1:16" x14ac:dyDescent="0.4">
      <c r="A177" s="173" t="s">
        <v>356</v>
      </c>
      <c r="B177" s="173" t="str">
        <f>IF(製品型番から直接入力!S84&lt;&gt;"",MAX(B$1:B176)+1,"")</f>
        <v/>
      </c>
      <c r="C177" s="174" t="str">
        <f>IF(製品型番から直接入力!I84="","","W "&amp;製品型番から直接入力!I84&amp;"mm"&amp;"×"&amp;"H "&amp;製品型番から直接入力!J84&amp;"mm")</f>
        <v/>
      </c>
      <c r="D177" s="174"/>
      <c r="E177" s="174" t="str">
        <f>IF(製品型番から直接入力!I84="","",ROUNDDOWN(製品型番から直接入力!I84*製品型番から直接入力!J84/1000000,2))</f>
        <v/>
      </c>
      <c r="F177" s="175"/>
      <c r="G177" s="175" t="str">
        <f>IF(OR(製品型番から直接入力!S84="",依頼書!$K$9&lt;&gt;"株式会社ＬＩＸＩＬ"),"",依頼書!$K$9)</f>
        <v/>
      </c>
      <c r="H177" s="174"/>
      <c r="I177" s="174" t="str">
        <f>IF(製品型番から直接入力!AJ84&lt;&gt;"",SUBSTITUTE(製品型番から直接入力!AJ84,CHAR(10),""),"")</f>
        <v/>
      </c>
      <c r="J177" s="174" t="str">
        <f>IF(製品型番から直接入力!AK84&lt;&gt;"",SUBSTITUTE(製品型番から直接入力!AK84,CHAR(10),""),"")</f>
        <v/>
      </c>
      <c r="K177" s="174" t="str">
        <f>IF(製品型番から直接入力!AL84&lt;&gt;"",SUBSTITUTE(製品型番から直接入力!AL84,CHAR(10),""),"")</f>
        <v/>
      </c>
      <c r="L177" s="174" t="str">
        <f>IF(製品型番から直接入力!S84="","",MID(製品型番から直接入力!H84,4,3))</f>
        <v/>
      </c>
      <c r="M177" s="174" t="str">
        <f>IF(製品型番から直接入力!S84="","",MID(製品型番から直接入力!H84,7,1))</f>
        <v/>
      </c>
      <c r="N177" s="174" t="str">
        <f>IF(製品型番から直接入力!S84="","",MID(製品型番から直接入力!H84,8,2))</f>
        <v/>
      </c>
      <c r="O177" s="174" t="str">
        <f>IF(製品型番から直接入力!S84="","",MID(製品型番から直接入力!H84,10,1))</f>
        <v/>
      </c>
      <c r="P177" s="174" t="str">
        <f>IF(製品型番から直接入力!S84="","",MID(製品型番から直接入力!H84,11,1))</f>
        <v/>
      </c>
    </row>
    <row r="178" spans="1:16" x14ac:dyDescent="0.4">
      <c r="A178" s="173" t="s">
        <v>357</v>
      </c>
      <c r="B178" s="173" t="str">
        <f>IF(製品型番から直接入力!S85&lt;&gt;"",MAX(B$1:B177)+1,"")</f>
        <v/>
      </c>
      <c r="C178" s="174" t="str">
        <f>IF(製品型番から直接入力!I85="","","W "&amp;製品型番から直接入力!I85&amp;"mm"&amp;"×"&amp;"H "&amp;製品型番から直接入力!J85&amp;"mm")</f>
        <v/>
      </c>
      <c r="D178" s="174"/>
      <c r="E178" s="174" t="str">
        <f>IF(製品型番から直接入力!I85="","",ROUNDDOWN(製品型番から直接入力!I85*製品型番から直接入力!J85/1000000,2))</f>
        <v/>
      </c>
      <c r="F178" s="175"/>
      <c r="G178" s="175" t="str">
        <f>IF(OR(製品型番から直接入力!S85="",依頼書!$K$9&lt;&gt;"株式会社ＬＩＸＩＬ"),"",依頼書!$K$9)</f>
        <v/>
      </c>
      <c r="H178" s="174"/>
      <c r="I178" s="174" t="str">
        <f>IF(製品型番から直接入力!AJ85&lt;&gt;"",SUBSTITUTE(製品型番から直接入力!AJ85,CHAR(10),""),"")</f>
        <v/>
      </c>
      <c r="J178" s="174" t="str">
        <f>IF(製品型番から直接入力!AK85&lt;&gt;"",SUBSTITUTE(製品型番から直接入力!AK85,CHAR(10),""),"")</f>
        <v/>
      </c>
      <c r="K178" s="174" t="str">
        <f>IF(製品型番から直接入力!AL85&lt;&gt;"",SUBSTITUTE(製品型番から直接入力!AL85,CHAR(10),""),"")</f>
        <v/>
      </c>
      <c r="L178" s="174" t="str">
        <f>IF(製品型番から直接入力!S85="","",MID(製品型番から直接入力!H85,4,3))</f>
        <v/>
      </c>
      <c r="M178" s="174" t="str">
        <f>IF(製品型番から直接入力!S85="","",MID(製品型番から直接入力!H85,7,1))</f>
        <v/>
      </c>
      <c r="N178" s="174" t="str">
        <f>IF(製品型番から直接入力!S85="","",MID(製品型番から直接入力!H85,8,2))</f>
        <v/>
      </c>
      <c r="O178" s="174" t="str">
        <f>IF(製品型番から直接入力!S85="","",MID(製品型番から直接入力!H85,10,1))</f>
        <v/>
      </c>
      <c r="P178" s="174" t="str">
        <f>IF(製品型番から直接入力!S85="","",MID(製品型番から直接入力!H85,11,1))</f>
        <v/>
      </c>
    </row>
    <row r="179" spans="1:16" x14ac:dyDescent="0.4">
      <c r="A179" s="173" t="s">
        <v>358</v>
      </c>
      <c r="B179" s="173" t="str">
        <f>IF(製品型番から直接入力!S86&lt;&gt;"",MAX(B$1:B178)+1,"")</f>
        <v/>
      </c>
      <c r="C179" s="174" t="str">
        <f>IF(製品型番から直接入力!I86="","","W "&amp;製品型番から直接入力!I86&amp;"mm"&amp;"×"&amp;"H "&amp;製品型番から直接入力!J86&amp;"mm")</f>
        <v/>
      </c>
      <c r="D179" s="174"/>
      <c r="E179" s="174" t="str">
        <f>IF(製品型番から直接入力!I86="","",ROUNDDOWN(製品型番から直接入力!I86*製品型番から直接入力!J86/1000000,2))</f>
        <v/>
      </c>
      <c r="F179" s="175"/>
      <c r="G179" s="175" t="str">
        <f>IF(OR(製品型番から直接入力!S86="",依頼書!$K$9&lt;&gt;"株式会社ＬＩＸＩＬ"),"",依頼書!$K$9)</f>
        <v/>
      </c>
      <c r="H179" s="174"/>
      <c r="I179" s="174" t="str">
        <f>IF(製品型番から直接入力!AJ86&lt;&gt;"",SUBSTITUTE(製品型番から直接入力!AJ86,CHAR(10),""),"")</f>
        <v/>
      </c>
      <c r="J179" s="174" t="str">
        <f>IF(製品型番から直接入力!AK86&lt;&gt;"",SUBSTITUTE(製品型番から直接入力!AK86,CHAR(10),""),"")</f>
        <v/>
      </c>
      <c r="K179" s="174" t="str">
        <f>IF(製品型番から直接入力!AL86&lt;&gt;"",SUBSTITUTE(製品型番から直接入力!AL86,CHAR(10),""),"")</f>
        <v/>
      </c>
      <c r="L179" s="174" t="str">
        <f>IF(製品型番から直接入力!S86="","",MID(製品型番から直接入力!H86,4,3))</f>
        <v/>
      </c>
      <c r="M179" s="174" t="str">
        <f>IF(製品型番から直接入力!S86="","",MID(製品型番から直接入力!H86,7,1))</f>
        <v/>
      </c>
      <c r="N179" s="174" t="str">
        <f>IF(製品型番から直接入力!S86="","",MID(製品型番から直接入力!H86,8,2))</f>
        <v/>
      </c>
      <c r="O179" s="174" t="str">
        <f>IF(製品型番から直接入力!S86="","",MID(製品型番から直接入力!H86,10,1))</f>
        <v/>
      </c>
      <c r="P179" s="174" t="str">
        <f>IF(製品型番から直接入力!S86="","",MID(製品型番から直接入力!H86,11,1))</f>
        <v/>
      </c>
    </row>
    <row r="180" spans="1:16" x14ac:dyDescent="0.4">
      <c r="A180" s="173" t="s">
        <v>359</v>
      </c>
      <c r="B180" s="173" t="str">
        <f>IF(製品型番から直接入力!S87&lt;&gt;"",MAX(B$1:B179)+1,"")</f>
        <v/>
      </c>
      <c r="C180" s="174" t="str">
        <f>IF(製品型番から直接入力!I87="","","W "&amp;製品型番から直接入力!I87&amp;"mm"&amp;"×"&amp;"H "&amp;製品型番から直接入力!J87&amp;"mm")</f>
        <v/>
      </c>
      <c r="D180" s="174"/>
      <c r="E180" s="174" t="str">
        <f>IF(製品型番から直接入力!I87="","",ROUNDDOWN(製品型番から直接入力!I87*製品型番から直接入力!J87/1000000,2))</f>
        <v/>
      </c>
      <c r="F180" s="175"/>
      <c r="G180" s="175" t="str">
        <f>IF(OR(製品型番から直接入力!S87="",依頼書!$K$9&lt;&gt;"株式会社ＬＩＸＩＬ"),"",依頼書!$K$9)</f>
        <v/>
      </c>
      <c r="H180" s="174"/>
      <c r="I180" s="174" t="str">
        <f>IF(製品型番から直接入力!AJ87&lt;&gt;"",SUBSTITUTE(製品型番から直接入力!AJ87,CHAR(10),""),"")</f>
        <v/>
      </c>
      <c r="J180" s="174" t="str">
        <f>IF(製品型番から直接入力!AK87&lt;&gt;"",SUBSTITUTE(製品型番から直接入力!AK87,CHAR(10),""),"")</f>
        <v/>
      </c>
      <c r="K180" s="174" t="str">
        <f>IF(製品型番から直接入力!AL87&lt;&gt;"",SUBSTITUTE(製品型番から直接入力!AL87,CHAR(10),""),"")</f>
        <v/>
      </c>
      <c r="L180" s="174" t="str">
        <f>IF(製品型番から直接入力!S87="","",MID(製品型番から直接入力!H87,4,3))</f>
        <v/>
      </c>
      <c r="M180" s="174" t="str">
        <f>IF(製品型番から直接入力!S87="","",MID(製品型番から直接入力!H87,7,1))</f>
        <v/>
      </c>
      <c r="N180" s="174" t="str">
        <f>IF(製品型番から直接入力!S87="","",MID(製品型番から直接入力!H87,8,2))</f>
        <v/>
      </c>
      <c r="O180" s="174" t="str">
        <f>IF(製品型番から直接入力!S87="","",MID(製品型番から直接入力!H87,10,1))</f>
        <v/>
      </c>
      <c r="P180" s="174" t="str">
        <f>IF(製品型番から直接入力!S87="","",MID(製品型番から直接入力!H87,11,1))</f>
        <v/>
      </c>
    </row>
    <row r="181" spans="1:16" x14ac:dyDescent="0.4">
      <c r="A181" s="173" t="s">
        <v>360</v>
      </c>
      <c r="B181" s="173" t="str">
        <f>IF(製品型番から直接入力!S88&lt;&gt;"",MAX(B$1:B180)+1,"")</f>
        <v/>
      </c>
      <c r="C181" s="174" t="str">
        <f>IF(製品型番から直接入力!I88="","","W "&amp;製品型番から直接入力!I88&amp;"mm"&amp;"×"&amp;"H "&amp;製品型番から直接入力!J88&amp;"mm")</f>
        <v/>
      </c>
      <c r="D181" s="174"/>
      <c r="E181" s="174" t="str">
        <f>IF(製品型番から直接入力!I88="","",ROUNDDOWN(製品型番から直接入力!I88*製品型番から直接入力!J88/1000000,2))</f>
        <v/>
      </c>
      <c r="F181" s="175"/>
      <c r="G181" s="175" t="str">
        <f>IF(OR(製品型番から直接入力!S88="",依頼書!$K$9&lt;&gt;"株式会社ＬＩＸＩＬ"),"",依頼書!$K$9)</f>
        <v/>
      </c>
      <c r="H181" s="174"/>
      <c r="I181" s="174" t="str">
        <f>IF(製品型番から直接入力!AJ88&lt;&gt;"",SUBSTITUTE(製品型番から直接入力!AJ88,CHAR(10),""),"")</f>
        <v/>
      </c>
      <c r="J181" s="174" t="str">
        <f>IF(製品型番から直接入力!AK88&lt;&gt;"",SUBSTITUTE(製品型番から直接入力!AK88,CHAR(10),""),"")</f>
        <v/>
      </c>
      <c r="K181" s="174" t="str">
        <f>IF(製品型番から直接入力!AL88&lt;&gt;"",SUBSTITUTE(製品型番から直接入力!AL88,CHAR(10),""),"")</f>
        <v/>
      </c>
      <c r="L181" s="174" t="str">
        <f>IF(製品型番から直接入力!S88="","",MID(製品型番から直接入力!H88,4,3))</f>
        <v/>
      </c>
      <c r="M181" s="174" t="str">
        <f>IF(製品型番から直接入力!S88="","",MID(製品型番から直接入力!H88,7,1))</f>
        <v/>
      </c>
      <c r="N181" s="174" t="str">
        <f>IF(製品型番から直接入力!S88="","",MID(製品型番から直接入力!H88,8,2))</f>
        <v/>
      </c>
      <c r="O181" s="174" t="str">
        <f>IF(製品型番から直接入力!S88="","",MID(製品型番から直接入力!H88,10,1))</f>
        <v/>
      </c>
      <c r="P181" s="174" t="str">
        <f>IF(製品型番から直接入力!S88="","",MID(製品型番から直接入力!H88,11,1))</f>
        <v/>
      </c>
    </row>
    <row r="182" spans="1:16" x14ac:dyDescent="0.4">
      <c r="A182" s="173" t="s">
        <v>361</v>
      </c>
      <c r="B182" s="173" t="str">
        <f>IF(製品型番から直接入力!S89&lt;&gt;"",MAX(B$1:B181)+1,"")</f>
        <v/>
      </c>
      <c r="C182" s="174" t="str">
        <f>IF(製品型番から直接入力!I89="","","W "&amp;製品型番から直接入力!I89&amp;"mm"&amp;"×"&amp;"H "&amp;製品型番から直接入力!J89&amp;"mm")</f>
        <v/>
      </c>
      <c r="D182" s="174"/>
      <c r="E182" s="174" t="str">
        <f>IF(製品型番から直接入力!I89="","",ROUNDDOWN(製品型番から直接入力!I89*製品型番から直接入力!J89/1000000,2))</f>
        <v/>
      </c>
      <c r="F182" s="175"/>
      <c r="G182" s="175" t="str">
        <f>IF(OR(製品型番から直接入力!S89="",依頼書!$K$9&lt;&gt;"株式会社ＬＩＸＩＬ"),"",依頼書!$K$9)</f>
        <v/>
      </c>
      <c r="H182" s="174"/>
      <c r="I182" s="174" t="str">
        <f>IF(製品型番から直接入力!AJ89&lt;&gt;"",SUBSTITUTE(製品型番から直接入力!AJ89,CHAR(10),""),"")</f>
        <v/>
      </c>
      <c r="J182" s="174" t="str">
        <f>IF(製品型番から直接入力!AK89&lt;&gt;"",SUBSTITUTE(製品型番から直接入力!AK89,CHAR(10),""),"")</f>
        <v/>
      </c>
      <c r="K182" s="174" t="str">
        <f>IF(製品型番から直接入力!AL89&lt;&gt;"",SUBSTITUTE(製品型番から直接入力!AL89,CHAR(10),""),"")</f>
        <v/>
      </c>
      <c r="L182" s="174" t="str">
        <f>IF(製品型番から直接入力!S89="","",MID(製品型番から直接入力!H89,4,3))</f>
        <v/>
      </c>
      <c r="M182" s="174" t="str">
        <f>IF(製品型番から直接入力!S89="","",MID(製品型番から直接入力!H89,7,1))</f>
        <v/>
      </c>
      <c r="N182" s="174" t="str">
        <f>IF(製品型番から直接入力!S89="","",MID(製品型番から直接入力!H89,8,2))</f>
        <v/>
      </c>
      <c r="O182" s="174" t="str">
        <f>IF(製品型番から直接入力!S89="","",MID(製品型番から直接入力!H89,10,1))</f>
        <v/>
      </c>
      <c r="P182" s="174" t="str">
        <f>IF(製品型番から直接入力!S89="","",MID(製品型番から直接入力!H89,11,1))</f>
        <v/>
      </c>
    </row>
    <row r="183" spans="1:16" x14ac:dyDescent="0.4">
      <c r="A183" s="173" t="s">
        <v>362</v>
      </c>
      <c r="B183" s="173" t="str">
        <f>IF(製品型番から直接入力!S90&lt;&gt;"",MAX(B$1:B182)+1,"")</f>
        <v/>
      </c>
      <c r="C183" s="174" t="str">
        <f>IF(製品型番から直接入力!I90="","","W "&amp;製品型番から直接入力!I90&amp;"mm"&amp;"×"&amp;"H "&amp;製品型番から直接入力!J90&amp;"mm")</f>
        <v/>
      </c>
      <c r="D183" s="174"/>
      <c r="E183" s="174" t="str">
        <f>IF(製品型番から直接入力!I90="","",ROUNDDOWN(製品型番から直接入力!I90*製品型番から直接入力!J90/1000000,2))</f>
        <v/>
      </c>
      <c r="F183" s="175"/>
      <c r="G183" s="175" t="str">
        <f>IF(OR(製品型番から直接入力!S90="",依頼書!$K$9&lt;&gt;"株式会社ＬＩＸＩＬ"),"",依頼書!$K$9)</f>
        <v/>
      </c>
      <c r="H183" s="174"/>
      <c r="I183" s="174" t="str">
        <f>IF(製品型番から直接入力!AJ90&lt;&gt;"",SUBSTITUTE(製品型番から直接入力!AJ90,CHAR(10),""),"")</f>
        <v/>
      </c>
      <c r="J183" s="174" t="str">
        <f>IF(製品型番から直接入力!AK90&lt;&gt;"",SUBSTITUTE(製品型番から直接入力!AK90,CHAR(10),""),"")</f>
        <v/>
      </c>
      <c r="K183" s="174" t="str">
        <f>IF(製品型番から直接入力!AL90&lt;&gt;"",SUBSTITUTE(製品型番から直接入力!AL90,CHAR(10),""),"")</f>
        <v/>
      </c>
      <c r="L183" s="174" t="str">
        <f>IF(製品型番から直接入力!S90="","",MID(製品型番から直接入力!H90,4,3))</f>
        <v/>
      </c>
      <c r="M183" s="174" t="str">
        <f>IF(製品型番から直接入力!S90="","",MID(製品型番から直接入力!H90,7,1))</f>
        <v/>
      </c>
      <c r="N183" s="174" t="str">
        <f>IF(製品型番から直接入力!S90="","",MID(製品型番から直接入力!H90,8,2))</f>
        <v/>
      </c>
      <c r="O183" s="174" t="str">
        <f>IF(製品型番から直接入力!S90="","",MID(製品型番から直接入力!H90,10,1))</f>
        <v/>
      </c>
      <c r="P183" s="174" t="str">
        <f>IF(製品型番から直接入力!S90="","",MID(製品型番から直接入力!H90,11,1))</f>
        <v/>
      </c>
    </row>
    <row r="184" spans="1:16" x14ac:dyDescent="0.4">
      <c r="A184" s="173" t="s">
        <v>363</v>
      </c>
      <c r="B184" s="173" t="str">
        <f>IF(製品型番から直接入力!S91&lt;&gt;"",MAX(B$1:B183)+1,"")</f>
        <v/>
      </c>
      <c r="C184" s="174" t="str">
        <f>IF(製品型番から直接入力!I91="","","W "&amp;製品型番から直接入力!I91&amp;"mm"&amp;"×"&amp;"H "&amp;製品型番から直接入力!J91&amp;"mm")</f>
        <v/>
      </c>
      <c r="D184" s="174"/>
      <c r="E184" s="174" t="str">
        <f>IF(製品型番から直接入力!I91="","",ROUNDDOWN(製品型番から直接入力!I91*製品型番から直接入力!J91/1000000,2))</f>
        <v/>
      </c>
      <c r="F184" s="175"/>
      <c r="G184" s="175" t="str">
        <f>IF(OR(製品型番から直接入力!S91="",依頼書!$K$9&lt;&gt;"株式会社ＬＩＸＩＬ"),"",依頼書!$K$9)</f>
        <v/>
      </c>
      <c r="H184" s="174"/>
      <c r="I184" s="174" t="str">
        <f>IF(製品型番から直接入力!AJ91&lt;&gt;"",SUBSTITUTE(製品型番から直接入力!AJ91,CHAR(10),""),"")</f>
        <v/>
      </c>
      <c r="J184" s="174" t="str">
        <f>IF(製品型番から直接入力!AK91&lt;&gt;"",SUBSTITUTE(製品型番から直接入力!AK91,CHAR(10),""),"")</f>
        <v/>
      </c>
      <c r="K184" s="174" t="str">
        <f>IF(製品型番から直接入力!AL91&lt;&gt;"",SUBSTITUTE(製品型番から直接入力!AL91,CHAR(10),""),"")</f>
        <v/>
      </c>
      <c r="L184" s="174" t="str">
        <f>IF(製品型番から直接入力!S91="","",MID(製品型番から直接入力!H91,4,3))</f>
        <v/>
      </c>
      <c r="M184" s="174" t="str">
        <f>IF(製品型番から直接入力!S91="","",MID(製品型番から直接入力!H91,7,1))</f>
        <v/>
      </c>
      <c r="N184" s="174" t="str">
        <f>IF(製品型番から直接入力!S91="","",MID(製品型番から直接入力!H91,8,2))</f>
        <v/>
      </c>
      <c r="O184" s="174" t="str">
        <f>IF(製品型番から直接入力!S91="","",MID(製品型番から直接入力!H91,10,1))</f>
        <v/>
      </c>
      <c r="P184" s="174" t="str">
        <f>IF(製品型番から直接入力!S91="","",MID(製品型番から直接入力!H91,11,1))</f>
        <v/>
      </c>
    </row>
    <row r="185" spans="1:16" x14ac:dyDescent="0.4">
      <c r="A185" s="173" t="s">
        <v>364</v>
      </c>
      <c r="B185" s="173" t="str">
        <f>IF(製品型番から直接入力!S92&lt;&gt;"",MAX(B$1:B184)+1,"")</f>
        <v/>
      </c>
      <c r="C185" s="174" t="str">
        <f>IF(製品型番から直接入力!I92="","","W "&amp;製品型番から直接入力!I92&amp;"mm"&amp;"×"&amp;"H "&amp;製品型番から直接入力!J92&amp;"mm")</f>
        <v/>
      </c>
      <c r="D185" s="174"/>
      <c r="E185" s="174" t="str">
        <f>IF(製品型番から直接入力!I92="","",ROUNDDOWN(製品型番から直接入力!I92*製品型番から直接入力!J92/1000000,2))</f>
        <v/>
      </c>
      <c r="F185" s="175"/>
      <c r="G185" s="175" t="str">
        <f>IF(OR(製品型番から直接入力!S92="",依頼書!$K$9&lt;&gt;"株式会社ＬＩＸＩＬ"),"",依頼書!$K$9)</f>
        <v/>
      </c>
      <c r="H185" s="174"/>
      <c r="I185" s="174" t="str">
        <f>IF(製品型番から直接入力!AJ92&lt;&gt;"",SUBSTITUTE(製品型番から直接入力!AJ92,CHAR(10),""),"")</f>
        <v/>
      </c>
      <c r="J185" s="174" t="str">
        <f>IF(製品型番から直接入力!AK92&lt;&gt;"",SUBSTITUTE(製品型番から直接入力!AK92,CHAR(10),""),"")</f>
        <v/>
      </c>
      <c r="K185" s="174" t="str">
        <f>IF(製品型番から直接入力!AL92&lt;&gt;"",SUBSTITUTE(製品型番から直接入力!AL92,CHAR(10),""),"")</f>
        <v/>
      </c>
      <c r="L185" s="174" t="str">
        <f>IF(製品型番から直接入力!S92="","",MID(製品型番から直接入力!H92,4,3))</f>
        <v/>
      </c>
      <c r="M185" s="174" t="str">
        <f>IF(製品型番から直接入力!S92="","",MID(製品型番から直接入力!H92,7,1))</f>
        <v/>
      </c>
      <c r="N185" s="174" t="str">
        <f>IF(製品型番から直接入力!S92="","",MID(製品型番から直接入力!H92,8,2))</f>
        <v/>
      </c>
      <c r="O185" s="174" t="str">
        <f>IF(製品型番から直接入力!S92="","",MID(製品型番から直接入力!H92,10,1))</f>
        <v/>
      </c>
      <c r="P185" s="174" t="str">
        <f>IF(製品型番から直接入力!S92="","",MID(製品型番から直接入力!H92,11,1))</f>
        <v/>
      </c>
    </row>
    <row r="186" spans="1:16" x14ac:dyDescent="0.4">
      <c r="A186" s="173" t="s">
        <v>365</v>
      </c>
      <c r="B186" s="173" t="str">
        <f>IF(製品型番から直接入力!S93&lt;&gt;"",MAX(B$1:B185)+1,"")</f>
        <v/>
      </c>
      <c r="C186" s="174" t="str">
        <f>IF(製品型番から直接入力!I93="","","W "&amp;製品型番から直接入力!I93&amp;"mm"&amp;"×"&amp;"H "&amp;製品型番から直接入力!J93&amp;"mm")</f>
        <v/>
      </c>
      <c r="D186" s="174"/>
      <c r="E186" s="174" t="str">
        <f>IF(製品型番から直接入力!I93="","",ROUNDDOWN(製品型番から直接入力!I93*製品型番から直接入力!J93/1000000,2))</f>
        <v/>
      </c>
      <c r="F186" s="175"/>
      <c r="G186" s="175" t="str">
        <f>IF(OR(製品型番から直接入力!S93="",依頼書!$K$9&lt;&gt;"株式会社ＬＩＸＩＬ"),"",依頼書!$K$9)</f>
        <v/>
      </c>
      <c r="H186" s="174"/>
      <c r="I186" s="174" t="str">
        <f>IF(製品型番から直接入力!AJ93&lt;&gt;"",SUBSTITUTE(製品型番から直接入力!AJ93,CHAR(10),""),"")</f>
        <v/>
      </c>
      <c r="J186" s="174" t="str">
        <f>IF(製品型番から直接入力!AK93&lt;&gt;"",SUBSTITUTE(製品型番から直接入力!AK93,CHAR(10),""),"")</f>
        <v/>
      </c>
      <c r="K186" s="174" t="str">
        <f>IF(製品型番から直接入力!AL93&lt;&gt;"",SUBSTITUTE(製品型番から直接入力!AL93,CHAR(10),""),"")</f>
        <v/>
      </c>
      <c r="L186" s="174" t="str">
        <f>IF(製品型番から直接入力!S93="","",MID(製品型番から直接入力!H93,4,3))</f>
        <v/>
      </c>
      <c r="M186" s="174" t="str">
        <f>IF(製品型番から直接入力!S93="","",MID(製品型番から直接入力!H93,7,1))</f>
        <v/>
      </c>
      <c r="N186" s="174" t="str">
        <f>IF(製品型番から直接入力!S93="","",MID(製品型番から直接入力!H93,8,2))</f>
        <v/>
      </c>
      <c r="O186" s="174" t="str">
        <f>IF(製品型番から直接入力!S93="","",MID(製品型番から直接入力!H93,10,1))</f>
        <v/>
      </c>
      <c r="P186" s="174" t="str">
        <f>IF(製品型番から直接入力!S93="","",MID(製品型番から直接入力!H93,11,1))</f>
        <v/>
      </c>
    </row>
    <row r="187" spans="1:16" x14ac:dyDescent="0.4">
      <c r="A187" s="173" t="s">
        <v>366</v>
      </c>
      <c r="B187" s="173" t="str">
        <f>IF(製品型番から直接入力!S94&lt;&gt;"",MAX(B$1:B186)+1,"")</f>
        <v/>
      </c>
      <c r="C187" s="174" t="str">
        <f>IF(製品型番から直接入力!I94="","","W "&amp;製品型番から直接入力!I94&amp;"mm"&amp;"×"&amp;"H "&amp;製品型番から直接入力!J94&amp;"mm")</f>
        <v/>
      </c>
      <c r="D187" s="174"/>
      <c r="E187" s="174" t="str">
        <f>IF(製品型番から直接入力!I94="","",ROUNDDOWN(製品型番から直接入力!I94*製品型番から直接入力!J94/1000000,2))</f>
        <v/>
      </c>
      <c r="F187" s="175"/>
      <c r="G187" s="175" t="str">
        <f>IF(OR(製品型番から直接入力!S94="",依頼書!$K$9&lt;&gt;"株式会社ＬＩＸＩＬ"),"",依頼書!$K$9)</f>
        <v/>
      </c>
      <c r="H187" s="174"/>
      <c r="I187" s="174" t="str">
        <f>IF(製品型番から直接入力!AJ94&lt;&gt;"",SUBSTITUTE(製品型番から直接入力!AJ94,CHAR(10),""),"")</f>
        <v/>
      </c>
      <c r="J187" s="174" t="str">
        <f>IF(製品型番から直接入力!AK94&lt;&gt;"",SUBSTITUTE(製品型番から直接入力!AK94,CHAR(10),""),"")</f>
        <v/>
      </c>
      <c r="K187" s="174" t="str">
        <f>IF(製品型番から直接入力!AL94&lt;&gt;"",SUBSTITUTE(製品型番から直接入力!AL94,CHAR(10),""),"")</f>
        <v/>
      </c>
      <c r="L187" s="174" t="str">
        <f>IF(製品型番から直接入力!S94="","",MID(製品型番から直接入力!H94,4,3))</f>
        <v/>
      </c>
      <c r="M187" s="174" t="str">
        <f>IF(製品型番から直接入力!S94="","",MID(製品型番から直接入力!H94,7,1))</f>
        <v/>
      </c>
      <c r="N187" s="174" t="str">
        <f>IF(製品型番から直接入力!S94="","",MID(製品型番から直接入力!H94,8,2))</f>
        <v/>
      </c>
      <c r="O187" s="174" t="str">
        <f>IF(製品型番から直接入力!S94="","",MID(製品型番から直接入力!H94,10,1))</f>
        <v/>
      </c>
      <c r="P187" s="174" t="str">
        <f>IF(製品型番から直接入力!S94="","",MID(製品型番から直接入力!H94,11,1))</f>
        <v/>
      </c>
    </row>
    <row r="188" spans="1:16" x14ac:dyDescent="0.4">
      <c r="A188" s="173" t="s">
        <v>367</v>
      </c>
      <c r="B188" s="173" t="str">
        <f>IF(製品型番から直接入力!S95&lt;&gt;"",MAX(B$1:B187)+1,"")</f>
        <v/>
      </c>
      <c r="C188" s="174" t="str">
        <f>IF(製品型番から直接入力!I95="","","W "&amp;製品型番から直接入力!I95&amp;"mm"&amp;"×"&amp;"H "&amp;製品型番から直接入力!J95&amp;"mm")</f>
        <v/>
      </c>
      <c r="D188" s="174"/>
      <c r="E188" s="174" t="str">
        <f>IF(製品型番から直接入力!I95="","",ROUNDDOWN(製品型番から直接入力!I95*製品型番から直接入力!J95/1000000,2))</f>
        <v/>
      </c>
      <c r="F188" s="175"/>
      <c r="G188" s="175" t="str">
        <f>IF(OR(製品型番から直接入力!S95="",依頼書!$K$9&lt;&gt;"株式会社ＬＩＸＩＬ"),"",依頼書!$K$9)</f>
        <v/>
      </c>
      <c r="H188" s="174"/>
      <c r="I188" s="174" t="str">
        <f>IF(製品型番から直接入力!AJ95&lt;&gt;"",SUBSTITUTE(製品型番から直接入力!AJ95,CHAR(10),""),"")</f>
        <v/>
      </c>
      <c r="J188" s="174" t="str">
        <f>IF(製品型番から直接入力!AK95&lt;&gt;"",SUBSTITUTE(製品型番から直接入力!AK95,CHAR(10),""),"")</f>
        <v/>
      </c>
      <c r="K188" s="174" t="str">
        <f>IF(製品型番から直接入力!AL95&lt;&gt;"",SUBSTITUTE(製品型番から直接入力!AL95,CHAR(10),""),"")</f>
        <v/>
      </c>
      <c r="L188" s="174" t="str">
        <f>IF(製品型番から直接入力!S95="","",MID(製品型番から直接入力!H95,4,3))</f>
        <v/>
      </c>
      <c r="M188" s="174" t="str">
        <f>IF(製品型番から直接入力!S95="","",MID(製品型番から直接入力!H95,7,1))</f>
        <v/>
      </c>
      <c r="N188" s="174" t="str">
        <f>IF(製品型番から直接入力!S95="","",MID(製品型番から直接入力!H95,8,2))</f>
        <v/>
      </c>
      <c r="O188" s="174" t="str">
        <f>IF(製品型番から直接入力!S95="","",MID(製品型番から直接入力!H95,10,1))</f>
        <v/>
      </c>
      <c r="P188" s="174" t="str">
        <f>IF(製品型番から直接入力!S95="","",MID(製品型番から直接入力!H95,11,1))</f>
        <v/>
      </c>
    </row>
    <row r="189" spans="1:16" x14ac:dyDescent="0.4">
      <c r="A189" s="173" t="s">
        <v>368</v>
      </c>
      <c r="B189" s="173" t="str">
        <f>IF(製品型番から直接入力!S96&lt;&gt;"",MAX(B$1:B188)+1,"")</f>
        <v/>
      </c>
      <c r="C189" s="174" t="str">
        <f>IF(製品型番から直接入力!I96="","","W "&amp;製品型番から直接入力!I96&amp;"mm"&amp;"×"&amp;"H "&amp;製品型番から直接入力!J96&amp;"mm")</f>
        <v/>
      </c>
      <c r="D189" s="174"/>
      <c r="E189" s="174" t="str">
        <f>IF(製品型番から直接入力!I96="","",ROUNDDOWN(製品型番から直接入力!I96*製品型番から直接入力!J96/1000000,2))</f>
        <v/>
      </c>
      <c r="F189" s="175"/>
      <c r="G189" s="175" t="str">
        <f>IF(OR(製品型番から直接入力!S96="",依頼書!$K$9&lt;&gt;"株式会社ＬＩＸＩＬ"),"",依頼書!$K$9)</f>
        <v/>
      </c>
      <c r="H189" s="174"/>
      <c r="I189" s="174" t="str">
        <f>IF(製品型番から直接入力!AJ96&lt;&gt;"",SUBSTITUTE(製品型番から直接入力!AJ96,CHAR(10),""),"")</f>
        <v/>
      </c>
      <c r="J189" s="174" t="str">
        <f>IF(製品型番から直接入力!AK96&lt;&gt;"",SUBSTITUTE(製品型番から直接入力!AK96,CHAR(10),""),"")</f>
        <v/>
      </c>
      <c r="K189" s="174" t="str">
        <f>IF(製品型番から直接入力!AL96&lt;&gt;"",SUBSTITUTE(製品型番から直接入力!AL96,CHAR(10),""),"")</f>
        <v/>
      </c>
      <c r="L189" s="174" t="str">
        <f>IF(製品型番から直接入力!S96="","",MID(製品型番から直接入力!H96,4,3))</f>
        <v/>
      </c>
      <c r="M189" s="174" t="str">
        <f>IF(製品型番から直接入力!S96="","",MID(製品型番から直接入力!H96,7,1))</f>
        <v/>
      </c>
      <c r="N189" s="174" t="str">
        <f>IF(製品型番から直接入力!S96="","",MID(製品型番から直接入力!H96,8,2))</f>
        <v/>
      </c>
      <c r="O189" s="174" t="str">
        <f>IF(製品型番から直接入力!S96="","",MID(製品型番から直接入力!H96,10,1))</f>
        <v/>
      </c>
      <c r="P189" s="174" t="str">
        <f>IF(製品型番から直接入力!S96="","",MID(製品型番から直接入力!H96,11,1))</f>
        <v/>
      </c>
    </row>
    <row r="190" spans="1:16" x14ac:dyDescent="0.4">
      <c r="A190" s="173" t="s">
        <v>369</v>
      </c>
      <c r="B190" s="173" t="str">
        <f>IF(製品型番から直接入力!S97&lt;&gt;"",MAX(B$1:B189)+1,"")</f>
        <v/>
      </c>
      <c r="C190" s="174" t="str">
        <f>IF(製品型番から直接入力!I97="","","W "&amp;製品型番から直接入力!I97&amp;"mm"&amp;"×"&amp;"H "&amp;製品型番から直接入力!J97&amp;"mm")</f>
        <v/>
      </c>
      <c r="D190" s="174"/>
      <c r="E190" s="174" t="str">
        <f>IF(製品型番から直接入力!I97="","",ROUNDDOWN(製品型番から直接入力!I97*製品型番から直接入力!J97/1000000,2))</f>
        <v/>
      </c>
      <c r="F190" s="175"/>
      <c r="G190" s="175" t="str">
        <f>IF(OR(製品型番から直接入力!S97="",依頼書!$K$9&lt;&gt;"株式会社ＬＩＸＩＬ"),"",依頼書!$K$9)</f>
        <v/>
      </c>
      <c r="H190" s="174"/>
      <c r="I190" s="174" t="str">
        <f>IF(製品型番から直接入力!AJ97&lt;&gt;"",SUBSTITUTE(製品型番から直接入力!AJ97,CHAR(10),""),"")</f>
        <v/>
      </c>
      <c r="J190" s="174" t="str">
        <f>IF(製品型番から直接入力!AK97&lt;&gt;"",SUBSTITUTE(製品型番から直接入力!AK97,CHAR(10),""),"")</f>
        <v/>
      </c>
      <c r="K190" s="174" t="str">
        <f>IF(製品型番から直接入力!AL97&lt;&gt;"",SUBSTITUTE(製品型番から直接入力!AL97,CHAR(10),""),"")</f>
        <v/>
      </c>
      <c r="L190" s="174" t="str">
        <f>IF(製品型番から直接入力!S97="","",MID(製品型番から直接入力!H97,4,3))</f>
        <v/>
      </c>
      <c r="M190" s="174" t="str">
        <f>IF(製品型番から直接入力!S97="","",MID(製品型番から直接入力!H97,7,1))</f>
        <v/>
      </c>
      <c r="N190" s="174" t="str">
        <f>IF(製品型番から直接入力!S97="","",MID(製品型番から直接入力!H97,8,2))</f>
        <v/>
      </c>
      <c r="O190" s="174" t="str">
        <f>IF(製品型番から直接入力!S97="","",MID(製品型番から直接入力!H97,10,1))</f>
        <v/>
      </c>
      <c r="P190" s="174" t="str">
        <f>IF(製品型番から直接入力!S97="","",MID(製品型番から直接入力!H97,11,1))</f>
        <v/>
      </c>
    </row>
    <row r="191" spans="1:16" x14ac:dyDescent="0.4">
      <c r="A191" s="173" t="s">
        <v>370</v>
      </c>
      <c r="B191" s="173" t="str">
        <f>IF(製品型番から直接入力!S98&lt;&gt;"",MAX(B$1:B190)+1,"")</f>
        <v/>
      </c>
      <c r="C191" s="174" t="str">
        <f>IF(製品型番から直接入力!I98="","","W "&amp;製品型番から直接入力!I98&amp;"mm"&amp;"×"&amp;"H "&amp;製品型番から直接入力!J98&amp;"mm")</f>
        <v/>
      </c>
      <c r="D191" s="174"/>
      <c r="E191" s="174" t="str">
        <f>IF(製品型番から直接入力!I98="","",ROUNDDOWN(製品型番から直接入力!I98*製品型番から直接入力!J98/1000000,2))</f>
        <v/>
      </c>
      <c r="F191" s="175"/>
      <c r="G191" s="175" t="str">
        <f>IF(OR(製品型番から直接入力!S98="",依頼書!$K$9&lt;&gt;"株式会社ＬＩＸＩＬ"),"",依頼書!$K$9)</f>
        <v/>
      </c>
      <c r="H191" s="174"/>
      <c r="I191" s="174" t="str">
        <f>IF(製品型番から直接入力!AJ98&lt;&gt;"",SUBSTITUTE(製品型番から直接入力!AJ98,CHAR(10),""),"")</f>
        <v/>
      </c>
      <c r="J191" s="174" t="str">
        <f>IF(製品型番から直接入力!AK98&lt;&gt;"",SUBSTITUTE(製品型番から直接入力!AK98,CHAR(10),""),"")</f>
        <v/>
      </c>
      <c r="K191" s="174" t="str">
        <f>IF(製品型番から直接入力!AL98&lt;&gt;"",SUBSTITUTE(製品型番から直接入力!AL98,CHAR(10),""),"")</f>
        <v/>
      </c>
      <c r="L191" s="174" t="str">
        <f>IF(製品型番から直接入力!S98="","",MID(製品型番から直接入力!H98,4,3))</f>
        <v/>
      </c>
      <c r="M191" s="174" t="str">
        <f>IF(製品型番から直接入力!S98="","",MID(製品型番から直接入力!H98,7,1))</f>
        <v/>
      </c>
      <c r="N191" s="174" t="str">
        <f>IF(製品型番から直接入力!S98="","",MID(製品型番から直接入力!H98,8,2))</f>
        <v/>
      </c>
      <c r="O191" s="174" t="str">
        <f>IF(製品型番から直接入力!S98="","",MID(製品型番から直接入力!H98,10,1))</f>
        <v/>
      </c>
      <c r="P191" s="174" t="str">
        <f>IF(製品型番から直接入力!S98="","",MID(製品型番から直接入力!H98,11,1))</f>
        <v/>
      </c>
    </row>
    <row r="192" spans="1:16" x14ac:dyDescent="0.4">
      <c r="A192" s="173" t="s">
        <v>371</v>
      </c>
      <c r="B192" s="173" t="str">
        <f>IF(製品型番から直接入力!S99&lt;&gt;"",MAX(B$1:B191)+1,"")</f>
        <v/>
      </c>
      <c r="C192" s="174" t="str">
        <f>IF(製品型番から直接入力!I99="","","W "&amp;製品型番から直接入力!I99&amp;"mm"&amp;"×"&amp;"H "&amp;製品型番から直接入力!J99&amp;"mm")</f>
        <v/>
      </c>
      <c r="D192" s="174"/>
      <c r="E192" s="174" t="str">
        <f>IF(製品型番から直接入力!I99="","",ROUNDDOWN(製品型番から直接入力!I99*製品型番から直接入力!J99/1000000,2))</f>
        <v/>
      </c>
      <c r="F192" s="175"/>
      <c r="G192" s="175" t="str">
        <f>IF(OR(製品型番から直接入力!S99="",依頼書!$K$9&lt;&gt;"株式会社ＬＩＸＩＬ"),"",依頼書!$K$9)</f>
        <v/>
      </c>
      <c r="H192" s="174"/>
      <c r="I192" s="174" t="str">
        <f>IF(製品型番から直接入力!AJ99&lt;&gt;"",SUBSTITUTE(製品型番から直接入力!AJ99,CHAR(10),""),"")</f>
        <v/>
      </c>
      <c r="J192" s="174" t="str">
        <f>IF(製品型番から直接入力!AK99&lt;&gt;"",SUBSTITUTE(製品型番から直接入力!AK99,CHAR(10),""),"")</f>
        <v/>
      </c>
      <c r="K192" s="174" t="str">
        <f>IF(製品型番から直接入力!AL99&lt;&gt;"",SUBSTITUTE(製品型番から直接入力!AL99,CHAR(10),""),"")</f>
        <v/>
      </c>
      <c r="L192" s="174" t="str">
        <f>IF(製品型番から直接入力!S99="","",MID(製品型番から直接入力!H99,4,3))</f>
        <v/>
      </c>
      <c r="M192" s="174" t="str">
        <f>IF(製品型番から直接入力!S99="","",MID(製品型番から直接入力!H99,7,1))</f>
        <v/>
      </c>
      <c r="N192" s="174" t="str">
        <f>IF(製品型番から直接入力!S99="","",MID(製品型番から直接入力!H99,8,2))</f>
        <v/>
      </c>
      <c r="O192" s="174" t="str">
        <f>IF(製品型番から直接入力!S99="","",MID(製品型番から直接入力!H99,10,1))</f>
        <v/>
      </c>
      <c r="P192" s="174" t="str">
        <f>IF(製品型番から直接入力!S99="","",MID(製品型番から直接入力!H99,11,1))</f>
        <v/>
      </c>
    </row>
    <row r="193" spans="1:16" x14ac:dyDescent="0.4">
      <c r="A193" s="173" t="s">
        <v>372</v>
      </c>
      <c r="B193" s="173" t="str">
        <f>IF(製品型番から直接入力!S100&lt;&gt;"",MAX(B$1:B192)+1,"")</f>
        <v/>
      </c>
      <c r="C193" s="174" t="str">
        <f>IF(製品型番から直接入力!I100="","","W "&amp;製品型番から直接入力!I100&amp;"mm"&amp;"×"&amp;"H "&amp;製品型番から直接入力!J100&amp;"mm")</f>
        <v/>
      </c>
      <c r="D193" s="174"/>
      <c r="E193" s="174" t="str">
        <f>IF(製品型番から直接入力!I100="","",ROUNDDOWN(製品型番から直接入力!I100*製品型番から直接入力!J100/1000000,2))</f>
        <v/>
      </c>
      <c r="F193" s="175"/>
      <c r="G193" s="175" t="str">
        <f>IF(OR(製品型番から直接入力!S100="",依頼書!$K$9&lt;&gt;"株式会社ＬＩＸＩＬ"),"",依頼書!$K$9)</f>
        <v/>
      </c>
      <c r="H193" s="174"/>
      <c r="I193" s="174" t="str">
        <f>IF(製品型番から直接入力!AJ100&lt;&gt;"",SUBSTITUTE(製品型番から直接入力!AJ100,CHAR(10),""),"")</f>
        <v/>
      </c>
      <c r="J193" s="174" t="str">
        <f>IF(製品型番から直接入力!AK100&lt;&gt;"",SUBSTITUTE(製品型番から直接入力!AK100,CHAR(10),""),"")</f>
        <v/>
      </c>
      <c r="K193" s="174" t="str">
        <f>IF(製品型番から直接入力!AL100&lt;&gt;"",SUBSTITUTE(製品型番から直接入力!AL100,CHAR(10),""),"")</f>
        <v/>
      </c>
      <c r="L193" s="174" t="str">
        <f>IF(製品型番から直接入力!S100="","",MID(製品型番から直接入力!H100,4,3))</f>
        <v/>
      </c>
      <c r="M193" s="174" t="str">
        <f>IF(製品型番から直接入力!S100="","",MID(製品型番から直接入力!H100,7,1))</f>
        <v/>
      </c>
      <c r="N193" s="174" t="str">
        <f>IF(製品型番から直接入力!S100="","",MID(製品型番から直接入力!H100,8,2))</f>
        <v/>
      </c>
      <c r="O193" s="174" t="str">
        <f>IF(製品型番から直接入力!S100="","",MID(製品型番から直接入力!H100,10,1))</f>
        <v/>
      </c>
      <c r="P193" s="174" t="str">
        <f>IF(製品型番から直接入力!S100="","",MID(製品型番から直接入力!H100,11,1))</f>
        <v/>
      </c>
    </row>
    <row r="194" spans="1:16" x14ac:dyDescent="0.4">
      <c r="A194" s="173" t="s">
        <v>373</v>
      </c>
      <c r="B194" s="173" t="str">
        <f>IF(製品型番から直接入力!S101&lt;&gt;"",MAX(B$1:B193)+1,"")</f>
        <v/>
      </c>
      <c r="C194" s="174" t="str">
        <f>IF(製品型番から直接入力!I101="","","W "&amp;製品型番から直接入力!I101&amp;"mm"&amp;"×"&amp;"H "&amp;製品型番から直接入力!J101&amp;"mm")</f>
        <v/>
      </c>
      <c r="D194" s="174"/>
      <c r="E194" s="174" t="str">
        <f>IF(製品型番から直接入力!I101="","",ROUNDDOWN(製品型番から直接入力!I101*製品型番から直接入力!J101/1000000,2))</f>
        <v/>
      </c>
      <c r="F194" s="175"/>
      <c r="G194" s="175" t="str">
        <f>IF(OR(製品型番から直接入力!S101="",依頼書!$K$9&lt;&gt;"株式会社ＬＩＸＩＬ"),"",依頼書!$K$9)</f>
        <v/>
      </c>
      <c r="H194" s="174"/>
      <c r="I194" s="174" t="str">
        <f>IF(製品型番から直接入力!AJ101&lt;&gt;"",SUBSTITUTE(製品型番から直接入力!AJ101,CHAR(10),""),"")</f>
        <v/>
      </c>
      <c r="J194" s="174" t="str">
        <f>IF(製品型番から直接入力!AK101&lt;&gt;"",SUBSTITUTE(製品型番から直接入力!AK101,CHAR(10),""),"")</f>
        <v/>
      </c>
      <c r="K194" s="174" t="str">
        <f>IF(製品型番から直接入力!AL101&lt;&gt;"",SUBSTITUTE(製品型番から直接入力!AL101,CHAR(10),""),"")</f>
        <v/>
      </c>
      <c r="L194" s="174" t="str">
        <f>IF(製品型番から直接入力!S101="","",MID(製品型番から直接入力!H101,4,3))</f>
        <v/>
      </c>
      <c r="M194" s="174" t="str">
        <f>IF(製品型番から直接入力!S101="","",MID(製品型番から直接入力!H101,7,1))</f>
        <v/>
      </c>
      <c r="N194" s="174" t="str">
        <f>IF(製品型番から直接入力!S101="","",MID(製品型番から直接入力!H101,8,2))</f>
        <v/>
      </c>
      <c r="O194" s="174" t="str">
        <f>IF(製品型番から直接入力!S101="","",MID(製品型番から直接入力!H101,10,1))</f>
        <v/>
      </c>
      <c r="P194" s="174" t="str">
        <f>IF(製品型番から直接入力!S101="","",MID(製品型番から直接入力!H101,11,1))</f>
        <v/>
      </c>
    </row>
    <row r="195" spans="1:16" x14ac:dyDescent="0.4">
      <c r="A195" s="173" t="s">
        <v>374</v>
      </c>
      <c r="B195" s="173" t="str">
        <f>IF(製品型番から直接入力!S102&lt;&gt;"",MAX(B$1:B194)+1,"")</f>
        <v/>
      </c>
      <c r="C195" s="174" t="str">
        <f>IF(製品型番から直接入力!I102="","","W "&amp;製品型番から直接入力!I102&amp;"mm"&amp;"×"&amp;"H "&amp;製品型番から直接入力!J102&amp;"mm")</f>
        <v/>
      </c>
      <c r="D195" s="174"/>
      <c r="E195" s="174" t="str">
        <f>IF(製品型番から直接入力!I102="","",ROUNDDOWN(製品型番から直接入力!I102*製品型番から直接入力!J102/1000000,2))</f>
        <v/>
      </c>
      <c r="F195" s="175"/>
      <c r="G195" s="175" t="str">
        <f>IF(OR(製品型番から直接入力!S102="",依頼書!$K$9&lt;&gt;"株式会社ＬＩＸＩＬ"),"",依頼書!$K$9)</f>
        <v/>
      </c>
      <c r="H195" s="174"/>
      <c r="I195" s="174" t="str">
        <f>IF(製品型番から直接入力!AJ102&lt;&gt;"",SUBSTITUTE(製品型番から直接入力!AJ102,CHAR(10),""),"")</f>
        <v/>
      </c>
      <c r="J195" s="174" t="str">
        <f>IF(製品型番から直接入力!AK102&lt;&gt;"",SUBSTITUTE(製品型番から直接入力!AK102,CHAR(10),""),"")</f>
        <v/>
      </c>
      <c r="K195" s="174" t="str">
        <f>IF(製品型番から直接入力!AL102&lt;&gt;"",SUBSTITUTE(製品型番から直接入力!AL102,CHAR(10),""),"")</f>
        <v/>
      </c>
      <c r="L195" s="174" t="str">
        <f>IF(製品型番から直接入力!S102="","",MID(製品型番から直接入力!H102,4,3))</f>
        <v/>
      </c>
      <c r="M195" s="174" t="str">
        <f>IF(製品型番から直接入力!S102="","",MID(製品型番から直接入力!H102,7,1))</f>
        <v/>
      </c>
      <c r="N195" s="174" t="str">
        <f>IF(製品型番から直接入力!S102="","",MID(製品型番から直接入力!H102,8,2))</f>
        <v/>
      </c>
      <c r="O195" s="174" t="str">
        <f>IF(製品型番から直接入力!S102="","",MID(製品型番から直接入力!H102,10,1))</f>
        <v/>
      </c>
      <c r="P195" s="174" t="str">
        <f>IF(製品型番から直接入力!S102="","",MID(製品型番から直接入力!H102,11,1))</f>
        <v/>
      </c>
    </row>
    <row r="196" spans="1:16" x14ac:dyDescent="0.4">
      <c r="A196" s="173" t="s">
        <v>375</v>
      </c>
      <c r="B196" s="173" t="str">
        <f>IF(製品型番から直接入力!S103&lt;&gt;"",MAX(B$1:B195)+1,"")</f>
        <v/>
      </c>
      <c r="C196" s="174" t="str">
        <f>IF(製品型番から直接入力!I103="","","W "&amp;製品型番から直接入力!I103&amp;"mm"&amp;"×"&amp;"H "&amp;製品型番から直接入力!J103&amp;"mm")</f>
        <v/>
      </c>
      <c r="D196" s="174"/>
      <c r="E196" s="174" t="str">
        <f>IF(製品型番から直接入力!I103="","",ROUNDDOWN(製品型番から直接入力!I103*製品型番から直接入力!J103/1000000,2))</f>
        <v/>
      </c>
      <c r="F196" s="175"/>
      <c r="G196" s="175" t="str">
        <f>IF(OR(製品型番から直接入力!S103="",依頼書!$K$9&lt;&gt;"株式会社ＬＩＸＩＬ"),"",依頼書!$K$9)</f>
        <v/>
      </c>
      <c r="H196" s="174"/>
      <c r="I196" s="174" t="str">
        <f>IF(製品型番から直接入力!AJ103&lt;&gt;"",SUBSTITUTE(製品型番から直接入力!AJ103,CHAR(10),""),"")</f>
        <v/>
      </c>
      <c r="J196" s="174" t="str">
        <f>IF(製品型番から直接入力!AK103&lt;&gt;"",SUBSTITUTE(製品型番から直接入力!AK103,CHAR(10),""),"")</f>
        <v/>
      </c>
      <c r="K196" s="174" t="str">
        <f>IF(製品型番から直接入力!AL103&lt;&gt;"",SUBSTITUTE(製品型番から直接入力!AL103,CHAR(10),""),"")</f>
        <v/>
      </c>
      <c r="L196" s="174" t="str">
        <f>IF(製品型番から直接入力!S103="","",MID(製品型番から直接入力!H103,4,3))</f>
        <v/>
      </c>
      <c r="M196" s="174" t="str">
        <f>IF(製品型番から直接入力!S103="","",MID(製品型番から直接入力!H103,7,1))</f>
        <v/>
      </c>
      <c r="N196" s="174" t="str">
        <f>IF(製品型番から直接入力!S103="","",MID(製品型番から直接入力!H103,8,2))</f>
        <v/>
      </c>
      <c r="O196" s="174" t="str">
        <f>IF(製品型番から直接入力!S103="","",MID(製品型番から直接入力!H103,10,1))</f>
        <v/>
      </c>
      <c r="P196" s="174" t="str">
        <f>IF(製品型番から直接入力!S103="","",MID(製品型番から直接入力!H103,11,1))</f>
        <v/>
      </c>
    </row>
    <row r="197" spans="1:16" x14ac:dyDescent="0.4">
      <c r="A197" s="173" t="s">
        <v>376</v>
      </c>
      <c r="B197" s="173" t="str">
        <f>IF(製品型番から直接入力!S104&lt;&gt;"",MAX(B$1:B196)+1,"")</f>
        <v/>
      </c>
      <c r="C197" s="174" t="str">
        <f>IF(製品型番から直接入力!I104="","","W "&amp;製品型番から直接入力!I104&amp;"mm"&amp;"×"&amp;"H "&amp;製品型番から直接入力!J104&amp;"mm")</f>
        <v/>
      </c>
      <c r="D197" s="174"/>
      <c r="E197" s="174" t="str">
        <f>IF(製品型番から直接入力!I104="","",ROUNDDOWN(製品型番から直接入力!I104*製品型番から直接入力!J104/1000000,2))</f>
        <v/>
      </c>
      <c r="F197" s="175"/>
      <c r="G197" s="175" t="str">
        <f>IF(OR(製品型番から直接入力!S104="",依頼書!$K$9&lt;&gt;"株式会社ＬＩＸＩＬ"),"",依頼書!$K$9)</f>
        <v/>
      </c>
      <c r="H197" s="174"/>
      <c r="I197" s="174" t="str">
        <f>IF(製品型番から直接入力!AJ104&lt;&gt;"",SUBSTITUTE(製品型番から直接入力!AJ104,CHAR(10),""),"")</f>
        <v/>
      </c>
      <c r="J197" s="174" t="str">
        <f>IF(製品型番から直接入力!AK104&lt;&gt;"",SUBSTITUTE(製品型番から直接入力!AK104,CHAR(10),""),"")</f>
        <v/>
      </c>
      <c r="K197" s="174" t="str">
        <f>IF(製品型番から直接入力!AL104&lt;&gt;"",SUBSTITUTE(製品型番から直接入力!AL104,CHAR(10),""),"")</f>
        <v/>
      </c>
      <c r="L197" s="174" t="str">
        <f>IF(製品型番から直接入力!S104="","",MID(製品型番から直接入力!H104,4,3))</f>
        <v/>
      </c>
      <c r="M197" s="174" t="str">
        <f>IF(製品型番から直接入力!S104="","",MID(製品型番から直接入力!H104,7,1))</f>
        <v/>
      </c>
      <c r="N197" s="174" t="str">
        <f>IF(製品型番から直接入力!S104="","",MID(製品型番から直接入力!H104,8,2))</f>
        <v/>
      </c>
      <c r="O197" s="174" t="str">
        <f>IF(製品型番から直接入力!S104="","",MID(製品型番から直接入力!H104,10,1))</f>
        <v/>
      </c>
      <c r="P197" s="174" t="str">
        <f>IF(製品型番から直接入力!S104="","",MID(製品型番から直接入力!H104,11,1))</f>
        <v/>
      </c>
    </row>
    <row r="198" spans="1:16" x14ac:dyDescent="0.4">
      <c r="A198" s="173" t="s">
        <v>377</v>
      </c>
      <c r="B198" s="173" t="str">
        <f>IF(製品型番から直接入力!S105&lt;&gt;"",MAX(B$1:B197)+1,"")</f>
        <v/>
      </c>
      <c r="C198" s="174" t="str">
        <f>IF(製品型番から直接入力!I105="","","W "&amp;製品型番から直接入力!I105&amp;"mm"&amp;"×"&amp;"H "&amp;製品型番から直接入力!J105&amp;"mm")</f>
        <v/>
      </c>
      <c r="D198" s="174"/>
      <c r="E198" s="174" t="str">
        <f>IF(製品型番から直接入力!I105="","",ROUNDDOWN(製品型番から直接入力!I105*製品型番から直接入力!J105/1000000,2))</f>
        <v/>
      </c>
      <c r="F198" s="175"/>
      <c r="G198" s="175" t="str">
        <f>IF(OR(製品型番から直接入力!S105="",依頼書!$K$9&lt;&gt;"株式会社ＬＩＸＩＬ"),"",依頼書!$K$9)</f>
        <v/>
      </c>
      <c r="H198" s="174"/>
      <c r="I198" s="174" t="str">
        <f>IF(製品型番から直接入力!AJ105&lt;&gt;"",SUBSTITUTE(製品型番から直接入力!AJ105,CHAR(10),""),"")</f>
        <v/>
      </c>
      <c r="J198" s="174" t="str">
        <f>IF(製品型番から直接入力!AK105&lt;&gt;"",SUBSTITUTE(製品型番から直接入力!AK105,CHAR(10),""),"")</f>
        <v/>
      </c>
      <c r="K198" s="174" t="str">
        <f>IF(製品型番から直接入力!AL105&lt;&gt;"",SUBSTITUTE(製品型番から直接入力!AL105,CHAR(10),""),"")</f>
        <v/>
      </c>
      <c r="L198" s="174" t="str">
        <f>IF(製品型番から直接入力!S105="","",MID(製品型番から直接入力!H105,4,3))</f>
        <v/>
      </c>
      <c r="M198" s="174" t="str">
        <f>IF(製品型番から直接入力!S105="","",MID(製品型番から直接入力!H105,7,1))</f>
        <v/>
      </c>
      <c r="N198" s="174" t="str">
        <f>IF(製品型番から直接入力!S105="","",MID(製品型番から直接入力!H105,8,2))</f>
        <v/>
      </c>
      <c r="O198" s="174" t="str">
        <f>IF(製品型番から直接入力!S105="","",MID(製品型番から直接入力!H105,10,1))</f>
        <v/>
      </c>
      <c r="P198" s="174" t="str">
        <f>IF(製品型番から直接入力!S105="","",MID(製品型番から直接入力!H105,11,1))</f>
        <v/>
      </c>
    </row>
    <row r="199" spans="1:16" x14ac:dyDescent="0.4">
      <c r="A199" s="173" t="s">
        <v>378</v>
      </c>
      <c r="B199" s="173" t="str">
        <f>IF(製品型番から直接入力!S106&lt;&gt;"",MAX(B$1:B198)+1,"")</f>
        <v/>
      </c>
      <c r="C199" s="174" t="str">
        <f>IF(製品型番から直接入力!I106="","","W "&amp;製品型番から直接入力!I106&amp;"mm"&amp;"×"&amp;"H "&amp;製品型番から直接入力!J106&amp;"mm")</f>
        <v/>
      </c>
      <c r="D199" s="174"/>
      <c r="E199" s="174" t="str">
        <f>IF(製品型番から直接入力!I106="","",ROUNDDOWN(製品型番から直接入力!I106*製品型番から直接入力!J106/1000000,2))</f>
        <v/>
      </c>
      <c r="F199" s="175"/>
      <c r="G199" s="175" t="str">
        <f>IF(OR(製品型番から直接入力!S106="",依頼書!$K$9&lt;&gt;"株式会社ＬＩＸＩＬ"),"",依頼書!$K$9)</f>
        <v/>
      </c>
      <c r="H199" s="174"/>
      <c r="I199" s="174" t="str">
        <f>IF(製品型番から直接入力!AJ106&lt;&gt;"",SUBSTITUTE(製品型番から直接入力!AJ106,CHAR(10),""),"")</f>
        <v/>
      </c>
      <c r="J199" s="174" t="str">
        <f>IF(製品型番から直接入力!AK106&lt;&gt;"",SUBSTITUTE(製品型番から直接入力!AK106,CHAR(10),""),"")</f>
        <v/>
      </c>
      <c r="K199" s="174" t="str">
        <f>IF(製品型番から直接入力!AL106&lt;&gt;"",SUBSTITUTE(製品型番から直接入力!AL106,CHAR(10),""),"")</f>
        <v/>
      </c>
      <c r="L199" s="174" t="str">
        <f>IF(製品型番から直接入力!S106="","",MID(製品型番から直接入力!H106,4,3))</f>
        <v/>
      </c>
      <c r="M199" s="174" t="str">
        <f>IF(製品型番から直接入力!S106="","",MID(製品型番から直接入力!H106,7,1))</f>
        <v/>
      </c>
      <c r="N199" s="174" t="str">
        <f>IF(製品型番から直接入力!S106="","",MID(製品型番から直接入力!H106,8,2))</f>
        <v/>
      </c>
      <c r="O199" s="174" t="str">
        <f>IF(製品型番から直接入力!S106="","",MID(製品型番から直接入力!H106,10,1))</f>
        <v/>
      </c>
      <c r="P199" s="174" t="str">
        <f>IF(製品型番から直接入力!S106="","",MID(製品型番から直接入力!H106,11,1))</f>
        <v/>
      </c>
    </row>
    <row r="200" spans="1:16" x14ac:dyDescent="0.4">
      <c r="A200" s="173" t="s">
        <v>379</v>
      </c>
      <c r="B200" s="173" t="str">
        <f>IF(製品型番から直接入力!S107&lt;&gt;"",MAX(B$1:B199)+1,"")</f>
        <v/>
      </c>
      <c r="C200" s="174" t="str">
        <f>IF(製品型番から直接入力!I107="","","W "&amp;製品型番から直接入力!I107&amp;"mm"&amp;"×"&amp;"H "&amp;製品型番から直接入力!J107&amp;"mm")</f>
        <v/>
      </c>
      <c r="D200" s="174"/>
      <c r="E200" s="174" t="str">
        <f>IF(製品型番から直接入力!I107="","",ROUNDDOWN(製品型番から直接入力!I107*製品型番から直接入力!J107/1000000,2))</f>
        <v/>
      </c>
      <c r="F200" s="175"/>
      <c r="G200" s="175" t="str">
        <f>IF(OR(製品型番から直接入力!S107="",依頼書!$K$9&lt;&gt;"株式会社ＬＩＸＩＬ"),"",依頼書!$K$9)</f>
        <v/>
      </c>
      <c r="H200" s="174"/>
      <c r="I200" s="174" t="str">
        <f>IF(製品型番から直接入力!AJ107&lt;&gt;"",SUBSTITUTE(製品型番から直接入力!AJ107,CHAR(10),""),"")</f>
        <v/>
      </c>
      <c r="J200" s="174" t="str">
        <f>IF(製品型番から直接入力!AK107&lt;&gt;"",SUBSTITUTE(製品型番から直接入力!AK107,CHAR(10),""),"")</f>
        <v/>
      </c>
      <c r="K200" s="174" t="str">
        <f>IF(製品型番から直接入力!AL107&lt;&gt;"",SUBSTITUTE(製品型番から直接入力!AL107,CHAR(10),""),"")</f>
        <v/>
      </c>
      <c r="L200" s="174" t="str">
        <f>IF(製品型番から直接入力!S107="","",MID(製品型番から直接入力!H107,4,3))</f>
        <v/>
      </c>
      <c r="M200" s="174" t="str">
        <f>IF(製品型番から直接入力!S107="","",MID(製品型番から直接入力!H107,7,1))</f>
        <v/>
      </c>
      <c r="N200" s="174" t="str">
        <f>IF(製品型番から直接入力!S107="","",MID(製品型番から直接入力!H107,8,2))</f>
        <v/>
      </c>
      <c r="O200" s="174" t="str">
        <f>IF(製品型番から直接入力!S107="","",MID(製品型番から直接入力!H107,10,1))</f>
        <v/>
      </c>
      <c r="P200" s="174" t="str">
        <f>IF(製品型番から直接入力!S107="","",MID(製品型番から直接入力!H107,11,1))</f>
        <v/>
      </c>
    </row>
    <row r="201" spans="1:16" x14ac:dyDescent="0.4">
      <c r="A201" s="173" t="s">
        <v>380</v>
      </c>
      <c r="B201" s="173" t="str">
        <f>IF(製品型番から直接入力!S108&lt;&gt;"",MAX(B$1:B200)+1,"")</f>
        <v/>
      </c>
      <c r="C201" s="174" t="str">
        <f>IF(製品型番から直接入力!I108="","","W "&amp;製品型番から直接入力!I108&amp;"mm"&amp;"×"&amp;"H "&amp;製品型番から直接入力!J108&amp;"mm")</f>
        <v/>
      </c>
      <c r="D201" s="174"/>
      <c r="E201" s="174" t="str">
        <f>IF(製品型番から直接入力!I108="","",ROUNDDOWN(製品型番から直接入力!I108*製品型番から直接入力!J108/1000000,2))</f>
        <v/>
      </c>
      <c r="F201" s="175"/>
      <c r="G201" s="175" t="str">
        <f>IF(OR(製品型番から直接入力!S108="",依頼書!$K$9&lt;&gt;"株式会社ＬＩＸＩＬ"),"",依頼書!$K$9)</f>
        <v/>
      </c>
      <c r="H201" s="174"/>
      <c r="I201" s="174" t="str">
        <f>IF(製品型番から直接入力!AJ108&lt;&gt;"",SUBSTITUTE(製品型番から直接入力!AJ108,CHAR(10),""),"")</f>
        <v/>
      </c>
      <c r="J201" s="174" t="str">
        <f>IF(製品型番から直接入力!AK108&lt;&gt;"",SUBSTITUTE(製品型番から直接入力!AK108,CHAR(10),""),"")</f>
        <v/>
      </c>
      <c r="K201" s="174" t="str">
        <f>IF(製品型番から直接入力!AL108&lt;&gt;"",SUBSTITUTE(製品型番から直接入力!AL108,CHAR(10),""),"")</f>
        <v/>
      </c>
      <c r="L201" s="174" t="str">
        <f>IF(製品型番から直接入力!S108="","",MID(製品型番から直接入力!H108,4,3))</f>
        <v/>
      </c>
      <c r="M201" s="174" t="str">
        <f>IF(製品型番から直接入力!S108="","",MID(製品型番から直接入力!H108,7,1))</f>
        <v/>
      </c>
      <c r="N201" s="174" t="str">
        <f>IF(製品型番から直接入力!S108="","",MID(製品型番から直接入力!H108,8,2))</f>
        <v/>
      </c>
      <c r="O201" s="174" t="str">
        <f>IF(製品型番から直接入力!S108="","",MID(製品型番から直接入力!H108,10,1))</f>
        <v/>
      </c>
      <c r="P201" s="174" t="str">
        <f>IF(製品型番から直接入力!S108="","",MID(製品型番から直接入力!H108,11,1))</f>
        <v/>
      </c>
    </row>
  </sheetData>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50898-7DCB-4FDB-BC90-6726B110D11B}">
  <sheetPr codeName="Sheet39">
    <pageSetUpPr fitToPage="1"/>
  </sheetPr>
  <dimension ref="B1:L3778"/>
  <sheetViews>
    <sheetView showGridLines="0" zoomScale="70" zoomScaleNormal="70" workbookViewId="0">
      <pane ySplit="6" topLeftCell="A7" activePane="bottomLeft" state="frozen"/>
      <selection pane="bottomLeft" activeCell="F29" sqref="F29:F30"/>
    </sheetView>
  </sheetViews>
  <sheetFormatPr defaultColWidth="8.625" defaultRowHeight="15.75" x14ac:dyDescent="0.4"/>
  <cols>
    <col min="1" max="1" width="4.625" style="1" customWidth="1"/>
    <col min="2" max="2" width="17.375" style="1" customWidth="1"/>
    <col min="3" max="3" width="23.875" style="1" bestFit="1" customWidth="1"/>
    <col min="4" max="4" width="17.625" style="1" bestFit="1" customWidth="1"/>
    <col min="5" max="5" width="28.625" style="1" customWidth="1"/>
    <col min="6" max="6" width="10.625" style="1" customWidth="1"/>
    <col min="7" max="7" width="28.625" style="1" customWidth="1"/>
    <col min="8" max="8" width="10.625" style="1" customWidth="1"/>
    <col min="9" max="9" width="28.625" style="1" customWidth="1"/>
    <col min="10" max="10" width="13.625" style="1" customWidth="1"/>
    <col min="11" max="12" width="21.625" style="1" customWidth="1"/>
    <col min="13" max="16384" width="8.625" style="1"/>
  </cols>
  <sheetData>
    <row r="1" spans="2:12" ht="18" customHeight="1" x14ac:dyDescent="0.4"/>
    <row r="2" spans="2:12" ht="24" x14ac:dyDescent="0.4">
      <c r="B2" s="176" t="s">
        <v>381</v>
      </c>
      <c r="C2" s="177"/>
      <c r="D2" s="178"/>
      <c r="E2" s="178"/>
      <c r="F2" s="179" t="s">
        <v>382</v>
      </c>
      <c r="G2" s="179"/>
      <c r="H2" s="179"/>
      <c r="I2" s="180" t="s">
        <v>383</v>
      </c>
      <c r="K2" s="181"/>
      <c r="L2" s="8" t="s">
        <v>384</v>
      </c>
    </row>
    <row r="3" spans="2:12" ht="24" x14ac:dyDescent="0.4">
      <c r="B3" s="176"/>
      <c r="C3" s="177"/>
      <c r="D3" s="178"/>
      <c r="E3" s="178"/>
      <c r="F3" s="179" t="s">
        <v>385</v>
      </c>
      <c r="G3" s="179"/>
      <c r="H3" s="179"/>
      <c r="J3" s="181"/>
      <c r="K3" s="181"/>
      <c r="L3" s="8"/>
    </row>
    <row r="4" spans="2:12" ht="18" customHeight="1" x14ac:dyDescent="0.4"/>
    <row r="5" spans="2:12" ht="36" customHeight="1" x14ac:dyDescent="0.4">
      <c r="B5" s="182" t="s">
        <v>386</v>
      </c>
      <c r="C5" s="182" t="s">
        <v>387</v>
      </c>
      <c r="D5" s="182" t="s">
        <v>388</v>
      </c>
      <c r="E5" s="182" t="s">
        <v>389</v>
      </c>
      <c r="F5" s="182" t="s">
        <v>390</v>
      </c>
      <c r="G5" s="182" t="s">
        <v>391</v>
      </c>
      <c r="H5" s="182" t="s">
        <v>392</v>
      </c>
      <c r="I5" s="182" t="s">
        <v>393</v>
      </c>
      <c r="J5" s="182" t="s">
        <v>394</v>
      </c>
      <c r="K5" s="183" t="s">
        <v>395</v>
      </c>
      <c r="L5" s="184" t="s">
        <v>396</v>
      </c>
    </row>
    <row r="6" spans="2:12" ht="15.95" customHeight="1" x14ac:dyDescent="0.4">
      <c r="B6" s="185"/>
      <c r="C6" s="185"/>
      <c r="D6" s="185"/>
      <c r="E6" s="185"/>
      <c r="F6" s="185"/>
      <c r="G6" s="185"/>
      <c r="H6" s="185"/>
      <c r="I6" s="185"/>
      <c r="J6" s="185"/>
      <c r="K6" s="185"/>
      <c r="L6" s="186"/>
    </row>
    <row r="7" spans="2:12" ht="20.100000000000001" customHeight="1" x14ac:dyDescent="0.4">
      <c r="B7" s="187" t="s">
        <v>397</v>
      </c>
      <c r="C7" s="187" t="s">
        <v>398</v>
      </c>
      <c r="D7" s="187" t="s">
        <v>399</v>
      </c>
      <c r="E7" s="187" t="s">
        <v>400</v>
      </c>
      <c r="F7" s="187">
        <v>12</v>
      </c>
      <c r="G7" s="187" t="s">
        <v>401</v>
      </c>
      <c r="H7" s="187">
        <v>12</v>
      </c>
      <c r="I7" s="187" t="s">
        <v>400</v>
      </c>
      <c r="J7" s="187" t="s">
        <v>402</v>
      </c>
      <c r="K7" s="187">
        <v>0.32</v>
      </c>
      <c r="L7" s="187">
        <v>0.5</v>
      </c>
    </row>
    <row r="8" spans="2:12" ht="20.100000000000001" customHeight="1" x14ac:dyDescent="0.4">
      <c r="B8" s="187" t="s">
        <v>397</v>
      </c>
      <c r="C8" s="187" t="s">
        <v>398</v>
      </c>
      <c r="D8" s="187" t="s">
        <v>399</v>
      </c>
      <c r="E8" s="187" t="s">
        <v>403</v>
      </c>
      <c r="F8" s="187">
        <v>12</v>
      </c>
      <c r="G8" s="187" t="s">
        <v>404</v>
      </c>
      <c r="H8" s="187">
        <v>12</v>
      </c>
      <c r="I8" s="187" t="s">
        <v>403</v>
      </c>
      <c r="J8" s="187" t="s">
        <v>402</v>
      </c>
      <c r="K8" s="187">
        <v>0.32</v>
      </c>
      <c r="L8" s="187">
        <v>0.5</v>
      </c>
    </row>
    <row r="9" spans="2:12" ht="20.100000000000001" customHeight="1" x14ac:dyDescent="0.4">
      <c r="B9" s="187" t="s">
        <v>397</v>
      </c>
      <c r="C9" s="187" t="s">
        <v>398</v>
      </c>
      <c r="D9" s="187" t="s">
        <v>405</v>
      </c>
      <c r="E9" s="187" t="s">
        <v>403</v>
      </c>
      <c r="F9" s="187">
        <v>11</v>
      </c>
      <c r="G9" s="187" t="s">
        <v>406</v>
      </c>
      <c r="H9" s="187">
        <v>12</v>
      </c>
      <c r="I9" s="187" t="s">
        <v>403</v>
      </c>
      <c r="J9" s="187" t="s">
        <v>402</v>
      </c>
      <c r="K9" s="187">
        <v>0.32</v>
      </c>
      <c r="L9" s="187">
        <v>0.5</v>
      </c>
    </row>
    <row r="10" spans="2:12" ht="20.100000000000001" customHeight="1" x14ac:dyDescent="0.4">
      <c r="B10" s="187" t="s">
        <v>397</v>
      </c>
      <c r="C10" s="187" t="s">
        <v>398</v>
      </c>
      <c r="D10" s="187" t="s">
        <v>399</v>
      </c>
      <c r="E10" s="187" t="s">
        <v>400</v>
      </c>
      <c r="F10" s="187">
        <v>11</v>
      </c>
      <c r="G10" s="187" t="s">
        <v>401</v>
      </c>
      <c r="H10" s="187">
        <v>12</v>
      </c>
      <c r="I10" s="187" t="s">
        <v>400</v>
      </c>
      <c r="J10" s="187" t="s">
        <v>402</v>
      </c>
      <c r="K10" s="187">
        <v>0.32</v>
      </c>
      <c r="L10" s="187">
        <v>0.5</v>
      </c>
    </row>
    <row r="11" spans="2:12" ht="20.100000000000001" customHeight="1" x14ac:dyDescent="0.4">
      <c r="B11" s="187" t="s">
        <v>397</v>
      </c>
      <c r="C11" s="187" t="s">
        <v>398</v>
      </c>
      <c r="D11" s="187" t="s">
        <v>399</v>
      </c>
      <c r="E11" s="187" t="s">
        <v>403</v>
      </c>
      <c r="F11" s="187">
        <v>13</v>
      </c>
      <c r="G11" s="187" t="s">
        <v>401</v>
      </c>
      <c r="H11" s="187">
        <v>13</v>
      </c>
      <c r="I11" s="187" t="s">
        <v>403</v>
      </c>
      <c r="J11" s="187" t="s">
        <v>402</v>
      </c>
      <c r="K11" s="187">
        <v>0.32</v>
      </c>
      <c r="L11" s="187">
        <v>0.51</v>
      </c>
    </row>
    <row r="12" spans="2:12" ht="20.100000000000001" customHeight="1" x14ac:dyDescent="0.4">
      <c r="B12" s="187" t="s">
        <v>397</v>
      </c>
      <c r="C12" s="187" t="s">
        <v>398</v>
      </c>
      <c r="D12" s="187" t="s">
        <v>399</v>
      </c>
      <c r="E12" s="187" t="s">
        <v>407</v>
      </c>
      <c r="F12" s="187">
        <v>11</v>
      </c>
      <c r="G12" s="187" t="s">
        <v>401</v>
      </c>
      <c r="H12" s="187">
        <v>11</v>
      </c>
      <c r="I12" s="187" t="s">
        <v>407</v>
      </c>
      <c r="J12" s="187" t="s">
        <v>402</v>
      </c>
      <c r="K12" s="187">
        <v>0.32</v>
      </c>
      <c r="L12" s="187">
        <v>0.51</v>
      </c>
    </row>
    <row r="13" spans="2:12" ht="20.100000000000001" customHeight="1" x14ac:dyDescent="0.4">
      <c r="B13" s="187" t="s">
        <v>397</v>
      </c>
      <c r="C13" s="187" t="s">
        <v>398</v>
      </c>
      <c r="D13" s="187" t="s">
        <v>399</v>
      </c>
      <c r="E13" s="187" t="s">
        <v>400</v>
      </c>
      <c r="F13" s="187">
        <v>11</v>
      </c>
      <c r="G13" s="187" t="s">
        <v>404</v>
      </c>
      <c r="H13" s="187">
        <v>11</v>
      </c>
      <c r="I13" s="187" t="s">
        <v>400</v>
      </c>
      <c r="J13" s="187" t="s">
        <v>402</v>
      </c>
      <c r="K13" s="187">
        <v>0.32</v>
      </c>
      <c r="L13" s="187">
        <v>0.51</v>
      </c>
    </row>
    <row r="14" spans="2:12" ht="20.100000000000001" customHeight="1" x14ac:dyDescent="0.4">
      <c r="B14" s="187" t="s">
        <v>397</v>
      </c>
      <c r="C14" s="187" t="s">
        <v>398</v>
      </c>
      <c r="D14" s="187" t="s">
        <v>408</v>
      </c>
      <c r="E14" s="187" t="s">
        <v>403</v>
      </c>
      <c r="F14" s="187">
        <v>11</v>
      </c>
      <c r="G14" s="187" t="s">
        <v>409</v>
      </c>
      <c r="H14" s="187">
        <v>11</v>
      </c>
      <c r="I14" s="187" t="s">
        <v>403</v>
      </c>
      <c r="J14" s="187" t="s">
        <v>402</v>
      </c>
      <c r="K14" s="187">
        <v>0.32</v>
      </c>
      <c r="L14" s="187">
        <v>0.51</v>
      </c>
    </row>
    <row r="15" spans="2:12" ht="20.100000000000001" customHeight="1" x14ac:dyDescent="0.4">
      <c r="B15" s="187" t="s">
        <v>397</v>
      </c>
      <c r="C15" s="187" t="s">
        <v>398</v>
      </c>
      <c r="D15" s="187" t="s">
        <v>399</v>
      </c>
      <c r="E15" s="187" t="s">
        <v>403</v>
      </c>
      <c r="F15" s="187">
        <v>12</v>
      </c>
      <c r="G15" s="187" t="s">
        <v>401</v>
      </c>
      <c r="H15" s="187">
        <v>13</v>
      </c>
      <c r="I15" s="187" t="s">
        <v>403</v>
      </c>
      <c r="J15" s="187" t="s">
        <v>402</v>
      </c>
      <c r="K15" s="187">
        <v>0.32</v>
      </c>
      <c r="L15" s="187">
        <v>0.51</v>
      </c>
    </row>
    <row r="16" spans="2:12" ht="20.100000000000001" customHeight="1" x14ac:dyDescent="0.4">
      <c r="B16" s="187" t="s">
        <v>397</v>
      </c>
      <c r="C16" s="187" t="s">
        <v>398</v>
      </c>
      <c r="D16" s="187" t="s">
        <v>405</v>
      </c>
      <c r="E16" s="187" t="s">
        <v>403</v>
      </c>
      <c r="F16" s="187">
        <v>11</v>
      </c>
      <c r="G16" s="187" t="s">
        <v>406</v>
      </c>
      <c r="H16" s="187">
        <v>11</v>
      </c>
      <c r="I16" s="187" t="s">
        <v>403</v>
      </c>
      <c r="J16" s="187" t="s">
        <v>402</v>
      </c>
      <c r="K16" s="187">
        <v>0.32</v>
      </c>
      <c r="L16" s="187">
        <v>0.51</v>
      </c>
    </row>
    <row r="17" spans="2:12" ht="20.100000000000001" customHeight="1" x14ac:dyDescent="0.4">
      <c r="B17" s="187" t="s">
        <v>397</v>
      </c>
      <c r="C17" s="187" t="s">
        <v>410</v>
      </c>
      <c r="D17" s="187" t="s">
        <v>399</v>
      </c>
      <c r="E17" s="187" t="s">
        <v>411</v>
      </c>
      <c r="F17" s="187">
        <v>13</v>
      </c>
      <c r="G17" s="187" t="s">
        <v>401</v>
      </c>
      <c r="H17" s="187">
        <v>13</v>
      </c>
      <c r="I17" s="187" t="s">
        <v>403</v>
      </c>
      <c r="J17" s="187" t="s">
        <v>402</v>
      </c>
      <c r="K17" s="187">
        <v>0.4</v>
      </c>
      <c r="L17" s="187">
        <v>0.52</v>
      </c>
    </row>
    <row r="18" spans="2:12" ht="20.100000000000001" customHeight="1" x14ac:dyDescent="0.4">
      <c r="B18" s="187" t="s">
        <v>397</v>
      </c>
      <c r="C18" s="187" t="s">
        <v>410</v>
      </c>
      <c r="D18" s="187" t="s">
        <v>399</v>
      </c>
      <c r="E18" s="187" t="s">
        <v>412</v>
      </c>
      <c r="F18" s="187">
        <v>12</v>
      </c>
      <c r="G18" s="187" t="s">
        <v>401</v>
      </c>
      <c r="H18" s="187">
        <v>12</v>
      </c>
      <c r="I18" s="187" t="s">
        <v>400</v>
      </c>
      <c r="J18" s="187" t="s">
        <v>402</v>
      </c>
      <c r="K18" s="187">
        <v>0.39</v>
      </c>
      <c r="L18" s="187">
        <v>0.52</v>
      </c>
    </row>
    <row r="19" spans="2:12" ht="20.100000000000001" customHeight="1" x14ac:dyDescent="0.4">
      <c r="B19" s="187" t="s">
        <v>397</v>
      </c>
      <c r="C19" s="187" t="s">
        <v>410</v>
      </c>
      <c r="D19" s="187" t="s">
        <v>405</v>
      </c>
      <c r="E19" s="187" t="s">
        <v>411</v>
      </c>
      <c r="F19" s="187">
        <v>11</v>
      </c>
      <c r="G19" s="187" t="s">
        <v>406</v>
      </c>
      <c r="H19" s="187">
        <v>12</v>
      </c>
      <c r="I19" s="187" t="s">
        <v>403</v>
      </c>
      <c r="J19" s="187" t="s">
        <v>402</v>
      </c>
      <c r="K19" s="187">
        <v>0.4</v>
      </c>
      <c r="L19" s="187">
        <v>0.52</v>
      </c>
    </row>
    <row r="20" spans="2:12" ht="20.100000000000001" customHeight="1" x14ac:dyDescent="0.4">
      <c r="B20" s="187" t="s">
        <v>397</v>
      </c>
      <c r="C20" s="187" t="s">
        <v>413</v>
      </c>
      <c r="D20" s="187" t="s">
        <v>405</v>
      </c>
      <c r="E20" s="187" t="s">
        <v>403</v>
      </c>
      <c r="F20" s="187">
        <v>12</v>
      </c>
      <c r="G20" s="187" t="s">
        <v>406</v>
      </c>
      <c r="H20" s="187">
        <v>13</v>
      </c>
      <c r="I20" s="187" t="s">
        <v>414</v>
      </c>
      <c r="J20" s="187" t="s">
        <v>402</v>
      </c>
      <c r="K20" s="187">
        <v>0.34</v>
      </c>
      <c r="L20" s="187">
        <v>0.52</v>
      </c>
    </row>
    <row r="21" spans="2:12" ht="20.100000000000001" customHeight="1" x14ac:dyDescent="0.4">
      <c r="B21" s="187" t="s">
        <v>397</v>
      </c>
      <c r="C21" s="187" t="s">
        <v>413</v>
      </c>
      <c r="D21" s="187" t="s">
        <v>405</v>
      </c>
      <c r="E21" s="187" t="s">
        <v>400</v>
      </c>
      <c r="F21" s="187">
        <v>12</v>
      </c>
      <c r="G21" s="187" t="s">
        <v>406</v>
      </c>
      <c r="H21" s="187">
        <v>12</v>
      </c>
      <c r="I21" s="187" t="s">
        <v>414</v>
      </c>
      <c r="J21" s="187" t="s">
        <v>402</v>
      </c>
      <c r="K21" s="187">
        <v>0.34</v>
      </c>
      <c r="L21" s="187">
        <v>0.52</v>
      </c>
    </row>
    <row r="22" spans="2:12" ht="20.100000000000001" customHeight="1" x14ac:dyDescent="0.4">
      <c r="B22" s="187" t="s">
        <v>397</v>
      </c>
      <c r="C22" s="187" t="s">
        <v>413</v>
      </c>
      <c r="D22" s="187" t="s">
        <v>405</v>
      </c>
      <c r="E22" s="187" t="s">
        <v>407</v>
      </c>
      <c r="F22" s="187">
        <v>11</v>
      </c>
      <c r="G22" s="187" t="s">
        <v>406</v>
      </c>
      <c r="H22" s="187">
        <v>12</v>
      </c>
      <c r="I22" s="187" t="s">
        <v>414</v>
      </c>
      <c r="J22" s="187" t="s">
        <v>402</v>
      </c>
      <c r="K22" s="187">
        <v>0.33</v>
      </c>
      <c r="L22" s="187">
        <v>0.52</v>
      </c>
    </row>
    <row r="23" spans="2:12" ht="20.100000000000001" customHeight="1" x14ac:dyDescent="0.4">
      <c r="B23" s="187" t="s">
        <v>397</v>
      </c>
      <c r="C23" s="187" t="s">
        <v>413</v>
      </c>
      <c r="D23" s="187" t="s">
        <v>408</v>
      </c>
      <c r="E23" s="187" t="s">
        <v>403</v>
      </c>
      <c r="F23" s="187">
        <v>12</v>
      </c>
      <c r="G23" s="187" t="s">
        <v>409</v>
      </c>
      <c r="H23" s="187">
        <v>12</v>
      </c>
      <c r="I23" s="187" t="s">
        <v>414</v>
      </c>
      <c r="J23" s="187" t="s">
        <v>402</v>
      </c>
      <c r="K23" s="187">
        <v>0.34</v>
      </c>
      <c r="L23" s="187">
        <v>0.52</v>
      </c>
    </row>
    <row r="24" spans="2:12" ht="20.100000000000001" customHeight="1" x14ac:dyDescent="0.4">
      <c r="B24" s="187" t="s">
        <v>397</v>
      </c>
      <c r="C24" s="187" t="s">
        <v>413</v>
      </c>
      <c r="D24" s="187" t="s">
        <v>408</v>
      </c>
      <c r="E24" s="187" t="s">
        <v>400</v>
      </c>
      <c r="F24" s="187">
        <v>11</v>
      </c>
      <c r="G24" s="187" t="s">
        <v>409</v>
      </c>
      <c r="H24" s="187">
        <v>12</v>
      </c>
      <c r="I24" s="187" t="s">
        <v>414</v>
      </c>
      <c r="J24" s="187" t="s">
        <v>402</v>
      </c>
      <c r="K24" s="187">
        <v>0.33</v>
      </c>
      <c r="L24" s="187">
        <v>0.52</v>
      </c>
    </row>
    <row r="25" spans="2:12" ht="20.100000000000001" customHeight="1" x14ac:dyDescent="0.4">
      <c r="B25" s="187" t="s">
        <v>397</v>
      </c>
      <c r="C25" s="187" t="s">
        <v>413</v>
      </c>
      <c r="D25" s="187" t="s">
        <v>415</v>
      </c>
      <c r="E25" s="187" t="s">
        <v>403</v>
      </c>
      <c r="F25" s="187">
        <v>13</v>
      </c>
      <c r="G25" s="187" t="s">
        <v>401</v>
      </c>
      <c r="H25" s="187">
        <v>13</v>
      </c>
      <c r="I25" s="187" t="s">
        <v>416</v>
      </c>
      <c r="J25" s="187" t="s">
        <v>402</v>
      </c>
      <c r="K25" s="187">
        <v>0.34</v>
      </c>
      <c r="L25" s="187">
        <v>0.52</v>
      </c>
    </row>
    <row r="26" spans="2:12" ht="20.100000000000001" customHeight="1" x14ac:dyDescent="0.4">
      <c r="B26" s="187" t="s">
        <v>397</v>
      </c>
      <c r="C26" s="187" t="s">
        <v>413</v>
      </c>
      <c r="D26" s="187" t="s">
        <v>415</v>
      </c>
      <c r="E26" s="187" t="s">
        <v>400</v>
      </c>
      <c r="F26" s="187">
        <v>12</v>
      </c>
      <c r="G26" s="187" t="s">
        <v>401</v>
      </c>
      <c r="H26" s="187">
        <v>13</v>
      </c>
      <c r="I26" s="187" t="s">
        <v>416</v>
      </c>
      <c r="J26" s="187" t="s">
        <v>402</v>
      </c>
      <c r="K26" s="187">
        <v>0.34</v>
      </c>
      <c r="L26" s="187">
        <v>0.52</v>
      </c>
    </row>
    <row r="27" spans="2:12" ht="20.100000000000001" customHeight="1" x14ac:dyDescent="0.4">
      <c r="B27" s="187" t="s">
        <v>397</v>
      </c>
      <c r="C27" s="187" t="s">
        <v>413</v>
      </c>
      <c r="D27" s="187" t="s">
        <v>415</v>
      </c>
      <c r="E27" s="187" t="s">
        <v>407</v>
      </c>
      <c r="F27" s="187">
        <v>12</v>
      </c>
      <c r="G27" s="187" t="s">
        <v>401</v>
      </c>
      <c r="H27" s="187">
        <v>12</v>
      </c>
      <c r="I27" s="187" t="s">
        <v>416</v>
      </c>
      <c r="J27" s="187" t="s">
        <v>402</v>
      </c>
      <c r="K27" s="187">
        <v>0.34</v>
      </c>
      <c r="L27" s="187">
        <v>0.52</v>
      </c>
    </row>
    <row r="28" spans="2:12" ht="20.100000000000001" customHeight="1" x14ac:dyDescent="0.4">
      <c r="B28" s="187" t="s">
        <v>397</v>
      </c>
      <c r="C28" s="187" t="s">
        <v>413</v>
      </c>
      <c r="D28" s="187" t="s">
        <v>417</v>
      </c>
      <c r="E28" s="187" t="s">
        <v>403</v>
      </c>
      <c r="F28" s="187">
        <v>11</v>
      </c>
      <c r="G28" s="187" t="s">
        <v>406</v>
      </c>
      <c r="H28" s="187">
        <v>12</v>
      </c>
      <c r="I28" s="187" t="s">
        <v>416</v>
      </c>
      <c r="J28" s="187" t="s">
        <v>402</v>
      </c>
      <c r="K28" s="187">
        <v>0.34</v>
      </c>
      <c r="L28" s="187">
        <v>0.52</v>
      </c>
    </row>
    <row r="29" spans="2:12" ht="20.100000000000001" customHeight="1" x14ac:dyDescent="0.4">
      <c r="B29" s="187" t="s">
        <v>397</v>
      </c>
      <c r="C29" s="187" t="s">
        <v>410</v>
      </c>
      <c r="D29" s="187" t="s">
        <v>399</v>
      </c>
      <c r="E29" s="187" t="s">
        <v>411</v>
      </c>
      <c r="F29" s="187">
        <v>12</v>
      </c>
      <c r="G29" s="187" t="s">
        <v>401</v>
      </c>
      <c r="H29" s="187">
        <v>13</v>
      </c>
      <c r="I29" s="187" t="s">
        <v>403</v>
      </c>
      <c r="J29" s="187" t="s">
        <v>402</v>
      </c>
      <c r="K29" s="187">
        <v>0.4</v>
      </c>
      <c r="L29" s="187">
        <v>0.52</v>
      </c>
    </row>
    <row r="30" spans="2:12" ht="20.100000000000001" customHeight="1" x14ac:dyDescent="0.4">
      <c r="B30" s="187" t="s">
        <v>397</v>
      </c>
      <c r="C30" s="187" t="s">
        <v>410</v>
      </c>
      <c r="D30" s="187" t="s">
        <v>399</v>
      </c>
      <c r="E30" s="187" t="s">
        <v>412</v>
      </c>
      <c r="F30" s="187">
        <v>11</v>
      </c>
      <c r="G30" s="187" t="s">
        <v>401</v>
      </c>
      <c r="H30" s="187">
        <v>12</v>
      </c>
      <c r="I30" s="187" t="s">
        <v>400</v>
      </c>
      <c r="J30" s="187" t="s">
        <v>402</v>
      </c>
      <c r="K30" s="187">
        <v>0.39</v>
      </c>
      <c r="L30" s="187">
        <v>0.52</v>
      </c>
    </row>
    <row r="31" spans="2:12" ht="20.100000000000001" customHeight="1" x14ac:dyDescent="0.4">
      <c r="B31" s="187" t="s">
        <v>397</v>
      </c>
      <c r="C31" s="187" t="s">
        <v>398</v>
      </c>
      <c r="D31" s="187" t="s">
        <v>405</v>
      </c>
      <c r="E31" s="187" t="s">
        <v>400</v>
      </c>
      <c r="F31" s="187">
        <v>10</v>
      </c>
      <c r="G31" s="187" t="s">
        <v>406</v>
      </c>
      <c r="H31" s="187">
        <v>11</v>
      </c>
      <c r="I31" s="187" t="s">
        <v>400</v>
      </c>
      <c r="J31" s="187" t="s">
        <v>402</v>
      </c>
      <c r="K31" s="187">
        <v>0.32</v>
      </c>
      <c r="L31" s="187">
        <v>0.53</v>
      </c>
    </row>
    <row r="32" spans="2:12" ht="20.100000000000001" customHeight="1" x14ac:dyDescent="0.4">
      <c r="B32" s="187" t="s">
        <v>397</v>
      </c>
      <c r="C32" s="187" t="s">
        <v>410</v>
      </c>
      <c r="D32" s="187" t="s">
        <v>399</v>
      </c>
      <c r="E32" s="187" t="s">
        <v>418</v>
      </c>
      <c r="F32" s="187">
        <v>11</v>
      </c>
      <c r="G32" s="187" t="s">
        <v>401</v>
      </c>
      <c r="H32" s="187">
        <v>11</v>
      </c>
      <c r="I32" s="187" t="s">
        <v>407</v>
      </c>
      <c r="J32" s="187" t="s">
        <v>402</v>
      </c>
      <c r="K32" s="187">
        <v>0.39</v>
      </c>
      <c r="L32" s="187">
        <v>0.53</v>
      </c>
    </row>
    <row r="33" spans="2:12" ht="20.100000000000001" customHeight="1" x14ac:dyDescent="0.4">
      <c r="B33" s="187" t="s">
        <v>397</v>
      </c>
      <c r="C33" s="187" t="s">
        <v>410</v>
      </c>
      <c r="D33" s="187" t="s">
        <v>408</v>
      </c>
      <c r="E33" s="187" t="s">
        <v>411</v>
      </c>
      <c r="F33" s="187">
        <v>11</v>
      </c>
      <c r="G33" s="187" t="s">
        <v>409</v>
      </c>
      <c r="H33" s="187">
        <v>11</v>
      </c>
      <c r="I33" s="187" t="s">
        <v>403</v>
      </c>
      <c r="J33" s="187" t="s">
        <v>402</v>
      </c>
      <c r="K33" s="187">
        <v>0.4</v>
      </c>
      <c r="L33" s="187">
        <v>0.53</v>
      </c>
    </row>
    <row r="34" spans="2:12" ht="20.100000000000001" customHeight="1" x14ac:dyDescent="0.4">
      <c r="B34" s="187" t="s">
        <v>397</v>
      </c>
      <c r="C34" s="187" t="s">
        <v>413</v>
      </c>
      <c r="D34" s="187" t="s">
        <v>399</v>
      </c>
      <c r="E34" s="187" t="s">
        <v>403</v>
      </c>
      <c r="F34" s="187">
        <v>14</v>
      </c>
      <c r="G34" s="187" t="s">
        <v>401</v>
      </c>
      <c r="H34" s="187">
        <v>14</v>
      </c>
      <c r="I34" s="187" t="s">
        <v>414</v>
      </c>
      <c r="J34" s="187" t="s">
        <v>402</v>
      </c>
      <c r="K34" s="187">
        <v>0.34</v>
      </c>
      <c r="L34" s="187">
        <v>0.53</v>
      </c>
    </row>
    <row r="35" spans="2:12" ht="20.100000000000001" customHeight="1" x14ac:dyDescent="0.4">
      <c r="B35" s="187" t="s">
        <v>397</v>
      </c>
      <c r="C35" s="187" t="s">
        <v>413</v>
      </c>
      <c r="D35" s="187" t="s">
        <v>399</v>
      </c>
      <c r="E35" s="187" t="s">
        <v>400</v>
      </c>
      <c r="F35" s="187">
        <v>13</v>
      </c>
      <c r="G35" s="187" t="s">
        <v>401</v>
      </c>
      <c r="H35" s="187">
        <v>14</v>
      </c>
      <c r="I35" s="187" t="s">
        <v>414</v>
      </c>
      <c r="J35" s="187" t="s">
        <v>402</v>
      </c>
      <c r="K35" s="187">
        <v>0.34</v>
      </c>
      <c r="L35" s="187">
        <v>0.53</v>
      </c>
    </row>
    <row r="36" spans="2:12" ht="20.100000000000001" customHeight="1" x14ac:dyDescent="0.4">
      <c r="B36" s="187" t="s">
        <v>397</v>
      </c>
      <c r="C36" s="187" t="s">
        <v>413</v>
      </c>
      <c r="D36" s="187" t="s">
        <v>399</v>
      </c>
      <c r="E36" s="187" t="s">
        <v>407</v>
      </c>
      <c r="F36" s="187">
        <v>13</v>
      </c>
      <c r="G36" s="187" t="s">
        <v>401</v>
      </c>
      <c r="H36" s="187">
        <v>13</v>
      </c>
      <c r="I36" s="187" t="s">
        <v>414</v>
      </c>
      <c r="J36" s="187" t="s">
        <v>402</v>
      </c>
      <c r="K36" s="187">
        <v>0.34</v>
      </c>
      <c r="L36" s="187">
        <v>0.53</v>
      </c>
    </row>
    <row r="37" spans="2:12" ht="20.100000000000001" customHeight="1" x14ac:dyDescent="0.4">
      <c r="B37" s="187" t="s">
        <v>397</v>
      </c>
      <c r="C37" s="187" t="s">
        <v>413</v>
      </c>
      <c r="D37" s="187" t="s">
        <v>408</v>
      </c>
      <c r="E37" s="187" t="s">
        <v>407</v>
      </c>
      <c r="F37" s="187">
        <v>11</v>
      </c>
      <c r="G37" s="187" t="s">
        <v>409</v>
      </c>
      <c r="H37" s="187">
        <v>11</v>
      </c>
      <c r="I37" s="187" t="s">
        <v>414</v>
      </c>
      <c r="J37" s="187" t="s">
        <v>402</v>
      </c>
      <c r="K37" s="187">
        <v>0.33</v>
      </c>
      <c r="L37" s="187">
        <v>0.53</v>
      </c>
    </row>
    <row r="38" spans="2:12" ht="20.100000000000001" customHeight="1" x14ac:dyDescent="0.4">
      <c r="B38" s="187" t="s">
        <v>397</v>
      </c>
      <c r="C38" s="187" t="s">
        <v>413</v>
      </c>
      <c r="D38" s="187" t="s">
        <v>419</v>
      </c>
      <c r="E38" s="187" t="s">
        <v>403</v>
      </c>
      <c r="F38" s="187">
        <v>11</v>
      </c>
      <c r="G38" s="187" t="s">
        <v>420</v>
      </c>
      <c r="H38" s="187">
        <v>11</v>
      </c>
      <c r="I38" s="187" t="s">
        <v>414</v>
      </c>
      <c r="J38" s="187" t="s">
        <v>402</v>
      </c>
      <c r="K38" s="187">
        <v>0.33</v>
      </c>
      <c r="L38" s="187">
        <v>0.53</v>
      </c>
    </row>
    <row r="39" spans="2:12" ht="20.100000000000001" customHeight="1" x14ac:dyDescent="0.4">
      <c r="B39" s="187" t="s">
        <v>397</v>
      </c>
      <c r="C39" s="187" t="s">
        <v>413</v>
      </c>
      <c r="D39" s="187" t="s">
        <v>421</v>
      </c>
      <c r="E39" s="187" t="s">
        <v>403</v>
      </c>
      <c r="F39" s="187">
        <v>11</v>
      </c>
      <c r="G39" s="187" t="s">
        <v>422</v>
      </c>
      <c r="H39" s="187">
        <v>11</v>
      </c>
      <c r="I39" s="187" t="s">
        <v>414</v>
      </c>
      <c r="J39" s="187" t="s">
        <v>402</v>
      </c>
      <c r="K39" s="187">
        <v>0.33</v>
      </c>
      <c r="L39" s="187">
        <v>0.53</v>
      </c>
    </row>
    <row r="40" spans="2:12" ht="20.100000000000001" customHeight="1" x14ac:dyDescent="0.4">
      <c r="B40" s="187" t="s">
        <v>397</v>
      </c>
      <c r="C40" s="187" t="s">
        <v>413</v>
      </c>
      <c r="D40" s="187" t="s">
        <v>423</v>
      </c>
      <c r="E40" s="187" t="s">
        <v>403</v>
      </c>
      <c r="F40" s="187">
        <v>11</v>
      </c>
      <c r="G40" s="187" t="s">
        <v>424</v>
      </c>
      <c r="H40" s="187">
        <v>11</v>
      </c>
      <c r="I40" s="187" t="s">
        <v>414</v>
      </c>
      <c r="J40" s="187" t="s">
        <v>402</v>
      </c>
      <c r="K40" s="187">
        <v>0.28000000000000003</v>
      </c>
      <c r="L40" s="187">
        <v>0.53</v>
      </c>
    </row>
    <row r="41" spans="2:12" ht="20.100000000000001" customHeight="1" x14ac:dyDescent="0.4">
      <c r="B41" s="187" t="s">
        <v>397</v>
      </c>
      <c r="C41" s="187" t="s">
        <v>413</v>
      </c>
      <c r="D41" s="187" t="s">
        <v>417</v>
      </c>
      <c r="E41" s="187" t="s">
        <v>400</v>
      </c>
      <c r="F41" s="187">
        <v>11</v>
      </c>
      <c r="G41" s="187" t="s">
        <v>406</v>
      </c>
      <c r="H41" s="187">
        <v>11</v>
      </c>
      <c r="I41" s="187" t="s">
        <v>416</v>
      </c>
      <c r="J41" s="187" t="s">
        <v>402</v>
      </c>
      <c r="K41" s="187">
        <v>0.34</v>
      </c>
      <c r="L41" s="187">
        <v>0.53</v>
      </c>
    </row>
    <row r="42" spans="2:12" ht="20.100000000000001" customHeight="1" x14ac:dyDescent="0.4">
      <c r="B42" s="187" t="s">
        <v>397</v>
      </c>
      <c r="C42" s="187" t="s">
        <v>413</v>
      </c>
      <c r="D42" s="187" t="s">
        <v>425</v>
      </c>
      <c r="E42" s="187" t="s">
        <v>403</v>
      </c>
      <c r="F42" s="187">
        <v>11</v>
      </c>
      <c r="G42" s="187" t="s">
        <v>409</v>
      </c>
      <c r="H42" s="187">
        <v>11</v>
      </c>
      <c r="I42" s="187" t="s">
        <v>416</v>
      </c>
      <c r="J42" s="187" t="s">
        <v>402</v>
      </c>
      <c r="K42" s="187">
        <v>0.34</v>
      </c>
      <c r="L42" s="187">
        <v>0.53</v>
      </c>
    </row>
    <row r="43" spans="2:12" ht="20.100000000000001" customHeight="1" x14ac:dyDescent="0.4">
      <c r="B43" s="187" t="s">
        <v>397</v>
      </c>
      <c r="C43" s="187" t="s">
        <v>413</v>
      </c>
      <c r="D43" s="187" t="s">
        <v>399</v>
      </c>
      <c r="E43" s="187" t="s">
        <v>403</v>
      </c>
      <c r="F43" s="187">
        <v>11</v>
      </c>
      <c r="G43" s="187" t="s">
        <v>401</v>
      </c>
      <c r="H43" s="187">
        <v>11</v>
      </c>
      <c r="I43" s="187" t="s">
        <v>414</v>
      </c>
      <c r="J43" s="187" t="s">
        <v>402</v>
      </c>
      <c r="K43" s="187">
        <v>0.34</v>
      </c>
      <c r="L43" s="187">
        <v>0.53</v>
      </c>
    </row>
    <row r="44" spans="2:12" ht="20.100000000000001" customHeight="1" x14ac:dyDescent="0.4">
      <c r="B44" s="187" t="s">
        <v>397</v>
      </c>
      <c r="C44" s="187" t="s">
        <v>398</v>
      </c>
      <c r="D44" s="187" t="s">
        <v>399</v>
      </c>
      <c r="E44" s="187" t="s">
        <v>407</v>
      </c>
      <c r="F44" s="187">
        <v>10</v>
      </c>
      <c r="G44" s="187" t="s">
        <v>401</v>
      </c>
      <c r="H44" s="187">
        <v>11</v>
      </c>
      <c r="I44" s="187" t="s">
        <v>407</v>
      </c>
      <c r="J44" s="187" t="s">
        <v>402</v>
      </c>
      <c r="K44" s="187">
        <v>0.32</v>
      </c>
      <c r="L44" s="187">
        <v>0.53</v>
      </c>
    </row>
    <row r="45" spans="2:12" ht="20.100000000000001" customHeight="1" x14ac:dyDescent="0.4">
      <c r="B45" s="187" t="s">
        <v>397</v>
      </c>
      <c r="C45" s="187" t="s">
        <v>398</v>
      </c>
      <c r="D45" s="187" t="s">
        <v>408</v>
      </c>
      <c r="E45" s="187" t="s">
        <v>403</v>
      </c>
      <c r="F45" s="187">
        <v>10</v>
      </c>
      <c r="G45" s="187" t="s">
        <v>409</v>
      </c>
      <c r="H45" s="187">
        <v>11</v>
      </c>
      <c r="I45" s="187" t="s">
        <v>403</v>
      </c>
      <c r="J45" s="187" t="s">
        <v>402</v>
      </c>
      <c r="K45" s="187">
        <v>0.32</v>
      </c>
      <c r="L45" s="187">
        <v>0.53</v>
      </c>
    </row>
    <row r="46" spans="2:12" ht="20.100000000000001" customHeight="1" x14ac:dyDescent="0.4">
      <c r="B46" s="187" t="s">
        <v>397</v>
      </c>
      <c r="C46" s="187" t="s">
        <v>410</v>
      </c>
      <c r="D46" s="187" t="s">
        <v>405</v>
      </c>
      <c r="E46" s="187" t="s">
        <v>411</v>
      </c>
      <c r="F46" s="187">
        <v>11</v>
      </c>
      <c r="G46" s="187" t="s">
        <v>406</v>
      </c>
      <c r="H46" s="187">
        <v>11</v>
      </c>
      <c r="I46" s="187" t="s">
        <v>403</v>
      </c>
      <c r="J46" s="187" t="s">
        <v>402</v>
      </c>
      <c r="K46" s="187">
        <v>0.4</v>
      </c>
      <c r="L46" s="187">
        <v>0.53</v>
      </c>
    </row>
    <row r="47" spans="2:12" ht="20.100000000000001" customHeight="1" x14ac:dyDescent="0.4">
      <c r="B47" s="187" t="s">
        <v>397</v>
      </c>
      <c r="C47" s="187" t="s">
        <v>426</v>
      </c>
      <c r="D47" s="187" t="s">
        <v>399</v>
      </c>
      <c r="E47" s="187" t="s">
        <v>411</v>
      </c>
      <c r="F47" s="187">
        <v>13</v>
      </c>
      <c r="G47" s="187" t="s">
        <v>401</v>
      </c>
      <c r="H47" s="187">
        <v>13</v>
      </c>
      <c r="I47" s="187" t="s">
        <v>411</v>
      </c>
      <c r="J47" s="187" t="s">
        <v>402</v>
      </c>
      <c r="K47" s="187">
        <v>0.46</v>
      </c>
      <c r="L47" s="187">
        <v>0.54</v>
      </c>
    </row>
    <row r="48" spans="2:12" ht="20.100000000000001" customHeight="1" x14ac:dyDescent="0.4">
      <c r="B48" s="187" t="s">
        <v>397</v>
      </c>
      <c r="C48" s="187" t="s">
        <v>426</v>
      </c>
      <c r="D48" s="187" t="s">
        <v>399</v>
      </c>
      <c r="E48" s="187" t="s">
        <v>412</v>
      </c>
      <c r="F48" s="187">
        <v>12</v>
      </c>
      <c r="G48" s="187" t="s">
        <v>401</v>
      </c>
      <c r="H48" s="187">
        <v>12</v>
      </c>
      <c r="I48" s="187" t="s">
        <v>412</v>
      </c>
      <c r="J48" s="187" t="s">
        <v>402</v>
      </c>
      <c r="K48" s="187">
        <v>0.45</v>
      </c>
      <c r="L48" s="187">
        <v>0.54</v>
      </c>
    </row>
    <row r="49" spans="2:12" ht="20.100000000000001" customHeight="1" x14ac:dyDescent="0.4">
      <c r="B49" s="187" t="s">
        <v>397</v>
      </c>
      <c r="C49" s="187" t="s">
        <v>426</v>
      </c>
      <c r="D49" s="187" t="s">
        <v>405</v>
      </c>
      <c r="E49" s="187" t="s">
        <v>411</v>
      </c>
      <c r="F49" s="187">
        <v>11</v>
      </c>
      <c r="G49" s="187" t="s">
        <v>406</v>
      </c>
      <c r="H49" s="187">
        <v>12</v>
      </c>
      <c r="I49" s="187" t="s">
        <v>411</v>
      </c>
      <c r="J49" s="187" t="s">
        <v>402</v>
      </c>
      <c r="K49" s="187">
        <v>0.45</v>
      </c>
      <c r="L49" s="187">
        <v>0.54</v>
      </c>
    </row>
    <row r="50" spans="2:12" ht="20.100000000000001" customHeight="1" x14ac:dyDescent="0.4">
      <c r="B50" s="187" t="s">
        <v>397</v>
      </c>
      <c r="C50" s="187" t="s">
        <v>427</v>
      </c>
      <c r="D50" s="187" t="s">
        <v>399</v>
      </c>
      <c r="E50" s="187" t="s">
        <v>411</v>
      </c>
      <c r="F50" s="187">
        <v>13</v>
      </c>
      <c r="G50" s="187" t="s">
        <v>401</v>
      </c>
      <c r="H50" s="187">
        <v>13</v>
      </c>
      <c r="I50" s="187" t="s">
        <v>428</v>
      </c>
      <c r="J50" s="187" t="s">
        <v>402</v>
      </c>
      <c r="K50" s="187">
        <v>0.37</v>
      </c>
      <c r="L50" s="187">
        <v>0.54</v>
      </c>
    </row>
    <row r="51" spans="2:12" ht="20.100000000000001" customHeight="1" x14ac:dyDescent="0.4">
      <c r="B51" s="187" t="s">
        <v>397</v>
      </c>
      <c r="C51" s="187" t="s">
        <v>427</v>
      </c>
      <c r="D51" s="187" t="s">
        <v>399</v>
      </c>
      <c r="E51" s="187" t="s">
        <v>412</v>
      </c>
      <c r="F51" s="187">
        <v>12</v>
      </c>
      <c r="G51" s="187" t="s">
        <v>401</v>
      </c>
      <c r="H51" s="187">
        <v>12</v>
      </c>
      <c r="I51" s="187" t="s">
        <v>429</v>
      </c>
      <c r="J51" s="187" t="s">
        <v>402</v>
      </c>
      <c r="K51" s="187">
        <v>0.36</v>
      </c>
      <c r="L51" s="187">
        <v>0.54</v>
      </c>
    </row>
    <row r="52" spans="2:12" ht="20.100000000000001" customHeight="1" x14ac:dyDescent="0.4">
      <c r="B52" s="187" t="s">
        <v>397</v>
      </c>
      <c r="C52" s="187" t="s">
        <v>427</v>
      </c>
      <c r="D52" s="187" t="s">
        <v>405</v>
      </c>
      <c r="E52" s="187" t="s">
        <v>411</v>
      </c>
      <c r="F52" s="187">
        <v>11</v>
      </c>
      <c r="G52" s="187" t="s">
        <v>406</v>
      </c>
      <c r="H52" s="187">
        <v>12</v>
      </c>
      <c r="I52" s="187" t="s">
        <v>428</v>
      </c>
      <c r="J52" s="187" t="s">
        <v>402</v>
      </c>
      <c r="K52" s="187">
        <v>0.37</v>
      </c>
      <c r="L52" s="187">
        <v>0.54</v>
      </c>
    </row>
    <row r="53" spans="2:12" ht="20.100000000000001" customHeight="1" x14ac:dyDescent="0.4">
      <c r="B53" s="187" t="s">
        <v>397</v>
      </c>
      <c r="C53" s="187" t="s">
        <v>430</v>
      </c>
      <c r="D53" s="187" t="s">
        <v>399</v>
      </c>
      <c r="E53" s="187" t="s">
        <v>412</v>
      </c>
      <c r="F53" s="187">
        <v>13</v>
      </c>
      <c r="G53" s="187" t="s">
        <v>401</v>
      </c>
      <c r="H53" s="187">
        <v>14</v>
      </c>
      <c r="I53" s="187" t="s">
        <v>414</v>
      </c>
      <c r="J53" s="187" t="s">
        <v>402</v>
      </c>
      <c r="K53" s="187">
        <v>0.45</v>
      </c>
      <c r="L53" s="187">
        <v>0.54</v>
      </c>
    </row>
    <row r="54" spans="2:12" ht="20.100000000000001" customHeight="1" x14ac:dyDescent="0.4">
      <c r="B54" s="187" t="s">
        <v>397</v>
      </c>
      <c r="C54" s="187" t="s">
        <v>430</v>
      </c>
      <c r="D54" s="187" t="s">
        <v>399</v>
      </c>
      <c r="E54" s="187" t="s">
        <v>418</v>
      </c>
      <c r="F54" s="187">
        <v>13</v>
      </c>
      <c r="G54" s="187" t="s">
        <v>401</v>
      </c>
      <c r="H54" s="187">
        <v>13</v>
      </c>
      <c r="I54" s="187" t="s">
        <v>414</v>
      </c>
      <c r="J54" s="187" t="s">
        <v>402</v>
      </c>
      <c r="K54" s="187">
        <v>0.45</v>
      </c>
      <c r="L54" s="187">
        <v>0.54</v>
      </c>
    </row>
    <row r="55" spans="2:12" ht="20.100000000000001" customHeight="1" x14ac:dyDescent="0.4">
      <c r="B55" s="187" t="s">
        <v>397</v>
      </c>
      <c r="C55" s="187" t="s">
        <v>430</v>
      </c>
      <c r="D55" s="187" t="s">
        <v>405</v>
      </c>
      <c r="E55" s="187" t="s">
        <v>411</v>
      </c>
      <c r="F55" s="187">
        <v>12</v>
      </c>
      <c r="G55" s="187" t="s">
        <v>406</v>
      </c>
      <c r="H55" s="187">
        <v>13</v>
      </c>
      <c r="I55" s="187" t="s">
        <v>414</v>
      </c>
      <c r="J55" s="187" t="s">
        <v>402</v>
      </c>
      <c r="K55" s="187">
        <v>0.45</v>
      </c>
      <c r="L55" s="187">
        <v>0.54</v>
      </c>
    </row>
    <row r="56" spans="2:12" ht="20.100000000000001" customHeight="1" x14ac:dyDescent="0.4">
      <c r="B56" s="187" t="s">
        <v>397</v>
      </c>
      <c r="C56" s="187" t="s">
        <v>430</v>
      </c>
      <c r="D56" s="187" t="s">
        <v>405</v>
      </c>
      <c r="E56" s="187" t="s">
        <v>412</v>
      </c>
      <c r="F56" s="187">
        <v>12</v>
      </c>
      <c r="G56" s="187" t="s">
        <v>406</v>
      </c>
      <c r="H56" s="187">
        <v>12</v>
      </c>
      <c r="I56" s="187" t="s">
        <v>414</v>
      </c>
      <c r="J56" s="187" t="s">
        <v>402</v>
      </c>
      <c r="K56" s="187">
        <v>0.45</v>
      </c>
      <c r="L56" s="187">
        <v>0.54</v>
      </c>
    </row>
    <row r="57" spans="2:12" ht="20.100000000000001" customHeight="1" x14ac:dyDescent="0.4">
      <c r="B57" s="187" t="s">
        <v>397</v>
      </c>
      <c r="C57" s="187" t="s">
        <v>430</v>
      </c>
      <c r="D57" s="187" t="s">
        <v>405</v>
      </c>
      <c r="E57" s="187" t="s">
        <v>418</v>
      </c>
      <c r="F57" s="187">
        <v>11</v>
      </c>
      <c r="G57" s="187" t="s">
        <v>406</v>
      </c>
      <c r="H57" s="187">
        <v>12</v>
      </c>
      <c r="I57" s="187" t="s">
        <v>414</v>
      </c>
      <c r="J57" s="187" t="s">
        <v>402</v>
      </c>
      <c r="K57" s="187">
        <v>0.44</v>
      </c>
      <c r="L57" s="187">
        <v>0.54</v>
      </c>
    </row>
    <row r="58" spans="2:12" ht="20.100000000000001" customHeight="1" x14ac:dyDescent="0.4">
      <c r="B58" s="187" t="s">
        <v>397</v>
      </c>
      <c r="C58" s="187" t="s">
        <v>430</v>
      </c>
      <c r="D58" s="187" t="s">
        <v>408</v>
      </c>
      <c r="E58" s="187" t="s">
        <v>411</v>
      </c>
      <c r="F58" s="187">
        <v>12</v>
      </c>
      <c r="G58" s="187" t="s">
        <v>409</v>
      </c>
      <c r="H58" s="187">
        <v>12</v>
      </c>
      <c r="I58" s="187" t="s">
        <v>414</v>
      </c>
      <c r="J58" s="187" t="s">
        <v>402</v>
      </c>
      <c r="K58" s="187">
        <v>0.45</v>
      </c>
      <c r="L58" s="187">
        <v>0.54</v>
      </c>
    </row>
    <row r="59" spans="2:12" ht="20.100000000000001" customHeight="1" x14ac:dyDescent="0.4">
      <c r="B59" s="187" t="s">
        <v>397</v>
      </c>
      <c r="C59" s="187" t="s">
        <v>430</v>
      </c>
      <c r="D59" s="187" t="s">
        <v>408</v>
      </c>
      <c r="E59" s="187" t="s">
        <v>412</v>
      </c>
      <c r="F59" s="187">
        <v>11</v>
      </c>
      <c r="G59" s="187" t="s">
        <v>409</v>
      </c>
      <c r="H59" s="187">
        <v>12</v>
      </c>
      <c r="I59" s="187" t="s">
        <v>414</v>
      </c>
      <c r="J59" s="187" t="s">
        <v>402</v>
      </c>
      <c r="K59" s="187">
        <v>0.45</v>
      </c>
      <c r="L59" s="187">
        <v>0.54</v>
      </c>
    </row>
    <row r="60" spans="2:12" ht="20.100000000000001" customHeight="1" x14ac:dyDescent="0.4">
      <c r="B60" s="187" t="s">
        <v>397</v>
      </c>
      <c r="C60" s="187" t="s">
        <v>430</v>
      </c>
      <c r="D60" s="187" t="s">
        <v>415</v>
      </c>
      <c r="E60" s="187" t="s">
        <v>411</v>
      </c>
      <c r="F60" s="187">
        <v>13</v>
      </c>
      <c r="G60" s="187" t="s">
        <v>401</v>
      </c>
      <c r="H60" s="187">
        <v>13</v>
      </c>
      <c r="I60" s="187" t="s">
        <v>416</v>
      </c>
      <c r="J60" s="187" t="s">
        <v>402</v>
      </c>
      <c r="K60" s="187">
        <v>0.46</v>
      </c>
      <c r="L60" s="187">
        <v>0.54</v>
      </c>
    </row>
    <row r="61" spans="2:12" ht="20.100000000000001" customHeight="1" x14ac:dyDescent="0.4">
      <c r="B61" s="187" t="s">
        <v>397</v>
      </c>
      <c r="C61" s="187" t="s">
        <v>430</v>
      </c>
      <c r="D61" s="187" t="s">
        <v>415</v>
      </c>
      <c r="E61" s="187" t="s">
        <v>412</v>
      </c>
      <c r="F61" s="187">
        <v>12</v>
      </c>
      <c r="G61" s="187" t="s">
        <v>401</v>
      </c>
      <c r="H61" s="187">
        <v>13</v>
      </c>
      <c r="I61" s="187" t="s">
        <v>416</v>
      </c>
      <c r="J61" s="187" t="s">
        <v>402</v>
      </c>
      <c r="K61" s="187">
        <v>0.45</v>
      </c>
      <c r="L61" s="187">
        <v>0.54</v>
      </c>
    </row>
    <row r="62" spans="2:12" ht="20.100000000000001" customHeight="1" x14ac:dyDescent="0.4">
      <c r="B62" s="187" t="s">
        <v>397</v>
      </c>
      <c r="C62" s="187" t="s">
        <v>430</v>
      </c>
      <c r="D62" s="187" t="s">
        <v>415</v>
      </c>
      <c r="E62" s="187" t="s">
        <v>418</v>
      </c>
      <c r="F62" s="187">
        <v>12</v>
      </c>
      <c r="G62" s="187" t="s">
        <v>401</v>
      </c>
      <c r="H62" s="187">
        <v>12</v>
      </c>
      <c r="I62" s="187" t="s">
        <v>416</v>
      </c>
      <c r="J62" s="187" t="s">
        <v>402</v>
      </c>
      <c r="K62" s="187">
        <v>0.45</v>
      </c>
      <c r="L62" s="187">
        <v>0.54</v>
      </c>
    </row>
    <row r="63" spans="2:12" ht="20.100000000000001" customHeight="1" x14ac:dyDescent="0.4">
      <c r="B63" s="187" t="s">
        <v>397</v>
      </c>
      <c r="C63" s="187" t="s">
        <v>430</v>
      </c>
      <c r="D63" s="187" t="s">
        <v>417</v>
      </c>
      <c r="E63" s="187" t="s">
        <v>411</v>
      </c>
      <c r="F63" s="187">
        <v>11</v>
      </c>
      <c r="G63" s="187" t="s">
        <v>406</v>
      </c>
      <c r="H63" s="187">
        <v>12</v>
      </c>
      <c r="I63" s="187" t="s">
        <v>416</v>
      </c>
      <c r="J63" s="187" t="s">
        <v>402</v>
      </c>
      <c r="K63" s="187">
        <v>0.45</v>
      </c>
      <c r="L63" s="187">
        <v>0.54</v>
      </c>
    </row>
    <row r="64" spans="2:12" ht="20.100000000000001" customHeight="1" x14ac:dyDescent="0.4">
      <c r="B64" s="187" t="s">
        <v>397</v>
      </c>
      <c r="C64" s="187" t="s">
        <v>431</v>
      </c>
      <c r="D64" s="187" t="s">
        <v>399</v>
      </c>
      <c r="E64" s="187" t="s">
        <v>429</v>
      </c>
      <c r="F64" s="187">
        <v>13</v>
      </c>
      <c r="G64" s="187" t="s">
        <v>401</v>
      </c>
      <c r="H64" s="187">
        <v>14</v>
      </c>
      <c r="I64" s="187" t="s">
        <v>414</v>
      </c>
      <c r="J64" s="187" t="s">
        <v>402</v>
      </c>
      <c r="K64" s="187">
        <v>0.32</v>
      </c>
      <c r="L64" s="187">
        <v>0.54</v>
      </c>
    </row>
    <row r="65" spans="2:12" ht="20.100000000000001" customHeight="1" x14ac:dyDescent="0.4">
      <c r="B65" s="187" t="s">
        <v>397</v>
      </c>
      <c r="C65" s="187" t="s">
        <v>431</v>
      </c>
      <c r="D65" s="187" t="s">
        <v>399</v>
      </c>
      <c r="E65" s="187" t="s">
        <v>432</v>
      </c>
      <c r="F65" s="187">
        <v>13</v>
      </c>
      <c r="G65" s="187" t="s">
        <v>401</v>
      </c>
      <c r="H65" s="187">
        <v>13</v>
      </c>
      <c r="I65" s="187" t="s">
        <v>414</v>
      </c>
      <c r="J65" s="187" t="s">
        <v>402</v>
      </c>
      <c r="K65" s="187">
        <v>0.32</v>
      </c>
      <c r="L65" s="187">
        <v>0.54</v>
      </c>
    </row>
    <row r="66" spans="2:12" ht="20.100000000000001" customHeight="1" x14ac:dyDescent="0.4">
      <c r="B66" s="187" t="s">
        <v>397</v>
      </c>
      <c r="C66" s="187" t="s">
        <v>431</v>
      </c>
      <c r="D66" s="187" t="s">
        <v>405</v>
      </c>
      <c r="E66" s="187" t="s">
        <v>428</v>
      </c>
      <c r="F66" s="187">
        <v>12</v>
      </c>
      <c r="G66" s="187" t="s">
        <v>406</v>
      </c>
      <c r="H66" s="187">
        <v>13</v>
      </c>
      <c r="I66" s="187" t="s">
        <v>414</v>
      </c>
      <c r="J66" s="187" t="s">
        <v>402</v>
      </c>
      <c r="K66" s="187">
        <v>0.32</v>
      </c>
      <c r="L66" s="187">
        <v>0.54</v>
      </c>
    </row>
    <row r="67" spans="2:12" ht="20.100000000000001" customHeight="1" x14ac:dyDescent="0.4">
      <c r="B67" s="187" t="s">
        <v>397</v>
      </c>
      <c r="C67" s="187" t="s">
        <v>431</v>
      </c>
      <c r="D67" s="187" t="s">
        <v>405</v>
      </c>
      <c r="E67" s="187" t="s">
        <v>429</v>
      </c>
      <c r="F67" s="187">
        <v>12</v>
      </c>
      <c r="G67" s="187" t="s">
        <v>406</v>
      </c>
      <c r="H67" s="187">
        <v>12</v>
      </c>
      <c r="I67" s="187" t="s">
        <v>414</v>
      </c>
      <c r="J67" s="187" t="s">
        <v>402</v>
      </c>
      <c r="K67" s="187">
        <v>0.32</v>
      </c>
      <c r="L67" s="187">
        <v>0.54</v>
      </c>
    </row>
    <row r="68" spans="2:12" ht="20.100000000000001" customHeight="1" x14ac:dyDescent="0.4">
      <c r="B68" s="187" t="s">
        <v>397</v>
      </c>
      <c r="C68" s="187" t="s">
        <v>431</v>
      </c>
      <c r="D68" s="187" t="s">
        <v>405</v>
      </c>
      <c r="E68" s="187" t="s">
        <v>432</v>
      </c>
      <c r="F68" s="187">
        <v>11</v>
      </c>
      <c r="G68" s="187" t="s">
        <v>406</v>
      </c>
      <c r="H68" s="187">
        <v>12</v>
      </c>
      <c r="I68" s="187" t="s">
        <v>414</v>
      </c>
      <c r="J68" s="187" t="s">
        <v>402</v>
      </c>
      <c r="K68" s="187">
        <v>0.32</v>
      </c>
      <c r="L68" s="187">
        <v>0.54</v>
      </c>
    </row>
    <row r="69" spans="2:12" ht="20.100000000000001" customHeight="1" x14ac:dyDescent="0.4">
      <c r="B69" s="187" t="s">
        <v>397</v>
      </c>
      <c r="C69" s="187" t="s">
        <v>431</v>
      </c>
      <c r="D69" s="187" t="s">
        <v>408</v>
      </c>
      <c r="E69" s="187" t="s">
        <v>428</v>
      </c>
      <c r="F69" s="187">
        <v>12</v>
      </c>
      <c r="G69" s="187" t="s">
        <v>409</v>
      </c>
      <c r="H69" s="187">
        <v>12</v>
      </c>
      <c r="I69" s="187" t="s">
        <v>414</v>
      </c>
      <c r="J69" s="187" t="s">
        <v>402</v>
      </c>
      <c r="K69" s="187">
        <v>0.32</v>
      </c>
      <c r="L69" s="187">
        <v>0.54</v>
      </c>
    </row>
    <row r="70" spans="2:12" ht="20.100000000000001" customHeight="1" x14ac:dyDescent="0.4">
      <c r="B70" s="187" t="s">
        <v>397</v>
      </c>
      <c r="C70" s="187" t="s">
        <v>431</v>
      </c>
      <c r="D70" s="187" t="s">
        <v>408</v>
      </c>
      <c r="E70" s="187" t="s">
        <v>429</v>
      </c>
      <c r="F70" s="187">
        <v>11</v>
      </c>
      <c r="G70" s="187" t="s">
        <v>409</v>
      </c>
      <c r="H70" s="187">
        <v>12</v>
      </c>
      <c r="I70" s="187" t="s">
        <v>414</v>
      </c>
      <c r="J70" s="187" t="s">
        <v>402</v>
      </c>
      <c r="K70" s="187">
        <v>0.32</v>
      </c>
      <c r="L70" s="187">
        <v>0.54</v>
      </c>
    </row>
    <row r="71" spans="2:12" ht="20.100000000000001" customHeight="1" x14ac:dyDescent="0.4">
      <c r="B71" s="187" t="s">
        <v>397</v>
      </c>
      <c r="C71" s="187" t="s">
        <v>431</v>
      </c>
      <c r="D71" s="187" t="s">
        <v>415</v>
      </c>
      <c r="E71" s="187" t="s">
        <v>428</v>
      </c>
      <c r="F71" s="187">
        <v>13</v>
      </c>
      <c r="G71" s="187" t="s">
        <v>401</v>
      </c>
      <c r="H71" s="187">
        <v>13</v>
      </c>
      <c r="I71" s="187" t="s">
        <v>416</v>
      </c>
      <c r="J71" s="187" t="s">
        <v>402</v>
      </c>
      <c r="K71" s="187">
        <v>0.33</v>
      </c>
      <c r="L71" s="187">
        <v>0.54</v>
      </c>
    </row>
    <row r="72" spans="2:12" ht="20.100000000000001" customHeight="1" x14ac:dyDescent="0.4">
      <c r="B72" s="187" t="s">
        <v>397</v>
      </c>
      <c r="C72" s="187" t="s">
        <v>431</v>
      </c>
      <c r="D72" s="187" t="s">
        <v>415</v>
      </c>
      <c r="E72" s="187" t="s">
        <v>429</v>
      </c>
      <c r="F72" s="187">
        <v>12</v>
      </c>
      <c r="G72" s="187" t="s">
        <v>401</v>
      </c>
      <c r="H72" s="187">
        <v>13</v>
      </c>
      <c r="I72" s="187" t="s">
        <v>416</v>
      </c>
      <c r="J72" s="187" t="s">
        <v>402</v>
      </c>
      <c r="K72" s="187">
        <v>0.32</v>
      </c>
      <c r="L72" s="187">
        <v>0.54</v>
      </c>
    </row>
    <row r="73" spans="2:12" ht="20.100000000000001" customHeight="1" x14ac:dyDescent="0.4">
      <c r="B73" s="187" t="s">
        <v>397</v>
      </c>
      <c r="C73" s="187" t="s">
        <v>431</v>
      </c>
      <c r="D73" s="187" t="s">
        <v>415</v>
      </c>
      <c r="E73" s="187" t="s">
        <v>432</v>
      </c>
      <c r="F73" s="187">
        <v>12</v>
      </c>
      <c r="G73" s="187" t="s">
        <v>401</v>
      </c>
      <c r="H73" s="187">
        <v>12</v>
      </c>
      <c r="I73" s="187" t="s">
        <v>416</v>
      </c>
      <c r="J73" s="187" t="s">
        <v>402</v>
      </c>
      <c r="K73" s="187">
        <v>0.32</v>
      </c>
      <c r="L73" s="187">
        <v>0.54</v>
      </c>
    </row>
    <row r="74" spans="2:12" ht="20.100000000000001" customHeight="1" x14ac:dyDescent="0.4">
      <c r="B74" s="187" t="s">
        <v>397</v>
      </c>
      <c r="C74" s="187" t="s">
        <v>431</v>
      </c>
      <c r="D74" s="187" t="s">
        <v>417</v>
      </c>
      <c r="E74" s="187" t="s">
        <v>428</v>
      </c>
      <c r="F74" s="187">
        <v>11</v>
      </c>
      <c r="G74" s="187" t="s">
        <v>406</v>
      </c>
      <c r="H74" s="187">
        <v>12</v>
      </c>
      <c r="I74" s="187" t="s">
        <v>416</v>
      </c>
      <c r="J74" s="187" t="s">
        <v>402</v>
      </c>
      <c r="K74" s="187">
        <v>0.32</v>
      </c>
      <c r="L74" s="187">
        <v>0.54</v>
      </c>
    </row>
    <row r="75" spans="2:12" ht="20.100000000000001" customHeight="1" x14ac:dyDescent="0.4">
      <c r="B75" s="187" t="s">
        <v>397</v>
      </c>
      <c r="C75" s="187" t="s">
        <v>426</v>
      </c>
      <c r="D75" s="187" t="s">
        <v>399</v>
      </c>
      <c r="E75" s="187" t="s">
        <v>411</v>
      </c>
      <c r="F75" s="187">
        <v>12</v>
      </c>
      <c r="G75" s="187" t="s">
        <v>401</v>
      </c>
      <c r="H75" s="187">
        <v>13</v>
      </c>
      <c r="I75" s="187" t="s">
        <v>411</v>
      </c>
      <c r="J75" s="187" t="s">
        <v>402</v>
      </c>
      <c r="K75" s="187">
        <v>0.46</v>
      </c>
      <c r="L75" s="187">
        <v>0.54</v>
      </c>
    </row>
    <row r="76" spans="2:12" ht="20.100000000000001" customHeight="1" x14ac:dyDescent="0.4">
      <c r="B76" s="187" t="s">
        <v>397</v>
      </c>
      <c r="C76" s="187" t="s">
        <v>426</v>
      </c>
      <c r="D76" s="187" t="s">
        <v>399</v>
      </c>
      <c r="E76" s="187" t="s">
        <v>412</v>
      </c>
      <c r="F76" s="187">
        <v>11</v>
      </c>
      <c r="G76" s="187" t="s">
        <v>401</v>
      </c>
      <c r="H76" s="187">
        <v>12</v>
      </c>
      <c r="I76" s="187" t="s">
        <v>412</v>
      </c>
      <c r="J76" s="187" t="s">
        <v>402</v>
      </c>
      <c r="K76" s="187">
        <v>0.45</v>
      </c>
      <c r="L76" s="187">
        <v>0.54</v>
      </c>
    </row>
    <row r="77" spans="2:12" ht="20.100000000000001" customHeight="1" x14ac:dyDescent="0.4">
      <c r="B77" s="187" t="s">
        <v>397</v>
      </c>
      <c r="C77" s="187" t="s">
        <v>398</v>
      </c>
      <c r="D77" s="187" t="s">
        <v>399</v>
      </c>
      <c r="E77" s="187" t="s">
        <v>403</v>
      </c>
      <c r="F77" s="187">
        <v>10</v>
      </c>
      <c r="G77" s="187" t="s">
        <v>401</v>
      </c>
      <c r="H77" s="187">
        <v>10</v>
      </c>
      <c r="I77" s="187" t="s">
        <v>403</v>
      </c>
      <c r="J77" s="187" t="s">
        <v>402</v>
      </c>
      <c r="K77" s="187">
        <v>0.32</v>
      </c>
      <c r="L77" s="187">
        <v>0.55000000000000004</v>
      </c>
    </row>
    <row r="78" spans="2:12" ht="20.100000000000001" customHeight="1" x14ac:dyDescent="0.4">
      <c r="B78" s="187" t="s">
        <v>397</v>
      </c>
      <c r="C78" s="187" t="s">
        <v>413</v>
      </c>
      <c r="D78" s="187" t="s">
        <v>399</v>
      </c>
      <c r="E78" s="187" t="s">
        <v>403</v>
      </c>
      <c r="F78" s="187">
        <v>10</v>
      </c>
      <c r="G78" s="187" t="s">
        <v>401</v>
      </c>
      <c r="H78" s="187">
        <v>11</v>
      </c>
      <c r="I78" s="187" t="s">
        <v>414</v>
      </c>
      <c r="J78" s="187" t="s">
        <v>402</v>
      </c>
      <c r="K78" s="187">
        <v>0.34</v>
      </c>
      <c r="L78" s="187">
        <v>0.55000000000000004</v>
      </c>
    </row>
    <row r="79" spans="2:12" ht="20.100000000000001" customHeight="1" x14ac:dyDescent="0.4">
      <c r="B79" s="187" t="s">
        <v>397</v>
      </c>
      <c r="C79" s="187" t="s">
        <v>426</v>
      </c>
      <c r="D79" s="187" t="s">
        <v>399</v>
      </c>
      <c r="E79" s="187" t="s">
        <v>418</v>
      </c>
      <c r="F79" s="187">
        <v>11</v>
      </c>
      <c r="G79" s="187" t="s">
        <v>401</v>
      </c>
      <c r="H79" s="187">
        <v>11</v>
      </c>
      <c r="I79" s="187" t="s">
        <v>418</v>
      </c>
      <c r="J79" s="187" t="s">
        <v>402</v>
      </c>
      <c r="K79" s="187">
        <v>0.45</v>
      </c>
      <c r="L79" s="187">
        <v>0.55000000000000004</v>
      </c>
    </row>
    <row r="80" spans="2:12" ht="20.100000000000001" customHeight="1" x14ac:dyDescent="0.4">
      <c r="B80" s="187" t="s">
        <v>397</v>
      </c>
      <c r="C80" s="187" t="s">
        <v>426</v>
      </c>
      <c r="D80" s="187" t="s">
        <v>408</v>
      </c>
      <c r="E80" s="187" t="s">
        <v>411</v>
      </c>
      <c r="F80" s="187">
        <v>11</v>
      </c>
      <c r="G80" s="187" t="s">
        <v>409</v>
      </c>
      <c r="H80" s="187">
        <v>11</v>
      </c>
      <c r="I80" s="187" t="s">
        <v>411</v>
      </c>
      <c r="J80" s="187" t="s">
        <v>402</v>
      </c>
      <c r="K80" s="187">
        <v>0.45</v>
      </c>
      <c r="L80" s="187">
        <v>0.55000000000000004</v>
      </c>
    </row>
    <row r="81" spans="2:12" ht="20.100000000000001" customHeight="1" x14ac:dyDescent="0.4">
      <c r="B81" s="187" t="s">
        <v>397</v>
      </c>
      <c r="C81" s="187" t="s">
        <v>398</v>
      </c>
      <c r="D81" s="187" t="s">
        <v>399</v>
      </c>
      <c r="E81" s="187" t="s">
        <v>407</v>
      </c>
      <c r="F81" s="187">
        <v>10</v>
      </c>
      <c r="G81" s="187" t="s">
        <v>404</v>
      </c>
      <c r="H81" s="187">
        <v>10</v>
      </c>
      <c r="I81" s="187" t="s">
        <v>407</v>
      </c>
      <c r="J81" s="187" t="s">
        <v>402</v>
      </c>
      <c r="K81" s="187">
        <v>0.32</v>
      </c>
      <c r="L81" s="187">
        <v>0.55000000000000004</v>
      </c>
    </row>
    <row r="82" spans="2:12" ht="20.100000000000001" customHeight="1" x14ac:dyDescent="0.4">
      <c r="B82" s="187" t="s">
        <v>397</v>
      </c>
      <c r="C82" s="187" t="s">
        <v>398</v>
      </c>
      <c r="D82" s="187" t="s">
        <v>408</v>
      </c>
      <c r="E82" s="187" t="s">
        <v>400</v>
      </c>
      <c r="F82" s="187">
        <v>10</v>
      </c>
      <c r="G82" s="187" t="s">
        <v>409</v>
      </c>
      <c r="H82" s="187">
        <v>10</v>
      </c>
      <c r="I82" s="187" t="s">
        <v>400</v>
      </c>
      <c r="J82" s="187" t="s">
        <v>402</v>
      </c>
      <c r="K82" s="187">
        <v>0.32</v>
      </c>
      <c r="L82" s="187">
        <v>0.55000000000000004</v>
      </c>
    </row>
    <row r="83" spans="2:12" ht="20.100000000000001" customHeight="1" x14ac:dyDescent="0.4">
      <c r="B83" s="187" t="s">
        <v>397</v>
      </c>
      <c r="C83" s="187" t="s">
        <v>398</v>
      </c>
      <c r="D83" s="187" t="s">
        <v>419</v>
      </c>
      <c r="E83" s="187" t="s">
        <v>403</v>
      </c>
      <c r="F83" s="187">
        <v>10</v>
      </c>
      <c r="G83" s="187" t="s">
        <v>420</v>
      </c>
      <c r="H83" s="187">
        <v>10</v>
      </c>
      <c r="I83" s="187" t="s">
        <v>403</v>
      </c>
      <c r="J83" s="187" t="s">
        <v>402</v>
      </c>
      <c r="K83" s="187">
        <v>0.32</v>
      </c>
      <c r="L83" s="187">
        <v>0.55000000000000004</v>
      </c>
    </row>
    <row r="84" spans="2:12" ht="20.100000000000001" customHeight="1" x14ac:dyDescent="0.4">
      <c r="B84" s="187" t="s">
        <v>397</v>
      </c>
      <c r="C84" s="187" t="s">
        <v>398</v>
      </c>
      <c r="D84" s="187" t="s">
        <v>421</v>
      </c>
      <c r="E84" s="187" t="s">
        <v>403</v>
      </c>
      <c r="F84" s="187">
        <v>10</v>
      </c>
      <c r="G84" s="187" t="s">
        <v>422</v>
      </c>
      <c r="H84" s="187">
        <v>10</v>
      </c>
      <c r="I84" s="187" t="s">
        <v>403</v>
      </c>
      <c r="J84" s="187" t="s">
        <v>402</v>
      </c>
      <c r="K84" s="187">
        <v>0.32</v>
      </c>
      <c r="L84" s="187">
        <v>0.55000000000000004</v>
      </c>
    </row>
    <row r="85" spans="2:12" ht="20.100000000000001" customHeight="1" x14ac:dyDescent="0.4">
      <c r="B85" s="187" t="s">
        <v>397</v>
      </c>
      <c r="C85" s="187" t="s">
        <v>398</v>
      </c>
      <c r="D85" s="187" t="s">
        <v>423</v>
      </c>
      <c r="E85" s="187" t="s">
        <v>403</v>
      </c>
      <c r="F85" s="187">
        <v>10</v>
      </c>
      <c r="G85" s="187" t="s">
        <v>424</v>
      </c>
      <c r="H85" s="187">
        <v>10</v>
      </c>
      <c r="I85" s="187" t="s">
        <v>403</v>
      </c>
      <c r="J85" s="187" t="s">
        <v>402</v>
      </c>
      <c r="K85" s="187">
        <v>0.27</v>
      </c>
      <c r="L85" s="187">
        <v>0.55000000000000004</v>
      </c>
    </row>
    <row r="86" spans="2:12" ht="20.100000000000001" customHeight="1" x14ac:dyDescent="0.4">
      <c r="B86" s="187" t="s">
        <v>397</v>
      </c>
      <c r="C86" s="187" t="s">
        <v>410</v>
      </c>
      <c r="D86" s="187" t="s">
        <v>405</v>
      </c>
      <c r="E86" s="187" t="s">
        <v>412</v>
      </c>
      <c r="F86" s="187">
        <v>10</v>
      </c>
      <c r="G86" s="187" t="s">
        <v>406</v>
      </c>
      <c r="H86" s="187">
        <v>11</v>
      </c>
      <c r="I86" s="187" t="s">
        <v>400</v>
      </c>
      <c r="J86" s="187" t="s">
        <v>402</v>
      </c>
      <c r="K86" s="187">
        <v>0.4</v>
      </c>
      <c r="L86" s="187">
        <v>0.55000000000000004</v>
      </c>
    </row>
    <row r="87" spans="2:12" ht="20.100000000000001" customHeight="1" x14ac:dyDescent="0.4">
      <c r="B87" s="187" t="s">
        <v>397</v>
      </c>
      <c r="C87" s="187" t="s">
        <v>427</v>
      </c>
      <c r="D87" s="187" t="s">
        <v>399</v>
      </c>
      <c r="E87" s="187" t="s">
        <v>418</v>
      </c>
      <c r="F87" s="187">
        <v>11</v>
      </c>
      <c r="G87" s="187" t="s">
        <v>401</v>
      </c>
      <c r="H87" s="187">
        <v>11</v>
      </c>
      <c r="I87" s="187" t="s">
        <v>432</v>
      </c>
      <c r="J87" s="187" t="s">
        <v>402</v>
      </c>
      <c r="K87" s="187">
        <v>0.36</v>
      </c>
      <c r="L87" s="187">
        <v>0.55000000000000004</v>
      </c>
    </row>
    <row r="88" spans="2:12" ht="20.100000000000001" customHeight="1" x14ac:dyDescent="0.4">
      <c r="B88" s="187" t="s">
        <v>397</v>
      </c>
      <c r="C88" s="187" t="s">
        <v>427</v>
      </c>
      <c r="D88" s="187" t="s">
        <v>408</v>
      </c>
      <c r="E88" s="187" t="s">
        <v>411</v>
      </c>
      <c r="F88" s="187">
        <v>11</v>
      </c>
      <c r="G88" s="187" t="s">
        <v>409</v>
      </c>
      <c r="H88" s="187">
        <v>11</v>
      </c>
      <c r="I88" s="187" t="s">
        <v>428</v>
      </c>
      <c r="J88" s="187" t="s">
        <v>402</v>
      </c>
      <c r="K88" s="187">
        <v>0.37</v>
      </c>
      <c r="L88" s="187">
        <v>0.55000000000000004</v>
      </c>
    </row>
    <row r="89" spans="2:12" ht="20.100000000000001" customHeight="1" x14ac:dyDescent="0.4">
      <c r="B89" s="187" t="s">
        <v>397</v>
      </c>
      <c r="C89" s="187" t="s">
        <v>430</v>
      </c>
      <c r="D89" s="187" t="s">
        <v>399</v>
      </c>
      <c r="E89" s="187" t="s">
        <v>411</v>
      </c>
      <c r="F89" s="187">
        <v>14</v>
      </c>
      <c r="G89" s="187" t="s">
        <v>401</v>
      </c>
      <c r="H89" s="187">
        <v>14</v>
      </c>
      <c r="I89" s="187" t="s">
        <v>414</v>
      </c>
      <c r="J89" s="187" t="s">
        <v>402</v>
      </c>
      <c r="K89" s="187">
        <v>0.46</v>
      </c>
      <c r="L89" s="187">
        <v>0.55000000000000004</v>
      </c>
    </row>
    <row r="90" spans="2:12" ht="20.100000000000001" customHeight="1" x14ac:dyDescent="0.4">
      <c r="B90" s="187" t="s">
        <v>397</v>
      </c>
      <c r="C90" s="187" t="s">
        <v>430</v>
      </c>
      <c r="D90" s="187" t="s">
        <v>408</v>
      </c>
      <c r="E90" s="187" t="s">
        <v>418</v>
      </c>
      <c r="F90" s="187">
        <v>11</v>
      </c>
      <c r="G90" s="187" t="s">
        <v>409</v>
      </c>
      <c r="H90" s="187">
        <v>11</v>
      </c>
      <c r="I90" s="187" t="s">
        <v>414</v>
      </c>
      <c r="J90" s="187" t="s">
        <v>402</v>
      </c>
      <c r="K90" s="187">
        <v>0.44</v>
      </c>
      <c r="L90" s="187">
        <v>0.55000000000000004</v>
      </c>
    </row>
    <row r="91" spans="2:12" ht="20.100000000000001" customHeight="1" x14ac:dyDescent="0.4">
      <c r="B91" s="187" t="s">
        <v>397</v>
      </c>
      <c r="C91" s="187" t="s">
        <v>430</v>
      </c>
      <c r="D91" s="187" t="s">
        <v>419</v>
      </c>
      <c r="E91" s="187" t="s">
        <v>411</v>
      </c>
      <c r="F91" s="187">
        <v>11</v>
      </c>
      <c r="G91" s="187" t="s">
        <v>420</v>
      </c>
      <c r="H91" s="187">
        <v>11</v>
      </c>
      <c r="I91" s="187" t="s">
        <v>414</v>
      </c>
      <c r="J91" s="187" t="s">
        <v>402</v>
      </c>
      <c r="K91" s="187">
        <v>0.45</v>
      </c>
      <c r="L91" s="187">
        <v>0.55000000000000004</v>
      </c>
    </row>
    <row r="92" spans="2:12" ht="20.100000000000001" customHeight="1" x14ac:dyDescent="0.4">
      <c r="B92" s="187" t="s">
        <v>397</v>
      </c>
      <c r="C92" s="187" t="s">
        <v>430</v>
      </c>
      <c r="D92" s="187" t="s">
        <v>421</v>
      </c>
      <c r="E92" s="187" t="s">
        <v>411</v>
      </c>
      <c r="F92" s="187">
        <v>11</v>
      </c>
      <c r="G92" s="187" t="s">
        <v>422</v>
      </c>
      <c r="H92" s="187">
        <v>11</v>
      </c>
      <c r="I92" s="187" t="s">
        <v>414</v>
      </c>
      <c r="J92" s="187" t="s">
        <v>402</v>
      </c>
      <c r="K92" s="187">
        <v>0.45</v>
      </c>
      <c r="L92" s="187">
        <v>0.55000000000000004</v>
      </c>
    </row>
    <row r="93" spans="2:12" ht="20.100000000000001" customHeight="1" x14ac:dyDescent="0.4">
      <c r="B93" s="187" t="s">
        <v>397</v>
      </c>
      <c r="C93" s="187" t="s">
        <v>430</v>
      </c>
      <c r="D93" s="187" t="s">
        <v>423</v>
      </c>
      <c r="E93" s="187" t="s">
        <v>411</v>
      </c>
      <c r="F93" s="187">
        <v>11</v>
      </c>
      <c r="G93" s="187" t="s">
        <v>424</v>
      </c>
      <c r="H93" s="187">
        <v>11</v>
      </c>
      <c r="I93" s="187" t="s">
        <v>414</v>
      </c>
      <c r="J93" s="187" t="s">
        <v>402</v>
      </c>
      <c r="K93" s="187">
        <v>0.38</v>
      </c>
      <c r="L93" s="187">
        <v>0.55000000000000004</v>
      </c>
    </row>
    <row r="94" spans="2:12" ht="20.100000000000001" customHeight="1" x14ac:dyDescent="0.4">
      <c r="B94" s="187" t="s">
        <v>397</v>
      </c>
      <c r="C94" s="187" t="s">
        <v>430</v>
      </c>
      <c r="D94" s="187" t="s">
        <v>417</v>
      </c>
      <c r="E94" s="187" t="s">
        <v>412</v>
      </c>
      <c r="F94" s="187">
        <v>11</v>
      </c>
      <c r="G94" s="187" t="s">
        <v>406</v>
      </c>
      <c r="H94" s="187">
        <v>11</v>
      </c>
      <c r="I94" s="187" t="s">
        <v>416</v>
      </c>
      <c r="J94" s="187" t="s">
        <v>402</v>
      </c>
      <c r="K94" s="187">
        <v>0.45</v>
      </c>
      <c r="L94" s="187">
        <v>0.55000000000000004</v>
      </c>
    </row>
    <row r="95" spans="2:12" ht="20.100000000000001" customHeight="1" x14ac:dyDescent="0.4">
      <c r="B95" s="187" t="s">
        <v>397</v>
      </c>
      <c r="C95" s="187" t="s">
        <v>430</v>
      </c>
      <c r="D95" s="187" t="s">
        <v>425</v>
      </c>
      <c r="E95" s="187" t="s">
        <v>411</v>
      </c>
      <c r="F95" s="187">
        <v>11</v>
      </c>
      <c r="G95" s="187" t="s">
        <v>409</v>
      </c>
      <c r="H95" s="187">
        <v>11</v>
      </c>
      <c r="I95" s="187" t="s">
        <v>416</v>
      </c>
      <c r="J95" s="187" t="s">
        <v>402</v>
      </c>
      <c r="K95" s="187">
        <v>0.45</v>
      </c>
      <c r="L95" s="187">
        <v>0.55000000000000004</v>
      </c>
    </row>
    <row r="96" spans="2:12" ht="20.100000000000001" customHeight="1" x14ac:dyDescent="0.4">
      <c r="B96" s="187" t="s">
        <v>397</v>
      </c>
      <c r="C96" s="187" t="s">
        <v>413</v>
      </c>
      <c r="D96" s="187" t="s">
        <v>419</v>
      </c>
      <c r="E96" s="187" t="s">
        <v>400</v>
      </c>
      <c r="F96" s="187">
        <v>10</v>
      </c>
      <c r="G96" s="187" t="s">
        <v>420</v>
      </c>
      <c r="H96" s="187">
        <v>11</v>
      </c>
      <c r="I96" s="187" t="s">
        <v>414</v>
      </c>
      <c r="J96" s="187" t="s">
        <v>402</v>
      </c>
      <c r="K96" s="187">
        <v>0.33</v>
      </c>
      <c r="L96" s="187">
        <v>0.55000000000000004</v>
      </c>
    </row>
    <row r="97" spans="2:12" ht="20.100000000000001" customHeight="1" x14ac:dyDescent="0.4">
      <c r="B97" s="187" t="s">
        <v>397</v>
      </c>
      <c r="C97" s="187" t="s">
        <v>413</v>
      </c>
      <c r="D97" s="187" t="s">
        <v>421</v>
      </c>
      <c r="E97" s="187" t="s">
        <v>400</v>
      </c>
      <c r="F97" s="187">
        <v>10</v>
      </c>
      <c r="G97" s="187" t="s">
        <v>422</v>
      </c>
      <c r="H97" s="187">
        <v>11</v>
      </c>
      <c r="I97" s="187" t="s">
        <v>414</v>
      </c>
      <c r="J97" s="187" t="s">
        <v>402</v>
      </c>
      <c r="K97" s="187">
        <v>0.33</v>
      </c>
      <c r="L97" s="187">
        <v>0.55000000000000004</v>
      </c>
    </row>
    <row r="98" spans="2:12" ht="20.100000000000001" customHeight="1" x14ac:dyDescent="0.4">
      <c r="B98" s="187" t="s">
        <v>397</v>
      </c>
      <c r="C98" s="187" t="s">
        <v>413</v>
      </c>
      <c r="D98" s="187" t="s">
        <v>423</v>
      </c>
      <c r="E98" s="187" t="s">
        <v>400</v>
      </c>
      <c r="F98" s="187">
        <v>10</v>
      </c>
      <c r="G98" s="187" t="s">
        <v>424</v>
      </c>
      <c r="H98" s="187">
        <v>11</v>
      </c>
      <c r="I98" s="187" t="s">
        <v>414</v>
      </c>
      <c r="J98" s="187" t="s">
        <v>402</v>
      </c>
      <c r="K98" s="187">
        <v>0.28000000000000003</v>
      </c>
      <c r="L98" s="187">
        <v>0.55000000000000004</v>
      </c>
    </row>
    <row r="99" spans="2:12" ht="20.100000000000001" customHeight="1" x14ac:dyDescent="0.4">
      <c r="B99" s="187" t="s">
        <v>397</v>
      </c>
      <c r="C99" s="187" t="s">
        <v>413</v>
      </c>
      <c r="D99" s="187" t="s">
        <v>417</v>
      </c>
      <c r="E99" s="187" t="s">
        <v>407</v>
      </c>
      <c r="F99" s="187">
        <v>10</v>
      </c>
      <c r="G99" s="187" t="s">
        <v>406</v>
      </c>
      <c r="H99" s="187">
        <v>11</v>
      </c>
      <c r="I99" s="187" t="s">
        <v>416</v>
      </c>
      <c r="J99" s="187" t="s">
        <v>402</v>
      </c>
      <c r="K99" s="187">
        <v>0.33</v>
      </c>
      <c r="L99" s="187">
        <v>0.55000000000000004</v>
      </c>
    </row>
    <row r="100" spans="2:12" ht="20.100000000000001" customHeight="1" x14ac:dyDescent="0.4">
      <c r="B100" s="187" t="s">
        <v>397</v>
      </c>
      <c r="C100" s="187" t="s">
        <v>413</v>
      </c>
      <c r="D100" s="187" t="s">
        <v>425</v>
      </c>
      <c r="E100" s="187" t="s">
        <v>400</v>
      </c>
      <c r="F100" s="187">
        <v>10</v>
      </c>
      <c r="G100" s="187" t="s">
        <v>409</v>
      </c>
      <c r="H100" s="187">
        <v>11</v>
      </c>
      <c r="I100" s="187" t="s">
        <v>416</v>
      </c>
      <c r="J100" s="187" t="s">
        <v>402</v>
      </c>
      <c r="K100" s="187">
        <v>0.33</v>
      </c>
      <c r="L100" s="187">
        <v>0.55000000000000004</v>
      </c>
    </row>
    <row r="101" spans="2:12" ht="20.100000000000001" customHeight="1" x14ac:dyDescent="0.4">
      <c r="B101" s="187" t="s">
        <v>397</v>
      </c>
      <c r="C101" s="187" t="s">
        <v>431</v>
      </c>
      <c r="D101" s="187" t="s">
        <v>399</v>
      </c>
      <c r="E101" s="187" t="s">
        <v>428</v>
      </c>
      <c r="F101" s="187">
        <v>14</v>
      </c>
      <c r="G101" s="187" t="s">
        <v>401</v>
      </c>
      <c r="H101" s="187">
        <v>14</v>
      </c>
      <c r="I101" s="187" t="s">
        <v>414</v>
      </c>
      <c r="J101" s="187" t="s">
        <v>402</v>
      </c>
      <c r="K101" s="187">
        <v>0.33</v>
      </c>
      <c r="L101" s="187">
        <v>0.55000000000000004</v>
      </c>
    </row>
    <row r="102" spans="2:12" ht="20.100000000000001" customHeight="1" x14ac:dyDescent="0.4">
      <c r="B102" s="187" t="s">
        <v>397</v>
      </c>
      <c r="C102" s="187" t="s">
        <v>431</v>
      </c>
      <c r="D102" s="187" t="s">
        <v>408</v>
      </c>
      <c r="E102" s="187" t="s">
        <v>432</v>
      </c>
      <c r="F102" s="187">
        <v>11</v>
      </c>
      <c r="G102" s="187" t="s">
        <v>409</v>
      </c>
      <c r="H102" s="187">
        <v>11</v>
      </c>
      <c r="I102" s="187" t="s">
        <v>414</v>
      </c>
      <c r="J102" s="187" t="s">
        <v>402</v>
      </c>
      <c r="K102" s="187">
        <v>0.31</v>
      </c>
      <c r="L102" s="187">
        <v>0.55000000000000004</v>
      </c>
    </row>
    <row r="103" spans="2:12" ht="20.100000000000001" customHeight="1" x14ac:dyDescent="0.4">
      <c r="B103" s="187" t="s">
        <v>397</v>
      </c>
      <c r="C103" s="187" t="s">
        <v>431</v>
      </c>
      <c r="D103" s="187" t="s">
        <v>419</v>
      </c>
      <c r="E103" s="187" t="s">
        <v>428</v>
      </c>
      <c r="F103" s="187">
        <v>11</v>
      </c>
      <c r="G103" s="187" t="s">
        <v>420</v>
      </c>
      <c r="H103" s="187">
        <v>11</v>
      </c>
      <c r="I103" s="187" t="s">
        <v>414</v>
      </c>
      <c r="J103" s="187" t="s">
        <v>402</v>
      </c>
      <c r="K103" s="187">
        <v>0.31</v>
      </c>
      <c r="L103" s="187">
        <v>0.55000000000000004</v>
      </c>
    </row>
    <row r="104" spans="2:12" ht="20.100000000000001" customHeight="1" x14ac:dyDescent="0.4">
      <c r="B104" s="187" t="s">
        <v>397</v>
      </c>
      <c r="C104" s="187" t="s">
        <v>431</v>
      </c>
      <c r="D104" s="187" t="s">
        <v>421</v>
      </c>
      <c r="E104" s="187" t="s">
        <v>428</v>
      </c>
      <c r="F104" s="187">
        <v>11</v>
      </c>
      <c r="G104" s="187" t="s">
        <v>422</v>
      </c>
      <c r="H104" s="187">
        <v>11</v>
      </c>
      <c r="I104" s="187" t="s">
        <v>414</v>
      </c>
      <c r="J104" s="187" t="s">
        <v>402</v>
      </c>
      <c r="K104" s="187">
        <v>0.31</v>
      </c>
      <c r="L104" s="187">
        <v>0.55000000000000004</v>
      </c>
    </row>
    <row r="105" spans="2:12" ht="20.100000000000001" customHeight="1" x14ac:dyDescent="0.4">
      <c r="B105" s="187" t="s">
        <v>397</v>
      </c>
      <c r="C105" s="187" t="s">
        <v>431</v>
      </c>
      <c r="D105" s="187" t="s">
        <v>423</v>
      </c>
      <c r="E105" s="187" t="s">
        <v>428</v>
      </c>
      <c r="F105" s="187">
        <v>11</v>
      </c>
      <c r="G105" s="187" t="s">
        <v>424</v>
      </c>
      <c r="H105" s="187">
        <v>11</v>
      </c>
      <c r="I105" s="187" t="s">
        <v>414</v>
      </c>
      <c r="J105" s="187" t="s">
        <v>402</v>
      </c>
      <c r="K105" s="187">
        <v>0.27</v>
      </c>
      <c r="L105" s="187">
        <v>0.55000000000000004</v>
      </c>
    </row>
    <row r="106" spans="2:12" ht="20.100000000000001" customHeight="1" x14ac:dyDescent="0.4">
      <c r="B106" s="187" t="s">
        <v>397</v>
      </c>
      <c r="C106" s="187" t="s">
        <v>431</v>
      </c>
      <c r="D106" s="187" t="s">
        <v>417</v>
      </c>
      <c r="E106" s="187" t="s">
        <v>429</v>
      </c>
      <c r="F106" s="187">
        <v>11</v>
      </c>
      <c r="G106" s="187" t="s">
        <v>406</v>
      </c>
      <c r="H106" s="187">
        <v>11</v>
      </c>
      <c r="I106" s="187" t="s">
        <v>416</v>
      </c>
      <c r="J106" s="187" t="s">
        <v>402</v>
      </c>
      <c r="K106" s="187">
        <v>0.32</v>
      </c>
      <c r="L106" s="187">
        <v>0.55000000000000004</v>
      </c>
    </row>
    <row r="107" spans="2:12" ht="20.100000000000001" customHeight="1" x14ac:dyDescent="0.4">
      <c r="B107" s="187" t="s">
        <v>397</v>
      </c>
      <c r="C107" s="187" t="s">
        <v>431</v>
      </c>
      <c r="D107" s="187" t="s">
        <v>425</v>
      </c>
      <c r="E107" s="187" t="s">
        <v>428</v>
      </c>
      <c r="F107" s="187">
        <v>11</v>
      </c>
      <c r="G107" s="187" t="s">
        <v>409</v>
      </c>
      <c r="H107" s="187">
        <v>11</v>
      </c>
      <c r="I107" s="187" t="s">
        <v>416</v>
      </c>
      <c r="J107" s="187" t="s">
        <v>402</v>
      </c>
      <c r="K107" s="187">
        <v>0.32</v>
      </c>
      <c r="L107" s="187">
        <v>0.55000000000000004</v>
      </c>
    </row>
    <row r="108" spans="2:12" ht="20.100000000000001" customHeight="1" x14ac:dyDescent="0.4">
      <c r="B108" s="187" t="s">
        <v>397</v>
      </c>
      <c r="C108" s="187" t="s">
        <v>430</v>
      </c>
      <c r="D108" s="187" t="s">
        <v>399</v>
      </c>
      <c r="E108" s="187" t="s">
        <v>411</v>
      </c>
      <c r="F108" s="187">
        <v>11</v>
      </c>
      <c r="G108" s="187" t="s">
        <v>401</v>
      </c>
      <c r="H108" s="187">
        <v>11</v>
      </c>
      <c r="I108" s="187" t="s">
        <v>414</v>
      </c>
      <c r="J108" s="187" t="s">
        <v>402</v>
      </c>
      <c r="K108" s="187">
        <v>0.46</v>
      </c>
      <c r="L108" s="187">
        <v>0.55000000000000004</v>
      </c>
    </row>
    <row r="109" spans="2:12" ht="20.100000000000001" customHeight="1" x14ac:dyDescent="0.4">
      <c r="B109" s="187" t="s">
        <v>397</v>
      </c>
      <c r="C109" s="187" t="s">
        <v>413</v>
      </c>
      <c r="D109" s="187" t="s">
        <v>399</v>
      </c>
      <c r="E109" s="187" t="s">
        <v>400</v>
      </c>
      <c r="F109" s="187">
        <v>10</v>
      </c>
      <c r="G109" s="187" t="s">
        <v>401</v>
      </c>
      <c r="H109" s="187">
        <v>11</v>
      </c>
      <c r="I109" s="187" t="s">
        <v>414</v>
      </c>
      <c r="J109" s="187" t="s">
        <v>402</v>
      </c>
      <c r="K109" s="187">
        <v>0.34</v>
      </c>
      <c r="L109" s="187">
        <v>0.55000000000000004</v>
      </c>
    </row>
    <row r="110" spans="2:12" ht="20.100000000000001" customHeight="1" x14ac:dyDescent="0.4">
      <c r="B110" s="187" t="s">
        <v>397</v>
      </c>
      <c r="C110" s="187" t="s">
        <v>431</v>
      </c>
      <c r="D110" s="187" t="s">
        <v>399</v>
      </c>
      <c r="E110" s="187" t="s">
        <v>428</v>
      </c>
      <c r="F110" s="187">
        <v>11</v>
      </c>
      <c r="G110" s="187" t="s">
        <v>401</v>
      </c>
      <c r="H110" s="187">
        <v>11</v>
      </c>
      <c r="I110" s="187" t="s">
        <v>414</v>
      </c>
      <c r="J110" s="187" t="s">
        <v>402</v>
      </c>
      <c r="K110" s="187">
        <v>0.33</v>
      </c>
      <c r="L110" s="187">
        <v>0.55000000000000004</v>
      </c>
    </row>
    <row r="111" spans="2:12" ht="20.100000000000001" customHeight="1" x14ac:dyDescent="0.4">
      <c r="B111" s="187" t="s">
        <v>397</v>
      </c>
      <c r="C111" s="187" t="s">
        <v>426</v>
      </c>
      <c r="D111" s="187" t="s">
        <v>405</v>
      </c>
      <c r="E111" s="187" t="s">
        <v>411</v>
      </c>
      <c r="F111" s="187">
        <v>11</v>
      </c>
      <c r="G111" s="187" t="s">
        <v>406</v>
      </c>
      <c r="H111" s="187">
        <v>11</v>
      </c>
      <c r="I111" s="187" t="s">
        <v>411</v>
      </c>
      <c r="J111" s="187" t="s">
        <v>402</v>
      </c>
      <c r="K111" s="187">
        <v>0.45</v>
      </c>
      <c r="L111" s="187">
        <v>0.55000000000000004</v>
      </c>
    </row>
    <row r="112" spans="2:12" ht="20.100000000000001" customHeight="1" x14ac:dyDescent="0.4">
      <c r="B112" s="187" t="s">
        <v>397</v>
      </c>
      <c r="C112" s="187" t="s">
        <v>398</v>
      </c>
      <c r="D112" s="187" t="s">
        <v>405</v>
      </c>
      <c r="E112" s="187" t="s">
        <v>400</v>
      </c>
      <c r="F112" s="187">
        <v>10</v>
      </c>
      <c r="G112" s="187" t="s">
        <v>406</v>
      </c>
      <c r="H112" s="187">
        <v>10</v>
      </c>
      <c r="I112" s="187" t="s">
        <v>400</v>
      </c>
      <c r="J112" s="187" t="s">
        <v>402</v>
      </c>
      <c r="K112" s="187">
        <v>0.32</v>
      </c>
      <c r="L112" s="187">
        <v>0.55000000000000004</v>
      </c>
    </row>
    <row r="113" spans="2:12" ht="20.100000000000001" customHeight="1" x14ac:dyDescent="0.4">
      <c r="B113" s="187" t="s">
        <v>397</v>
      </c>
      <c r="C113" s="187" t="s">
        <v>410</v>
      </c>
      <c r="D113" s="187" t="s">
        <v>399</v>
      </c>
      <c r="E113" s="187" t="s">
        <v>418</v>
      </c>
      <c r="F113" s="187">
        <v>10</v>
      </c>
      <c r="G113" s="187" t="s">
        <v>401</v>
      </c>
      <c r="H113" s="187">
        <v>11</v>
      </c>
      <c r="I113" s="187" t="s">
        <v>407</v>
      </c>
      <c r="J113" s="187" t="s">
        <v>402</v>
      </c>
      <c r="K113" s="187">
        <v>0.39</v>
      </c>
      <c r="L113" s="187">
        <v>0.55000000000000004</v>
      </c>
    </row>
    <row r="114" spans="2:12" ht="20.100000000000001" customHeight="1" x14ac:dyDescent="0.4">
      <c r="B114" s="187" t="s">
        <v>397</v>
      </c>
      <c r="C114" s="187" t="s">
        <v>410</v>
      </c>
      <c r="D114" s="187" t="s">
        <v>408</v>
      </c>
      <c r="E114" s="187" t="s">
        <v>411</v>
      </c>
      <c r="F114" s="187">
        <v>10</v>
      </c>
      <c r="G114" s="187" t="s">
        <v>409</v>
      </c>
      <c r="H114" s="187">
        <v>11</v>
      </c>
      <c r="I114" s="187" t="s">
        <v>403</v>
      </c>
      <c r="J114" s="187" t="s">
        <v>402</v>
      </c>
      <c r="K114" s="187">
        <v>0.4</v>
      </c>
      <c r="L114" s="187">
        <v>0.55000000000000004</v>
      </c>
    </row>
    <row r="115" spans="2:12" ht="20.100000000000001" customHeight="1" x14ac:dyDescent="0.4">
      <c r="B115" s="187" t="s">
        <v>397</v>
      </c>
      <c r="C115" s="187" t="s">
        <v>430</v>
      </c>
      <c r="D115" s="187" t="s">
        <v>419</v>
      </c>
      <c r="E115" s="187" t="s">
        <v>412</v>
      </c>
      <c r="F115" s="187">
        <v>10</v>
      </c>
      <c r="G115" s="187" t="s">
        <v>420</v>
      </c>
      <c r="H115" s="187">
        <v>11</v>
      </c>
      <c r="I115" s="187" t="s">
        <v>414</v>
      </c>
      <c r="J115" s="187" t="s">
        <v>402</v>
      </c>
      <c r="K115" s="187">
        <v>0.44</v>
      </c>
      <c r="L115" s="187">
        <v>0.56000000000000005</v>
      </c>
    </row>
    <row r="116" spans="2:12" ht="20.100000000000001" customHeight="1" x14ac:dyDescent="0.4">
      <c r="B116" s="187" t="s">
        <v>397</v>
      </c>
      <c r="C116" s="187" t="s">
        <v>430</v>
      </c>
      <c r="D116" s="187" t="s">
        <v>421</v>
      </c>
      <c r="E116" s="187" t="s">
        <v>412</v>
      </c>
      <c r="F116" s="187">
        <v>10</v>
      </c>
      <c r="G116" s="187" t="s">
        <v>422</v>
      </c>
      <c r="H116" s="187">
        <v>11</v>
      </c>
      <c r="I116" s="187" t="s">
        <v>414</v>
      </c>
      <c r="J116" s="187" t="s">
        <v>402</v>
      </c>
      <c r="K116" s="187">
        <v>0.44</v>
      </c>
      <c r="L116" s="187">
        <v>0.56000000000000005</v>
      </c>
    </row>
    <row r="117" spans="2:12" ht="20.100000000000001" customHeight="1" x14ac:dyDescent="0.4">
      <c r="B117" s="187" t="s">
        <v>397</v>
      </c>
      <c r="C117" s="187" t="s">
        <v>430</v>
      </c>
      <c r="D117" s="187" t="s">
        <v>423</v>
      </c>
      <c r="E117" s="187" t="s">
        <v>412</v>
      </c>
      <c r="F117" s="187">
        <v>10</v>
      </c>
      <c r="G117" s="187" t="s">
        <v>424</v>
      </c>
      <c r="H117" s="187">
        <v>11</v>
      </c>
      <c r="I117" s="187" t="s">
        <v>414</v>
      </c>
      <c r="J117" s="187" t="s">
        <v>402</v>
      </c>
      <c r="K117" s="187">
        <v>0.38</v>
      </c>
      <c r="L117" s="187">
        <v>0.56000000000000005</v>
      </c>
    </row>
    <row r="118" spans="2:12" ht="20.100000000000001" customHeight="1" x14ac:dyDescent="0.4">
      <c r="B118" s="187" t="s">
        <v>397</v>
      </c>
      <c r="C118" s="187" t="s">
        <v>430</v>
      </c>
      <c r="D118" s="187" t="s">
        <v>417</v>
      </c>
      <c r="E118" s="187" t="s">
        <v>418</v>
      </c>
      <c r="F118" s="187">
        <v>10</v>
      </c>
      <c r="G118" s="187" t="s">
        <v>406</v>
      </c>
      <c r="H118" s="187">
        <v>11</v>
      </c>
      <c r="I118" s="187" t="s">
        <v>416</v>
      </c>
      <c r="J118" s="187" t="s">
        <v>402</v>
      </c>
      <c r="K118" s="187">
        <v>0.44</v>
      </c>
      <c r="L118" s="187">
        <v>0.56000000000000005</v>
      </c>
    </row>
    <row r="119" spans="2:12" ht="20.100000000000001" customHeight="1" x14ac:dyDescent="0.4">
      <c r="B119" s="187" t="s">
        <v>397</v>
      </c>
      <c r="C119" s="187" t="s">
        <v>430</v>
      </c>
      <c r="D119" s="187" t="s">
        <v>425</v>
      </c>
      <c r="E119" s="187" t="s">
        <v>412</v>
      </c>
      <c r="F119" s="187">
        <v>10</v>
      </c>
      <c r="G119" s="187" t="s">
        <v>409</v>
      </c>
      <c r="H119" s="187">
        <v>11</v>
      </c>
      <c r="I119" s="187" t="s">
        <v>416</v>
      </c>
      <c r="J119" s="187" t="s">
        <v>402</v>
      </c>
      <c r="K119" s="187">
        <v>0.44</v>
      </c>
      <c r="L119" s="187">
        <v>0.56000000000000005</v>
      </c>
    </row>
    <row r="120" spans="2:12" ht="20.100000000000001" customHeight="1" x14ac:dyDescent="0.4">
      <c r="B120" s="187" t="s">
        <v>397</v>
      </c>
      <c r="C120" s="187" t="s">
        <v>410</v>
      </c>
      <c r="D120" s="187" t="s">
        <v>399</v>
      </c>
      <c r="E120" s="187" t="s">
        <v>411</v>
      </c>
      <c r="F120" s="187">
        <v>10</v>
      </c>
      <c r="G120" s="187" t="s">
        <v>401</v>
      </c>
      <c r="H120" s="187">
        <v>10</v>
      </c>
      <c r="I120" s="187" t="s">
        <v>403</v>
      </c>
      <c r="J120" s="187" t="s">
        <v>402</v>
      </c>
      <c r="K120" s="187">
        <v>0.4</v>
      </c>
      <c r="L120" s="187">
        <v>0.56999999999999995</v>
      </c>
    </row>
    <row r="121" spans="2:12" ht="20.100000000000001" customHeight="1" x14ac:dyDescent="0.4">
      <c r="B121" s="187" t="s">
        <v>397</v>
      </c>
      <c r="C121" s="187" t="s">
        <v>430</v>
      </c>
      <c r="D121" s="187" t="s">
        <v>399</v>
      </c>
      <c r="E121" s="187" t="s">
        <v>411</v>
      </c>
      <c r="F121" s="187">
        <v>10</v>
      </c>
      <c r="G121" s="187" t="s">
        <v>401</v>
      </c>
      <c r="H121" s="187">
        <v>11</v>
      </c>
      <c r="I121" s="187" t="s">
        <v>414</v>
      </c>
      <c r="J121" s="187" t="s">
        <v>402</v>
      </c>
      <c r="K121" s="187">
        <v>0.46</v>
      </c>
      <c r="L121" s="187">
        <v>0.56999999999999995</v>
      </c>
    </row>
    <row r="122" spans="2:12" ht="20.100000000000001" customHeight="1" x14ac:dyDescent="0.4">
      <c r="B122" s="187" t="s">
        <v>397</v>
      </c>
      <c r="C122" s="187" t="s">
        <v>413</v>
      </c>
      <c r="D122" s="187" t="s">
        <v>399</v>
      </c>
      <c r="E122" s="187" t="s">
        <v>400</v>
      </c>
      <c r="F122" s="187">
        <v>10</v>
      </c>
      <c r="G122" s="187" t="s">
        <v>401</v>
      </c>
      <c r="H122" s="187">
        <v>10</v>
      </c>
      <c r="I122" s="187" t="s">
        <v>414</v>
      </c>
      <c r="J122" s="187" t="s">
        <v>402</v>
      </c>
      <c r="K122" s="187">
        <v>0.34</v>
      </c>
      <c r="L122" s="187">
        <v>0.56999999999999995</v>
      </c>
    </row>
    <row r="123" spans="2:12" ht="20.100000000000001" customHeight="1" x14ac:dyDescent="0.4">
      <c r="B123" s="187" t="s">
        <v>397</v>
      </c>
      <c r="C123" s="187" t="s">
        <v>431</v>
      </c>
      <c r="D123" s="187" t="s">
        <v>399</v>
      </c>
      <c r="E123" s="187" t="s">
        <v>428</v>
      </c>
      <c r="F123" s="187">
        <v>10</v>
      </c>
      <c r="G123" s="187" t="s">
        <v>401</v>
      </c>
      <c r="H123" s="187">
        <v>11</v>
      </c>
      <c r="I123" s="187" t="s">
        <v>414</v>
      </c>
      <c r="J123" s="187" t="s">
        <v>402</v>
      </c>
      <c r="K123" s="187">
        <v>0.33</v>
      </c>
      <c r="L123" s="187">
        <v>0.56999999999999995</v>
      </c>
    </row>
    <row r="124" spans="2:12" ht="20.100000000000001" customHeight="1" x14ac:dyDescent="0.4">
      <c r="B124" s="187" t="s">
        <v>397</v>
      </c>
      <c r="C124" s="187" t="s">
        <v>426</v>
      </c>
      <c r="D124" s="187" t="s">
        <v>405</v>
      </c>
      <c r="E124" s="187" t="s">
        <v>412</v>
      </c>
      <c r="F124" s="187">
        <v>10</v>
      </c>
      <c r="G124" s="187" t="s">
        <v>406</v>
      </c>
      <c r="H124" s="187">
        <v>11</v>
      </c>
      <c r="I124" s="187" t="s">
        <v>412</v>
      </c>
      <c r="J124" s="187" t="s">
        <v>402</v>
      </c>
      <c r="K124" s="187">
        <v>0.45</v>
      </c>
      <c r="L124" s="187">
        <v>0.56999999999999995</v>
      </c>
    </row>
    <row r="125" spans="2:12" ht="20.100000000000001" customHeight="1" x14ac:dyDescent="0.4">
      <c r="B125" s="187" t="s">
        <v>397</v>
      </c>
      <c r="C125" s="187" t="s">
        <v>410</v>
      </c>
      <c r="D125" s="187" t="s">
        <v>408</v>
      </c>
      <c r="E125" s="187" t="s">
        <v>412</v>
      </c>
      <c r="F125" s="187">
        <v>10</v>
      </c>
      <c r="G125" s="187" t="s">
        <v>409</v>
      </c>
      <c r="H125" s="187">
        <v>10</v>
      </c>
      <c r="I125" s="187" t="s">
        <v>400</v>
      </c>
      <c r="J125" s="187" t="s">
        <v>402</v>
      </c>
      <c r="K125" s="187">
        <v>0.4</v>
      </c>
      <c r="L125" s="187">
        <v>0.56999999999999995</v>
      </c>
    </row>
    <row r="126" spans="2:12" ht="20.100000000000001" customHeight="1" x14ac:dyDescent="0.4">
      <c r="B126" s="187" t="s">
        <v>397</v>
      </c>
      <c r="C126" s="187" t="s">
        <v>410</v>
      </c>
      <c r="D126" s="187" t="s">
        <v>419</v>
      </c>
      <c r="E126" s="187" t="s">
        <v>411</v>
      </c>
      <c r="F126" s="187">
        <v>10</v>
      </c>
      <c r="G126" s="187" t="s">
        <v>420</v>
      </c>
      <c r="H126" s="187">
        <v>10</v>
      </c>
      <c r="I126" s="187" t="s">
        <v>403</v>
      </c>
      <c r="J126" s="187" t="s">
        <v>402</v>
      </c>
      <c r="K126" s="187">
        <v>0.4</v>
      </c>
      <c r="L126" s="187">
        <v>0.56999999999999995</v>
      </c>
    </row>
    <row r="127" spans="2:12" ht="20.100000000000001" customHeight="1" x14ac:dyDescent="0.4">
      <c r="B127" s="187" t="s">
        <v>397</v>
      </c>
      <c r="C127" s="187" t="s">
        <v>410</v>
      </c>
      <c r="D127" s="187" t="s">
        <v>421</v>
      </c>
      <c r="E127" s="187" t="s">
        <v>411</v>
      </c>
      <c r="F127" s="187">
        <v>10</v>
      </c>
      <c r="G127" s="187" t="s">
        <v>422</v>
      </c>
      <c r="H127" s="187">
        <v>10</v>
      </c>
      <c r="I127" s="187" t="s">
        <v>403</v>
      </c>
      <c r="J127" s="187" t="s">
        <v>402</v>
      </c>
      <c r="K127" s="187">
        <v>0.4</v>
      </c>
      <c r="L127" s="187">
        <v>0.56999999999999995</v>
      </c>
    </row>
    <row r="128" spans="2:12" ht="20.100000000000001" customHeight="1" x14ac:dyDescent="0.4">
      <c r="B128" s="187" t="s">
        <v>397</v>
      </c>
      <c r="C128" s="187" t="s">
        <v>410</v>
      </c>
      <c r="D128" s="187" t="s">
        <v>423</v>
      </c>
      <c r="E128" s="187" t="s">
        <v>411</v>
      </c>
      <c r="F128" s="187">
        <v>10</v>
      </c>
      <c r="G128" s="187" t="s">
        <v>424</v>
      </c>
      <c r="H128" s="187">
        <v>10</v>
      </c>
      <c r="I128" s="187" t="s">
        <v>403</v>
      </c>
      <c r="J128" s="187" t="s">
        <v>402</v>
      </c>
      <c r="K128" s="187">
        <v>0.35</v>
      </c>
      <c r="L128" s="187">
        <v>0.56999999999999995</v>
      </c>
    </row>
    <row r="129" spans="2:12" ht="20.100000000000001" customHeight="1" x14ac:dyDescent="0.4">
      <c r="B129" s="187" t="s">
        <v>397</v>
      </c>
      <c r="C129" s="187" t="s">
        <v>427</v>
      </c>
      <c r="D129" s="187" t="s">
        <v>405</v>
      </c>
      <c r="E129" s="187" t="s">
        <v>412</v>
      </c>
      <c r="F129" s="187">
        <v>10</v>
      </c>
      <c r="G129" s="187" t="s">
        <v>406</v>
      </c>
      <c r="H129" s="187">
        <v>11</v>
      </c>
      <c r="I129" s="187" t="s">
        <v>429</v>
      </c>
      <c r="J129" s="187" t="s">
        <v>402</v>
      </c>
      <c r="K129" s="187">
        <v>0.36</v>
      </c>
      <c r="L129" s="187">
        <v>0.56999999999999995</v>
      </c>
    </row>
    <row r="130" spans="2:12" ht="20.100000000000001" customHeight="1" x14ac:dyDescent="0.4">
      <c r="B130" s="187" t="s">
        <v>397</v>
      </c>
      <c r="C130" s="187" t="s">
        <v>413</v>
      </c>
      <c r="D130" s="187" t="s">
        <v>419</v>
      </c>
      <c r="E130" s="187" t="s">
        <v>407</v>
      </c>
      <c r="F130" s="187">
        <v>10</v>
      </c>
      <c r="G130" s="187" t="s">
        <v>420</v>
      </c>
      <c r="H130" s="187">
        <v>10</v>
      </c>
      <c r="I130" s="187" t="s">
        <v>414</v>
      </c>
      <c r="J130" s="187" t="s">
        <v>402</v>
      </c>
      <c r="K130" s="187">
        <v>0.33</v>
      </c>
      <c r="L130" s="187">
        <v>0.56999999999999995</v>
      </c>
    </row>
    <row r="131" spans="2:12" ht="20.100000000000001" customHeight="1" x14ac:dyDescent="0.4">
      <c r="B131" s="187" t="s">
        <v>397</v>
      </c>
      <c r="C131" s="187" t="s">
        <v>413</v>
      </c>
      <c r="D131" s="187" t="s">
        <v>421</v>
      </c>
      <c r="E131" s="187" t="s">
        <v>407</v>
      </c>
      <c r="F131" s="187">
        <v>10</v>
      </c>
      <c r="G131" s="187" t="s">
        <v>422</v>
      </c>
      <c r="H131" s="187">
        <v>10</v>
      </c>
      <c r="I131" s="187" t="s">
        <v>414</v>
      </c>
      <c r="J131" s="187" t="s">
        <v>402</v>
      </c>
      <c r="K131" s="187">
        <v>0.33</v>
      </c>
      <c r="L131" s="187">
        <v>0.56999999999999995</v>
      </c>
    </row>
    <row r="132" spans="2:12" ht="20.100000000000001" customHeight="1" x14ac:dyDescent="0.4">
      <c r="B132" s="187" t="s">
        <v>397</v>
      </c>
      <c r="C132" s="187" t="s">
        <v>413</v>
      </c>
      <c r="D132" s="187" t="s">
        <v>423</v>
      </c>
      <c r="E132" s="187" t="s">
        <v>407</v>
      </c>
      <c r="F132" s="187">
        <v>10</v>
      </c>
      <c r="G132" s="187" t="s">
        <v>424</v>
      </c>
      <c r="H132" s="187">
        <v>10</v>
      </c>
      <c r="I132" s="187" t="s">
        <v>414</v>
      </c>
      <c r="J132" s="187" t="s">
        <v>402</v>
      </c>
      <c r="K132" s="187">
        <v>0.28000000000000003</v>
      </c>
      <c r="L132" s="187">
        <v>0.56999999999999995</v>
      </c>
    </row>
    <row r="133" spans="2:12" ht="20.100000000000001" customHeight="1" x14ac:dyDescent="0.4">
      <c r="B133" s="187" t="s">
        <v>397</v>
      </c>
      <c r="C133" s="187" t="s">
        <v>413</v>
      </c>
      <c r="D133" s="187" t="s">
        <v>425</v>
      </c>
      <c r="E133" s="187" t="s">
        <v>407</v>
      </c>
      <c r="F133" s="187">
        <v>10</v>
      </c>
      <c r="G133" s="187" t="s">
        <v>409</v>
      </c>
      <c r="H133" s="187">
        <v>10</v>
      </c>
      <c r="I133" s="187" t="s">
        <v>416</v>
      </c>
      <c r="J133" s="187" t="s">
        <v>402</v>
      </c>
      <c r="K133" s="187">
        <v>0.33</v>
      </c>
      <c r="L133" s="187">
        <v>0.56999999999999995</v>
      </c>
    </row>
    <row r="134" spans="2:12" ht="20.100000000000001" customHeight="1" x14ac:dyDescent="0.4">
      <c r="B134" s="187" t="s">
        <v>397</v>
      </c>
      <c r="C134" s="187" t="s">
        <v>431</v>
      </c>
      <c r="D134" s="187" t="s">
        <v>419</v>
      </c>
      <c r="E134" s="187" t="s">
        <v>429</v>
      </c>
      <c r="F134" s="187">
        <v>10</v>
      </c>
      <c r="G134" s="187" t="s">
        <v>420</v>
      </c>
      <c r="H134" s="187">
        <v>11</v>
      </c>
      <c r="I134" s="187" t="s">
        <v>414</v>
      </c>
      <c r="J134" s="187" t="s">
        <v>402</v>
      </c>
      <c r="K134" s="187">
        <v>0.31</v>
      </c>
      <c r="L134" s="187">
        <v>0.56999999999999995</v>
      </c>
    </row>
    <row r="135" spans="2:12" ht="20.100000000000001" customHeight="1" x14ac:dyDescent="0.4">
      <c r="B135" s="187" t="s">
        <v>397</v>
      </c>
      <c r="C135" s="187" t="s">
        <v>431</v>
      </c>
      <c r="D135" s="187" t="s">
        <v>421</v>
      </c>
      <c r="E135" s="187" t="s">
        <v>429</v>
      </c>
      <c r="F135" s="187">
        <v>10</v>
      </c>
      <c r="G135" s="187" t="s">
        <v>422</v>
      </c>
      <c r="H135" s="187">
        <v>11</v>
      </c>
      <c r="I135" s="187" t="s">
        <v>414</v>
      </c>
      <c r="J135" s="187" t="s">
        <v>402</v>
      </c>
      <c r="K135" s="187">
        <v>0.31</v>
      </c>
      <c r="L135" s="187">
        <v>0.56999999999999995</v>
      </c>
    </row>
    <row r="136" spans="2:12" ht="20.100000000000001" customHeight="1" x14ac:dyDescent="0.4">
      <c r="B136" s="187" t="s">
        <v>397</v>
      </c>
      <c r="C136" s="187" t="s">
        <v>431</v>
      </c>
      <c r="D136" s="187" t="s">
        <v>423</v>
      </c>
      <c r="E136" s="187" t="s">
        <v>429</v>
      </c>
      <c r="F136" s="187">
        <v>10</v>
      </c>
      <c r="G136" s="187" t="s">
        <v>424</v>
      </c>
      <c r="H136" s="187">
        <v>11</v>
      </c>
      <c r="I136" s="187" t="s">
        <v>414</v>
      </c>
      <c r="J136" s="187" t="s">
        <v>402</v>
      </c>
      <c r="K136" s="187">
        <v>0.26</v>
      </c>
      <c r="L136" s="187">
        <v>0.56999999999999995</v>
      </c>
    </row>
    <row r="137" spans="2:12" ht="20.100000000000001" customHeight="1" x14ac:dyDescent="0.4">
      <c r="B137" s="187" t="s">
        <v>397</v>
      </c>
      <c r="C137" s="187" t="s">
        <v>431</v>
      </c>
      <c r="D137" s="187" t="s">
        <v>417</v>
      </c>
      <c r="E137" s="187" t="s">
        <v>432</v>
      </c>
      <c r="F137" s="187">
        <v>10</v>
      </c>
      <c r="G137" s="187" t="s">
        <v>406</v>
      </c>
      <c r="H137" s="187">
        <v>11</v>
      </c>
      <c r="I137" s="187" t="s">
        <v>416</v>
      </c>
      <c r="J137" s="187" t="s">
        <v>402</v>
      </c>
      <c r="K137" s="187">
        <v>0.32</v>
      </c>
      <c r="L137" s="187">
        <v>0.56999999999999995</v>
      </c>
    </row>
    <row r="138" spans="2:12" ht="20.100000000000001" customHeight="1" x14ac:dyDescent="0.4">
      <c r="B138" s="187" t="s">
        <v>397</v>
      </c>
      <c r="C138" s="187" t="s">
        <v>431</v>
      </c>
      <c r="D138" s="187" t="s">
        <v>425</v>
      </c>
      <c r="E138" s="187" t="s">
        <v>429</v>
      </c>
      <c r="F138" s="187">
        <v>10</v>
      </c>
      <c r="G138" s="187" t="s">
        <v>409</v>
      </c>
      <c r="H138" s="187">
        <v>11</v>
      </c>
      <c r="I138" s="187" t="s">
        <v>416</v>
      </c>
      <c r="J138" s="187" t="s">
        <v>402</v>
      </c>
      <c r="K138" s="187">
        <v>0.32</v>
      </c>
      <c r="L138" s="187">
        <v>0.56999999999999995</v>
      </c>
    </row>
    <row r="139" spans="2:12" ht="20.100000000000001" customHeight="1" x14ac:dyDescent="0.4">
      <c r="B139" s="187" t="s">
        <v>397</v>
      </c>
      <c r="C139" s="187" t="s">
        <v>430</v>
      </c>
      <c r="D139" s="187" t="s">
        <v>399</v>
      </c>
      <c r="E139" s="187" t="s">
        <v>412</v>
      </c>
      <c r="F139" s="187">
        <v>10</v>
      </c>
      <c r="G139" s="187" t="s">
        <v>401</v>
      </c>
      <c r="H139" s="187">
        <v>11</v>
      </c>
      <c r="I139" s="187" t="s">
        <v>414</v>
      </c>
      <c r="J139" s="187" t="s">
        <v>402</v>
      </c>
      <c r="K139" s="187">
        <v>0.45</v>
      </c>
      <c r="L139" s="187">
        <v>0.56999999999999995</v>
      </c>
    </row>
    <row r="140" spans="2:12" ht="20.100000000000001" customHeight="1" x14ac:dyDescent="0.4">
      <c r="B140" s="187" t="s">
        <v>397</v>
      </c>
      <c r="C140" s="187" t="s">
        <v>413</v>
      </c>
      <c r="D140" s="187" t="s">
        <v>399</v>
      </c>
      <c r="E140" s="187" t="s">
        <v>407</v>
      </c>
      <c r="F140" s="187">
        <v>10</v>
      </c>
      <c r="G140" s="187" t="s">
        <v>401</v>
      </c>
      <c r="H140" s="187">
        <v>10</v>
      </c>
      <c r="I140" s="187" t="s">
        <v>414</v>
      </c>
      <c r="J140" s="187" t="s">
        <v>402</v>
      </c>
      <c r="K140" s="187">
        <v>0.34</v>
      </c>
      <c r="L140" s="187">
        <v>0.56999999999999995</v>
      </c>
    </row>
    <row r="141" spans="2:12" ht="20.100000000000001" customHeight="1" x14ac:dyDescent="0.4">
      <c r="B141" s="187" t="s">
        <v>397</v>
      </c>
      <c r="C141" s="187" t="s">
        <v>413</v>
      </c>
      <c r="D141" s="187" t="s">
        <v>415</v>
      </c>
      <c r="E141" s="187" t="s">
        <v>403</v>
      </c>
      <c r="F141" s="187">
        <v>10</v>
      </c>
      <c r="G141" s="187" t="s">
        <v>401</v>
      </c>
      <c r="H141" s="187">
        <v>10</v>
      </c>
      <c r="I141" s="187" t="s">
        <v>416</v>
      </c>
      <c r="J141" s="187" t="s">
        <v>402</v>
      </c>
      <c r="K141" s="187">
        <v>0.34</v>
      </c>
      <c r="L141" s="187">
        <v>0.56999999999999995</v>
      </c>
    </row>
    <row r="142" spans="2:12" ht="20.100000000000001" customHeight="1" x14ac:dyDescent="0.4">
      <c r="B142" s="187" t="s">
        <v>397</v>
      </c>
      <c r="C142" s="187" t="s">
        <v>431</v>
      </c>
      <c r="D142" s="187" t="s">
        <v>399</v>
      </c>
      <c r="E142" s="187" t="s">
        <v>429</v>
      </c>
      <c r="F142" s="187">
        <v>10</v>
      </c>
      <c r="G142" s="187" t="s">
        <v>401</v>
      </c>
      <c r="H142" s="187">
        <v>11</v>
      </c>
      <c r="I142" s="187" t="s">
        <v>414</v>
      </c>
      <c r="J142" s="187" t="s">
        <v>402</v>
      </c>
      <c r="K142" s="187">
        <v>0.32</v>
      </c>
      <c r="L142" s="187">
        <v>0.56999999999999995</v>
      </c>
    </row>
    <row r="143" spans="2:12" ht="20.100000000000001" customHeight="1" x14ac:dyDescent="0.4">
      <c r="B143" s="187" t="s">
        <v>397</v>
      </c>
      <c r="C143" s="187" t="s">
        <v>426</v>
      </c>
      <c r="D143" s="187" t="s">
        <v>399</v>
      </c>
      <c r="E143" s="187" t="s">
        <v>418</v>
      </c>
      <c r="F143" s="187">
        <v>10</v>
      </c>
      <c r="G143" s="187" t="s">
        <v>401</v>
      </c>
      <c r="H143" s="187">
        <v>11</v>
      </c>
      <c r="I143" s="187" t="s">
        <v>418</v>
      </c>
      <c r="J143" s="187" t="s">
        <v>402</v>
      </c>
      <c r="K143" s="187">
        <v>0.45</v>
      </c>
      <c r="L143" s="187">
        <v>0.56999999999999995</v>
      </c>
    </row>
    <row r="144" spans="2:12" ht="20.100000000000001" customHeight="1" x14ac:dyDescent="0.4">
      <c r="B144" s="187" t="s">
        <v>397</v>
      </c>
      <c r="C144" s="187" t="s">
        <v>426</v>
      </c>
      <c r="D144" s="187" t="s">
        <v>408</v>
      </c>
      <c r="E144" s="187" t="s">
        <v>411</v>
      </c>
      <c r="F144" s="187">
        <v>10</v>
      </c>
      <c r="G144" s="187" t="s">
        <v>409</v>
      </c>
      <c r="H144" s="187">
        <v>11</v>
      </c>
      <c r="I144" s="187" t="s">
        <v>411</v>
      </c>
      <c r="J144" s="187" t="s">
        <v>402</v>
      </c>
      <c r="K144" s="187">
        <v>0.45</v>
      </c>
      <c r="L144" s="187">
        <v>0.56999999999999995</v>
      </c>
    </row>
    <row r="145" spans="2:12" ht="20.100000000000001" customHeight="1" x14ac:dyDescent="0.4">
      <c r="B145" s="187" t="s">
        <v>397</v>
      </c>
      <c r="C145" s="187" t="s">
        <v>398</v>
      </c>
      <c r="D145" s="187" t="s">
        <v>419</v>
      </c>
      <c r="E145" s="187" t="s">
        <v>403</v>
      </c>
      <c r="F145" s="187">
        <v>9</v>
      </c>
      <c r="G145" s="187" t="s">
        <v>420</v>
      </c>
      <c r="H145" s="187">
        <v>10</v>
      </c>
      <c r="I145" s="187" t="s">
        <v>403</v>
      </c>
      <c r="J145" s="187" t="s">
        <v>402</v>
      </c>
      <c r="K145" s="187">
        <v>0.32</v>
      </c>
      <c r="L145" s="187">
        <v>0.56999999999999995</v>
      </c>
    </row>
    <row r="146" spans="2:12" ht="20.100000000000001" customHeight="1" x14ac:dyDescent="0.4">
      <c r="B146" s="187" t="s">
        <v>397</v>
      </c>
      <c r="C146" s="187" t="s">
        <v>398</v>
      </c>
      <c r="D146" s="187" t="s">
        <v>421</v>
      </c>
      <c r="E146" s="187" t="s">
        <v>403</v>
      </c>
      <c r="F146" s="187">
        <v>9</v>
      </c>
      <c r="G146" s="187" t="s">
        <v>422</v>
      </c>
      <c r="H146" s="187">
        <v>10</v>
      </c>
      <c r="I146" s="187" t="s">
        <v>403</v>
      </c>
      <c r="J146" s="187" t="s">
        <v>402</v>
      </c>
      <c r="K146" s="187">
        <v>0.32</v>
      </c>
      <c r="L146" s="187">
        <v>0.56999999999999995</v>
      </c>
    </row>
    <row r="147" spans="2:12" ht="20.100000000000001" customHeight="1" x14ac:dyDescent="0.4">
      <c r="B147" s="187" t="s">
        <v>397</v>
      </c>
      <c r="C147" s="187" t="s">
        <v>398</v>
      </c>
      <c r="D147" s="187" t="s">
        <v>423</v>
      </c>
      <c r="E147" s="187" t="s">
        <v>403</v>
      </c>
      <c r="F147" s="187">
        <v>9</v>
      </c>
      <c r="G147" s="187" t="s">
        <v>424</v>
      </c>
      <c r="H147" s="187">
        <v>10</v>
      </c>
      <c r="I147" s="187" t="s">
        <v>403</v>
      </c>
      <c r="J147" s="187" t="s">
        <v>402</v>
      </c>
      <c r="K147" s="187">
        <v>0.27</v>
      </c>
      <c r="L147" s="187">
        <v>0.56999999999999995</v>
      </c>
    </row>
    <row r="148" spans="2:12" ht="20.100000000000001" customHeight="1" x14ac:dyDescent="0.4">
      <c r="B148" s="187" t="s">
        <v>397</v>
      </c>
      <c r="C148" s="187" t="s">
        <v>410</v>
      </c>
      <c r="D148" s="187" t="s">
        <v>405</v>
      </c>
      <c r="E148" s="187" t="s">
        <v>412</v>
      </c>
      <c r="F148" s="187">
        <v>10</v>
      </c>
      <c r="G148" s="187" t="s">
        <v>406</v>
      </c>
      <c r="H148" s="187">
        <v>10</v>
      </c>
      <c r="I148" s="187" t="s">
        <v>400</v>
      </c>
      <c r="J148" s="187" t="s">
        <v>402</v>
      </c>
      <c r="K148" s="187">
        <v>0.4</v>
      </c>
      <c r="L148" s="187">
        <v>0.56999999999999995</v>
      </c>
    </row>
    <row r="149" spans="2:12" ht="20.100000000000001" customHeight="1" x14ac:dyDescent="0.4">
      <c r="B149" s="187" t="s">
        <v>397</v>
      </c>
      <c r="C149" s="187" t="s">
        <v>426</v>
      </c>
      <c r="D149" s="187" t="s">
        <v>419</v>
      </c>
      <c r="E149" s="187" t="s">
        <v>411</v>
      </c>
      <c r="F149" s="187">
        <v>10</v>
      </c>
      <c r="G149" s="187" t="s">
        <v>420</v>
      </c>
      <c r="H149" s="187">
        <v>10</v>
      </c>
      <c r="I149" s="187" t="s">
        <v>411</v>
      </c>
      <c r="J149" s="187" t="s">
        <v>402</v>
      </c>
      <c r="K149" s="187">
        <v>0.45</v>
      </c>
      <c r="L149" s="187">
        <v>0.57999999999999996</v>
      </c>
    </row>
    <row r="150" spans="2:12" ht="20.100000000000001" customHeight="1" x14ac:dyDescent="0.4">
      <c r="B150" s="187" t="s">
        <v>397</v>
      </c>
      <c r="C150" s="187" t="s">
        <v>426</v>
      </c>
      <c r="D150" s="187" t="s">
        <v>421</v>
      </c>
      <c r="E150" s="187" t="s">
        <v>411</v>
      </c>
      <c r="F150" s="187">
        <v>10</v>
      </c>
      <c r="G150" s="187" t="s">
        <v>422</v>
      </c>
      <c r="H150" s="187">
        <v>10</v>
      </c>
      <c r="I150" s="187" t="s">
        <v>411</v>
      </c>
      <c r="J150" s="187" t="s">
        <v>402</v>
      </c>
      <c r="K150" s="187">
        <v>0.45</v>
      </c>
      <c r="L150" s="187">
        <v>0.57999999999999996</v>
      </c>
    </row>
    <row r="151" spans="2:12" ht="20.100000000000001" customHeight="1" x14ac:dyDescent="0.4">
      <c r="B151" s="187" t="s">
        <v>397</v>
      </c>
      <c r="C151" s="187" t="s">
        <v>426</v>
      </c>
      <c r="D151" s="187" t="s">
        <v>423</v>
      </c>
      <c r="E151" s="187" t="s">
        <v>411</v>
      </c>
      <c r="F151" s="187">
        <v>10</v>
      </c>
      <c r="G151" s="187" t="s">
        <v>424</v>
      </c>
      <c r="H151" s="187">
        <v>10</v>
      </c>
      <c r="I151" s="187" t="s">
        <v>411</v>
      </c>
      <c r="J151" s="187" t="s">
        <v>402</v>
      </c>
      <c r="K151" s="187">
        <v>0.38</v>
      </c>
      <c r="L151" s="187">
        <v>0.57999999999999996</v>
      </c>
    </row>
    <row r="152" spans="2:12" ht="20.100000000000001" customHeight="1" x14ac:dyDescent="0.4">
      <c r="B152" s="187" t="s">
        <v>397</v>
      </c>
      <c r="C152" s="187" t="s">
        <v>398</v>
      </c>
      <c r="D152" s="187" t="s">
        <v>405</v>
      </c>
      <c r="E152" s="187" t="s">
        <v>407</v>
      </c>
      <c r="F152" s="187">
        <v>9</v>
      </c>
      <c r="G152" s="187" t="s">
        <v>406</v>
      </c>
      <c r="H152" s="187">
        <v>10</v>
      </c>
      <c r="I152" s="187" t="s">
        <v>407</v>
      </c>
      <c r="J152" s="187" t="s">
        <v>402</v>
      </c>
      <c r="K152" s="187">
        <v>0.32</v>
      </c>
      <c r="L152" s="187">
        <v>0.57999999999999996</v>
      </c>
    </row>
    <row r="153" spans="2:12" ht="20.100000000000001" customHeight="1" x14ac:dyDescent="0.4">
      <c r="B153" s="187" t="s">
        <v>397</v>
      </c>
      <c r="C153" s="187" t="s">
        <v>427</v>
      </c>
      <c r="D153" s="187" t="s">
        <v>421</v>
      </c>
      <c r="E153" s="187" t="s">
        <v>411</v>
      </c>
      <c r="F153" s="187">
        <v>10</v>
      </c>
      <c r="G153" s="187" t="s">
        <v>422</v>
      </c>
      <c r="H153" s="187">
        <v>10</v>
      </c>
      <c r="I153" s="187" t="s">
        <v>428</v>
      </c>
      <c r="J153" s="187" t="s">
        <v>402</v>
      </c>
      <c r="K153" s="187">
        <v>0.36</v>
      </c>
      <c r="L153" s="187">
        <v>0.57999999999999996</v>
      </c>
    </row>
    <row r="154" spans="2:12" ht="20.100000000000001" customHeight="1" x14ac:dyDescent="0.4">
      <c r="B154" s="187" t="s">
        <v>397</v>
      </c>
      <c r="C154" s="187" t="s">
        <v>430</v>
      </c>
      <c r="D154" s="187" t="s">
        <v>419</v>
      </c>
      <c r="E154" s="187" t="s">
        <v>418</v>
      </c>
      <c r="F154" s="187">
        <v>10</v>
      </c>
      <c r="G154" s="187" t="s">
        <v>420</v>
      </c>
      <c r="H154" s="187">
        <v>10</v>
      </c>
      <c r="I154" s="187" t="s">
        <v>414</v>
      </c>
      <c r="J154" s="187" t="s">
        <v>402</v>
      </c>
      <c r="K154" s="187">
        <v>0.43</v>
      </c>
      <c r="L154" s="187">
        <v>0.57999999999999996</v>
      </c>
    </row>
    <row r="155" spans="2:12" ht="20.100000000000001" customHeight="1" x14ac:dyDescent="0.4">
      <c r="B155" s="187" t="s">
        <v>397</v>
      </c>
      <c r="C155" s="187" t="s">
        <v>430</v>
      </c>
      <c r="D155" s="187" t="s">
        <v>421</v>
      </c>
      <c r="E155" s="187" t="s">
        <v>418</v>
      </c>
      <c r="F155" s="187">
        <v>10</v>
      </c>
      <c r="G155" s="187" t="s">
        <v>422</v>
      </c>
      <c r="H155" s="187">
        <v>10</v>
      </c>
      <c r="I155" s="187" t="s">
        <v>414</v>
      </c>
      <c r="J155" s="187" t="s">
        <v>402</v>
      </c>
      <c r="K155" s="187">
        <v>0.43</v>
      </c>
      <c r="L155" s="187">
        <v>0.57999999999999996</v>
      </c>
    </row>
    <row r="156" spans="2:12" ht="20.100000000000001" customHeight="1" x14ac:dyDescent="0.4">
      <c r="B156" s="187" t="s">
        <v>397</v>
      </c>
      <c r="C156" s="187" t="s">
        <v>430</v>
      </c>
      <c r="D156" s="187" t="s">
        <v>423</v>
      </c>
      <c r="E156" s="187" t="s">
        <v>418</v>
      </c>
      <c r="F156" s="187">
        <v>10</v>
      </c>
      <c r="G156" s="187" t="s">
        <v>424</v>
      </c>
      <c r="H156" s="187">
        <v>10</v>
      </c>
      <c r="I156" s="187" t="s">
        <v>414</v>
      </c>
      <c r="J156" s="187" t="s">
        <v>402</v>
      </c>
      <c r="K156" s="187">
        <v>0.37</v>
      </c>
      <c r="L156" s="187">
        <v>0.57999999999999996</v>
      </c>
    </row>
    <row r="157" spans="2:12" ht="20.100000000000001" customHeight="1" x14ac:dyDescent="0.4">
      <c r="B157" s="187" t="s">
        <v>397</v>
      </c>
      <c r="C157" s="187" t="s">
        <v>430</v>
      </c>
      <c r="D157" s="187" t="s">
        <v>425</v>
      </c>
      <c r="E157" s="187" t="s">
        <v>418</v>
      </c>
      <c r="F157" s="187">
        <v>10</v>
      </c>
      <c r="G157" s="187" t="s">
        <v>409</v>
      </c>
      <c r="H157" s="187">
        <v>10</v>
      </c>
      <c r="I157" s="187" t="s">
        <v>416</v>
      </c>
      <c r="J157" s="187" t="s">
        <v>402</v>
      </c>
      <c r="K157" s="187">
        <v>0.44</v>
      </c>
      <c r="L157" s="187">
        <v>0.57999999999999996</v>
      </c>
    </row>
    <row r="158" spans="2:12" ht="20.100000000000001" customHeight="1" x14ac:dyDescent="0.4">
      <c r="B158" s="187" t="s">
        <v>397</v>
      </c>
      <c r="C158" s="187" t="s">
        <v>431</v>
      </c>
      <c r="D158" s="187" t="s">
        <v>421</v>
      </c>
      <c r="E158" s="187" t="s">
        <v>432</v>
      </c>
      <c r="F158" s="187">
        <v>10</v>
      </c>
      <c r="G158" s="187" t="s">
        <v>422</v>
      </c>
      <c r="H158" s="187">
        <v>10</v>
      </c>
      <c r="I158" s="187" t="s">
        <v>414</v>
      </c>
      <c r="J158" s="187" t="s">
        <v>402</v>
      </c>
      <c r="K158" s="187">
        <v>0.31</v>
      </c>
      <c r="L158" s="187">
        <v>0.57999999999999996</v>
      </c>
    </row>
    <row r="159" spans="2:12" ht="20.100000000000001" customHeight="1" x14ac:dyDescent="0.4">
      <c r="B159" s="187" t="s">
        <v>397</v>
      </c>
      <c r="C159" s="187" t="s">
        <v>398</v>
      </c>
      <c r="D159" s="187" t="s">
        <v>408</v>
      </c>
      <c r="E159" s="187" t="s">
        <v>400</v>
      </c>
      <c r="F159" s="187">
        <v>9</v>
      </c>
      <c r="G159" s="187" t="s">
        <v>409</v>
      </c>
      <c r="H159" s="187">
        <v>10</v>
      </c>
      <c r="I159" s="187" t="s">
        <v>400</v>
      </c>
      <c r="J159" s="187" t="s">
        <v>402</v>
      </c>
      <c r="K159" s="187">
        <v>0.32</v>
      </c>
      <c r="L159" s="187">
        <v>0.57999999999999996</v>
      </c>
    </row>
    <row r="160" spans="2:12" ht="20.100000000000001" customHeight="1" x14ac:dyDescent="0.4">
      <c r="B160" s="187" t="s">
        <v>397</v>
      </c>
      <c r="C160" s="187" t="s">
        <v>426</v>
      </c>
      <c r="D160" s="187" t="s">
        <v>399</v>
      </c>
      <c r="E160" s="187" t="s">
        <v>411</v>
      </c>
      <c r="F160" s="187">
        <v>10</v>
      </c>
      <c r="G160" s="187" t="s">
        <v>401</v>
      </c>
      <c r="H160" s="187">
        <v>10</v>
      </c>
      <c r="I160" s="187" t="s">
        <v>411</v>
      </c>
      <c r="J160" s="187" t="s">
        <v>402</v>
      </c>
      <c r="K160" s="187">
        <v>0.46</v>
      </c>
      <c r="L160" s="187">
        <v>0.59</v>
      </c>
    </row>
    <row r="161" spans="2:12" ht="20.100000000000001" customHeight="1" x14ac:dyDescent="0.4">
      <c r="B161" s="187" t="s">
        <v>397</v>
      </c>
      <c r="C161" s="187" t="s">
        <v>427</v>
      </c>
      <c r="D161" s="187" t="s">
        <v>399</v>
      </c>
      <c r="E161" s="187" t="s">
        <v>411</v>
      </c>
      <c r="F161" s="187">
        <v>10</v>
      </c>
      <c r="G161" s="187" t="s">
        <v>401</v>
      </c>
      <c r="H161" s="187">
        <v>10</v>
      </c>
      <c r="I161" s="187" t="s">
        <v>428</v>
      </c>
      <c r="J161" s="187" t="s">
        <v>402</v>
      </c>
      <c r="K161" s="187">
        <v>0.37</v>
      </c>
      <c r="L161" s="187">
        <v>0.59</v>
      </c>
    </row>
    <row r="162" spans="2:12" ht="20.100000000000001" customHeight="1" x14ac:dyDescent="0.4">
      <c r="B162" s="187" t="s">
        <v>397</v>
      </c>
      <c r="C162" s="187" t="s">
        <v>430</v>
      </c>
      <c r="D162" s="187" t="s">
        <v>399</v>
      </c>
      <c r="E162" s="187" t="s">
        <v>412</v>
      </c>
      <c r="F162" s="187">
        <v>10</v>
      </c>
      <c r="G162" s="187" t="s">
        <v>401</v>
      </c>
      <c r="H162" s="187">
        <v>10</v>
      </c>
      <c r="I162" s="187" t="s">
        <v>414</v>
      </c>
      <c r="J162" s="187" t="s">
        <v>402</v>
      </c>
      <c r="K162" s="187">
        <v>0.45</v>
      </c>
      <c r="L162" s="187">
        <v>0.59</v>
      </c>
    </row>
    <row r="163" spans="2:12" ht="20.100000000000001" customHeight="1" x14ac:dyDescent="0.4">
      <c r="B163" s="187" t="s">
        <v>397</v>
      </c>
      <c r="C163" s="187" t="s">
        <v>413</v>
      </c>
      <c r="D163" s="187" t="s">
        <v>399</v>
      </c>
      <c r="E163" s="187" t="s">
        <v>407</v>
      </c>
      <c r="F163" s="187">
        <v>9</v>
      </c>
      <c r="G163" s="187" t="s">
        <v>401</v>
      </c>
      <c r="H163" s="187">
        <v>10</v>
      </c>
      <c r="I163" s="187" t="s">
        <v>414</v>
      </c>
      <c r="J163" s="187" t="s">
        <v>402</v>
      </c>
      <c r="K163" s="187">
        <v>0.34</v>
      </c>
      <c r="L163" s="187">
        <v>0.59</v>
      </c>
    </row>
    <row r="164" spans="2:12" ht="20.100000000000001" customHeight="1" x14ac:dyDescent="0.4">
      <c r="B164" s="187" t="s">
        <v>397</v>
      </c>
      <c r="C164" s="187" t="s">
        <v>413</v>
      </c>
      <c r="D164" s="187" t="s">
        <v>405</v>
      </c>
      <c r="E164" s="187" t="s">
        <v>403</v>
      </c>
      <c r="F164" s="187">
        <v>9</v>
      </c>
      <c r="G164" s="187" t="s">
        <v>406</v>
      </c>
      <c r="H164" s="187">
        <v>10</v>
      </c>
      <c r="I164" s="187" t="s">
        <v>414</v>
      </c>
      <c r="J164" s="187" t="s">
        <v>402</v>
      </c>
      <c r="K164" s="187">
        <v>0.34</v>
      </c>
      <c r="L164" s="187">
        <v>0.59</v>
      </c>
    </row>
    <row r="165" spans="2:12" ht="20.100000000000001" customHeight="1" x14ac:dyDescent="0.4">
      <c r="B165" s="187" t="s">
        <v>397</v>
      </c>
      <c r="C165" s="187" t="s">
        <v>413</v>
      </c>
      <c r="D165" s="187" t="s">
        <v>415</v>
      </c>
      <c r="E165" s="187" t="s">
        <v>403</v>
      </c>
      <c r="F165" s="187">
        <v>9</v>
      </c>
      <c r="G165" s="187" t="s">
        <v>401</v>
      </c>
      <c r="H165" s="187">
        <v>10</v>
      </c>
      <c r="I165" s="187" t="s">
        <v>416</v>
      </c>
      <c r="J165" s="187" t="s">
        <v>402</v>
      </c>
      <c r="K165" s="187">
        <v>0.34</v>
      </c>
      <c r="L165" s="187">
        <v>0.59</v>
      </c>
    </row>
    <row r="166" spans="2:12" ht="20.100000000000001" customHeight="1" x14ac:dyDescent="0.4">
      <c r="B166" s="187" t="s">
        <v>397</v>
      </c>
      <c r="C166" s="187" t="s">
        <v>431</v>
      </c>
      <c r="D166" s="187" t="s">
        <v>399</v>
      </c>
      <c r="E166" s="187" t="s">
        <v>429</v>
      </c>
      <c r="F166" s="187">
        <v>10</v>
      </c>
      <c r="G166" s="187" t="s">
        <v>401</v>
      </c>
      <c r="H166" s="187">
        <v>10</v>
      </c>
      <c r="I166" s="187" t="s">
        <v>414</v>
      </c>
      <c r="J166" s="187" t="s">
        <v>402</v>
      </c>
      <c r="K166" s="187">
        <v>0.32</v>
      </c>
      <c r="L166" s="187">
        <v>0.59</v>
      </c>
    </row>
    <row r="167" spans="2:12" ht="20.100000000000001" customHeight="1" x14ac:dyDescent="0.4">
      <c r="B167" s="187" t="s">
        <v>397</v>
      </c>
      <c r="C167" s="187" t="s">
        <v>413</v>
      </c>
      <c r="D167" s="187" t="s">
        <v>399</v>
      </c>
      <c r="E167" s="187" t="s">
        <v>403</v>
      </c>
      <c r="F167" s="187">
        <v>16</v>
      </c>
      <c r="G167" s="187" t="s">
        <v>401</v>
      </c>
      <c r="H167" s="187">
        <v>16</v>
      </c>
      <c r="I167" s="187" t="s">
        <v>414</v>
      </c>
      <c r="J167" s="187" t="s">
        <v>433</v>
      </c>
      <c r="K167" s="187">
        <v>0.34</v>
      </c>
      <c r="L167" s="187">
        <v>0.59</v>
      </c>
    </row>
    <row r="168" spans="2:12" ht="20.100000000000001" customHeight="1" x14ac:dyDescent="0.4">
      <c r="B168" s="187" t="s">
        <v>397</v>
      </c>
      <c r="C168" s="187" t="s">
        <v>426</v>
      </c>
      <c r="D168" s="187" t="s">
        <v>408</v>
      </c>
      <c r="E168" s="187" t="s">
        <v>412</v>
      </c>
      <c r="F168" s="187">
        <v>10</v>
      </c>
      <c r="G168" s="187" t="s">
        <v>409</v>
      </c>
      <c r="H168" s="187">
        <v>10</v>
      </c>
      <c r="I168" s="187" t="s">
        <v>412</v>
      </c>
      <c r="J168" s="187" t="s">
        <v>402</v>
      </c>
      <c r="K168" s="187">
        <v>0.45</v>
      </c>
      <c r="L168" s="187">
        <v>0.59</v>
      </c>
    </row>
    <row r="169" spans="2:12" ht="20.100000000000001" customHeight="1" x14ac:dyDescent="0.4">
      <c r="B169" s="187" t="s">
        <v>397</v>
      </c>
      <c r="C169" s="187" t="s">
        <v>410</v>
      </c>
      <c r="D169" s="187" t="s">
        <v>405</v>
      </c>
      <c r="E169" s="187" t="s">
        <v>418</v>
      </c>
      <c r="F169" s="187">
        <v>9</v>
      </c>
      <c r="G169" s="187" t="s">
        <v>406</v>
      </c>
      <c r="H169" s="187">
        <v>10</v>
      </c>
      <c r="I169" s="187" t="s">
        <v>407</v>
      </c>
      <c r="J169" s="187" t="s">
        <v>402</v>
      </c>
      <c r="K169" s="187">
        <v>0.39</v>
      </c>
      <c r="L169" s="187">
        <v>0.59</v>
      </c>
    </row>
    <row r="170" spans="2:12" ht="20.100000000000001" customHeight="1" x14ac:dyDescent="0.4">
      <c r="B170" s="187" t="s">
        <v>397</v>
      </c>
      <c r="C170" s="187" t="s">
        <v>427</v>
      </c>
      <c r="D170" s="187" t="s">
        <v>408</v>
      </c>
      <c r="E170" s="187" t="s">
        <v>412</v>
      </c>
      <c r="F170" s="187">
        <v>10</v>
      </c>
      <c r="G170" s="187" t="s">
        <v>409</v>
      </c>
      <c r="H170" s="187">
        <v>10</v>
      </c>
      <c r="I170" s="187" t="s">
        <v>429</v>
      </c>
      <c r="J170" s="187" t="s">
        <v>402</v>
      </c>
      <c r="K170" s="187">
        <v>0.37</v>
      </c>
      <c r="L170" s="187">
        <v>0.59</v>
      </c>
    </row>
    <row r="171" spans="2:12" ht="20.100000000000001" customHeight="1" x14ac:dyDescent="0.4">
      <c r="B171" s="187" t="s">
        <v>397</v>
      </c>
      <c r="C171" s="187" t="s">
        <v>427</v>
      </c>
      <c r="D171" s="187" t="s">
        <v>419</v>
      </c>
      <c r="E171" s="187" t="s">
        <v>411</v>
      </c>
      <c r="F171" s="187">
        <v>10</v>
      </c>
      <c r="G171" s="187" t="s">
        <v>420</v>
      </c>
      <c r="H171" s="187">
        <v>10</v>
      </c>
      <c r="I171" s="187" t="s">
        <v>428</v>
      </c>
      <c r="J171" s="187" t="s">
        <v>402</v>
      </c>
      <c r="K171" s="187">
        <v>0.36</v>
      </c>
      <c r="L171" s="187">
        <v>0.59</v>
      </c>
    </row>
    <row r="172" spans="2:12" ht="20.100000000000001" customHeight="1" x14ac:dyDescent="0.4">
      <c r="B172" s="187" t="s">
        <v>397</v>
      </c>
      <c r="C172" s="187" t="s">
        <v>427</v>
      </c>
      <c r="D172" s="187" t="s">
        <v>423</v>
      </c>
      <c r="E172" s="187" t="s">
        <v>411</v>
      </c>
      <c r="F172" s="187">
        <v>10</v>
      </c>
      <c r="G172" s="187" t="s">
        <v>424</v>
      </c>
      <c r="H172" s="187">
        <v>10</v>
      </c>
      <c r="I172" s="187" t="s">
        <v>428</v>
      </c>
      <c r="J172" s="187" t="s">
        <v>402</v>
      </c>
      <c r="K172" s="187">
        <v>0.33</v>
      </c>
      <c r="L172" s="187">
        <v>0.59</v>
      </c>
    </row>
    <row r="173" spans="2:12" ht="20.100000000000001" customHeight="1" x14ac:dyDescent="0.4">
      <c r="B173" s="187" t="s">
        <v>397</v>
      </c>
      <c r="C173" s="187" t="s">
        <v>431</v>
      </c>
      <c r="D173" s="187" t="s">
        <v>419</v>
      </c>
      <c r="E173" s="187" t="s">
        <v>432</v>
      </c>
      <c r="F173" s="187">
        <v>10</v>
      </c>
      <c r="G173" s="187" t="s">
        <v>420</v>
      </c>
      <c r="H173" s="187">
        <v>10</v>
      </c>
      <c r="I173" s="187" t="s">
        <v>414</v>
      </c>
      <c r="J173" s="187" t="s">
        <v>402</v>
      </c>
      <c r="K173" s="187">
        <v>0.31</v>
      </c>
      <c r="L173" s="187">
        <v>0.59</v>
      </c>
    </row>
    <row r="174" spans="2:12" ht="20.100000000000001" customHeight="1" x14ac:dyDescent="0.4">
      <c r="B174" s="187" t="s">
        <v>397</v>
      </c>
      <c r="C174" s="187" t="s">
        <v>431</v>
      </c>
      <c r="D174" s="187" t="s">
        <v>423</v>
      </c>
      <c r="E174" s="187" t="s">
        <v>432</v>
      </c>
      <c r="F174" s="187">
        <v>10</v>
      </c>
      <c r="G174" s="187" t="s">
        <v>424</v>
      </c>
      <c r="H174" s="187">
        <v>10</v>
      </c>
      <c r="I174" s="187" t="s">
        <v>414</v>
      </c>
      <c r="J174" s="187" t="s">
        <v>402</v>
      </c>
      <c r="K174" s="187">
        <v>0.26</v>
      </c>
      <c r="L174" s="187">
        <v>0.59</v>
      </c>
    </row>
    <row r="175" spans="2:12" ht="20.100000000000001" customHeight="1" x14ac:dyDescent="0.4">
      <c r="B175" s="187" t="s">
        <v>397</v>
      </c>
      <c r="C175" s="187" t="s">
        <v>431</v>
      </c>
      <c r="D175" s="187" t="s">
        <v>425</v>
      </c>
      <c r="E175" s="187" t="s">
        <v>432</v>
      </c>
      <c r="F175" s="187">
        <v>10</v>
      </c>
      <c r="G175" s="187" t="s">
        <v>409</v>
      </c>
      <c r="H175" s="187">
        <v>10</v>
      </c>
      <c r="I175" s="187" t="s">
        <v>416</v>
      </c>
      <c r="J175" s="187" t="s">
        <v>402</v>
      </c>
      <c r="K175" s="187">
        <v>0.31</v>
      </c>
      <c r="L175" s="187">
        <v>0.59</v>
      </c>
    </row>
    <row r="176" spans="2:12" ht="20.100000000000001" customHeight="1" x14ac:dyDescent="0.4">
      <c r="B176" s="187" t="s">
        <v>397</v>
      </c>
      <c r="C176" s="187" t="s">
        <v>430</v>
      </c>
      <c r="D176" s="187" t="s">
        <v>399</v>
      </c>
      <c r="E176" s="187" t="s">
        <v>418</v>
      </c>
      <c r="F176" s="187">
        <v>10</v>
      </c>
      <c r="G176" s="187" t="s">
        <v>401</v>
      </c>
      <c r="H176" s="187">
        <v>10</v>
      </c>
      <c r="I176" s="187" t="s">
        <v>414</v>
      </c>
      <c r="J176" s="187" t="s">
        <v>402</v>
      </c>
      <c r="K176" s="187">
        <v>0.45</v>
      </c>
      <c r="L176" s="187">
        <v>0.59</v>
      </c>
    </row>
    <row r="177" spans="2:12" ht="20.100000000000001" customHeight="1" x14ac:dyDescent="0.4">
      <c r="B177" s="187" t="s">
        <v>397</v>
      </c>
      <c r="C177" s="187" t="s">
        <v>430</v>
      </c>
      <c r="D177" s="187" t="s">
        <v>415</v>
      </c>
      <c r="E177" s="187" t="s">
        <v>411</v>
      </c>
      <c r="F177" s="187">
        <v>10</v>
      </c>
      <c r="G177" s="187" t="s">
        <v>401</v>
      </c>
      <c r="H177" s="187">
        <v>10</v>
      </c>
      <c r="I177" s="187" t="s">
        <v>416</v>
      </c>
      <c r="J177" s="187" t="s">
        <v>402</v>
      </c>
      <c r="K177" s="187">
        <v>0.46</v>
      </c>
      <c r="L177" s="187">
        <v>0.59</v>
      </c>
    </row>
    <row r="178" spans="2:12" ht="20.100000000000001" customHeight="1" x14ac:dyDescent="0.4">
      <c r="B178" s="187" t="s">
        <v>397</v>
      </c>
      <c r="C178" s="187" t="s">
        <v>413</v>
      </c>
      <c r="D178" s="187" t="s">
        <v>415</v>
      </c>
      <c r="E178" s="187" t="s">
        <v>400</v>
      </c>
      <c r="F178" s="187">
        <v>9</v>
      </c>
      <c r="G178" s="187" t="s">
        <v>401</v>
      </c>
      <c r="H178" s="187">
        <v>10</v>
      </c>
      <c r="I178" s="187" t="s">
        <v>416</v>
      </c>
      <c r="J178" s="187" t="s">
        <v>402</v>
      </c>
      <c r="K178" s="187">
        <v>0.34</v>
      </c>
      <c r="L178" s="187">
        <v>0.59</v>
      </c>
    </row>
    <row r="179" spans="2:12" ht="20.100000000000001" customHeight="1" x14ac:dyDescent="0.4">
      <c r="B179" s="187" t="s">
        <v>397</v>
      </c>
      <c r="C179" s="187" t="s">
        <v>431</v>
      </c>
      <c r="D179" s="187" t="s">
        <v>399</v>
      </c>
      <c r="E179" s="187" t="s">
        <v>432</v>
      </c>
      <c r="F179" s="187">
        <v>10</v>
      </c>
      <c r="G179" s="187" t="s">
        <v>401</v>
      </c>
      <c r="H179" s="187">
        <v>10</v>
      </c>
      <c r="I179" s="187" t="s">
        <v>414</v>
      </c>
      <c r="J179" s="187" t="s">
        <v>402</v>
      </c>
      <c r="K179" s="187">
        <v>0.32</v>
      </c>
      <c r="L179" s="187">
        <v>0.59</v>
      </c>
    </row>
    <row r="180" spans="2:12" ht="20.100000000000001" customHeight="1" x14ac:dyDescent="0.4">
      <c r="B180" s="187" t="s">
        <v>397</v>
      </c>
      <c r="C180" s="187" t="s">
        <v>431</v>
      </c>
      <c r="D180" s="187" t="s">
        <v>415</v>
      </c>
      <c r="E180" s="187" t="s">
        <v>428</v>
      </c>
      <c r="F180" s="187">
        <v>10</v>
      </c>
      <c r="G180" s="187" t="s">
        <v>401</v>
      </c>
      <c r="H180" s="187">
        <v>10</v>
      </c>
      <c r="I180" s="187" t="s">
        <v>416</v>
      </c>
      <c r="J180" s="187" t="s">
        <v>402</v>
      </c>
      <c r="K180" s="187">
        <v>0.33</v>
      </c>
      <c r="L180" s="187">
        <v>0.59</v>
      </c>
    </row>
    <row r="181" spans="2:12" ht="20.100000000000001" customHeight="1" x14ac:dyDescent="0.4">
      <c r="B181" s="187" t="s">
        <v>397</v>
      </c>
      <c r="C181" s="187" t="s">
        <v>426</v>
      </c>
      <c r="D181" s="187" t="s">
        <v>405</v>
      </c>
      <c r="E181" s="187" t="s">
        <v>412</v>
      </c>
      <c r="F181" s="187">
        <v>10</v>
      </c>
      <c r="G181" s="187" t="s">
        <v>406</v>
      </c>
      <c r="H181" s="187">
        <v>10</v>
      </c>
      <c r="I181" s="187" t="s">
        <v>412</v>
      </c>
      <c r="J181" s="187" t="s">
        <v>402</v>
      </c>
      <c r="K181" s="187">
        <v>0.45</v>
      </c>
      <c r="L181" s="187">
        <v>0.59</v>
      </c>
    </row>
    <row r="182" spans="2:12" ht="20.100000000000001" customHeight="1" x14ac:dyDescent="0.4">
      <c r="B182" s="187" t="s">
        <v>397</v>
      </c>
      <c r="C182" s="187" t="s">
        <v>410</v>
      </c>
      <c r="D182" s="187" t="s">
        <v>408</v>
      </c>
      <c r="E182" s="187" t="s">
        <v>412</v>
      </c>
      <c r="F182" s="187">
        <v>9</v>
      </c>
      <c r="G182" s="187" t="s">
        <v>409</v>
      </c>
      <c r="H182" s="187">
        <v>10</v>
      </c>
      <c r="I182" s="187" t="s">
        <v>400</v>
      </c>
      <c r="J182" s="187" t="s">
        <v>402</v>
      </c>
      <c r="K182" s="187">
        <v>0.4</v>
      </c>
      <c r="L182" s="187">
        <v>0.59</v>
      </c>
    </row>
    <row r="183" spans="2:12" ht="20.100000000000001" customHeight="1" x14ac:dyDescent="0.4">
      <c r="B183" s="187" t="s">
        <v>397</v>
      </c>
      <c r="C183" s="187" t="s">
        <v>410</v>
      </c>
      <c r="D183" s="187" t="s">
        <v>419</v>
      </c>
      <c r="E183" s="187" t="s">
        <v>411</v>
      </c>
      <c r="F183" s="187">
        <v>9</v>
      </c>
      <c r="G183" s="187" t="s">
        <v>420</v>
      </c>
      <c r="H183" s="187">
        <v>10</v>
      </c>
      <c r="I183" s="187" t="s">
        <v>403</v>
      </c>
      <c r="J183" s="187" t="s">
        <v>402</v>
      </c>
      <c r="K183" s="187">
        <v>0.4</v>
      </c>
      <c r="L183" s="187">
        <v>0.59</v>
      </c>
    </row>
    <row r="184" spans="2:12" ht="20.100000000000001" customHeight="1" x14ac:dyDescent="0.4">
      <c r="B184" s="187" t="s">
        <v>397</v>
      </c>
      <c r="C184" s="187" t="s">
        <v>410</v>
      </c>
      <c r="D184" s="187" t="s">
        <v>421</v>
      </c>
      <c r="E184" s="187" t="s">
        <v>411</v>
      </c>
      <c r="F184" s="187">
        <v>9</v>
      </c>
      <c r="G184" s="187" t="s">
        <v>422</v>
      </c>
      <c r="H184" s="187">
        <v>10</v>
      </c>
      <c r="I184" s="187" t="s">
        <v>403</v>
      </c>
      <c r="J184" s="187" t="s">
        <v>402</v>
      </c>
      <c r="K184" s="187">
        <v>0.4</v>
      </c>
      <c r="L184" s="187">
        <v>0.59</v>
      </c>
    </row>
    <row r="185" spans="2:12" ht="20.100000000000001" customHeight="1" x14ac:dyDescent="0.4">
      <c r="B185" s="187" t="s">
        <v>397</v>
      </c>
      <c r="C185" s="187" t="s">
        <v>410</v>
      </c>
      <c r="D185" s="187" t="s">
        <v>423</v>
      </c>
      <c r="E185" s="187" t="s">
        <v>411</v>
      </c>
      <c r="F185" s="187">
        <v>9</v>
      </c>
      <c r="G185" s="187" t="s">
        <v>424</v>
      </c>
      <c r="H185" s="187">
        <v>10</v>
      </c>
      <c r="I185" s="187" t="s">
        <v>403</v>
      </c>
      <c r="J185" s="187" t="s">
        <v>402</v>
      </c>
      <c r="K185" s="187">
        <v>0.35</v>
      </c>
      <c r="L185" s="187">
        <v>0.59</v>
      </c>
    </row>
    <row r="186" spans="2:12" ht="20.100000000000001" customHeight="1" x14ac:dyDescent="0.4">
      <c r="B186" s="187" t="s">
        <v>397</v>
      </c>
      <c r="C186" s="187" t="s">
        <v>398</v>
      </c>
      <c r="D186" s="187" t="s">
        <v>399</v>
      </c>
      <c r="E186" s="187" t="s">
        <v>400</v>
      </c>
      <c r="F186" s="187">
        <v>9</v>
      </c>
      <c r="G186" s="187" t="s">
        <v>401</v>
      </c>
      <c r="H186" s="187">
        <v>9</v>
      </c>
      <c r="I186" s="187" t="s">
        <v>400</v>
      </c>
      <c r="J186" s="187" t="s">
        <v>402</v>
      </c>
      <c r="K186" s="187">
        <v>0.32</v>
      </c>
      <c r="L186" s="187">
        <v>0.6</v>
      </c>
    </row>
    <row r="187" spans="2:12" ht="20.100000000000001" customHeight="1" x14ac:dyDescent="0.4">
      <c r="B187" s="187" t="s">
        <v>397</v>
      </c>
      <c r="C187" s="187" t="s">
        <v>398</v>
      </c>
      <c r="D187" s="187" t="s">
        <v>399</v>
      </c>
      <c r="E187" s="187" t="s">
        <v>403</v>
      </c>
      <c r="F187" s="187">
        <v>15</v>
      </c>
      <c r="G187" s="187" t="s">
        <v>401</v>
      </c>
      <c r="H187" s="187">
        <v>15</v>
      </c>
      <c r="I187" s="187" t="s">
        <v>403</v>
      </c>
      <c r="J187" s="187" t="s">
        <v>433</v>
      </c>
      <c r="K187" s="187">
        <v>0.32</v>
      </c>
      <c r="L187" s="187">
        <v>0.6</v>
      </c>
    </row>
    <row r="188" spans="2:12" ht="20.100000000000001" customHeight="1" x14ac:dyDescent="0.4">
      <c r="B188" s="187" t="s">
        <v>397</v>
      </c>
      <c r="C188" s="187" t="s">
        <v>413</v>
      </c>
      <c r="D188" s="187" t="s">
        <v>399</v>
      </c>
      <c r="E188" s="187" t="s">
        <v>400</v>
      </c>
      <c r="F188" s="187">
        <v>15</v>
      </c>
      <c r="G188" s="187" t="s">
        <v>401</v>
      </c>
      <c r="H188" s="187">
        <v>16</v>
      </c>
      <c r="I188" s="187" t="s">
        <v>414</v>
      </c>
      <c r="J188" s="187" t="s">
        <v>433</v>
      </c>
      <c r="K188" s="187">
        <v>0.34</v>
      </c>
      <c r="L188" s="187">
        <v>0.6</v>
      </c>
    </row>
    <row r="189" spans="2:12" ht="20.100000000000001" customHeight="1" x14ac:dyDescent="0.4">
      <c r="B189" s="187" t="s">
        <v>397</v>
      </c>
      <c r="C189" s="187" t="s">
        <v>398</v>
      </c>
      <c r="D189" s="187" t="s">
        <v>408</v>
      </c>
      <c r="E189" s="187" t="s">
        <v>407</v>
      </c>
      <c r="F189" s="187">
        <v>9</v>
      </c>
      <c r="G189" s="187" t="s">
        <v>409</v>
      </c>
      <c r="H189" s="187">
        <v>9</v>
      </c>
      <c r="I189" s="187" t="s">
        <v>407</v>
      </c>
      <c r="J189" s="187" t="s">
        <v>402</v>
      </c>
      <c r="K189" s="187">
        <v>0.32</v>
      </c>
      <c r="L189" s="187">
        <v>0.6</v>
      </c>
    </row>
    <row r="190" spans="2:12" ht="20.100000000000001" customHeight="1" x14ac:dyDescent="0.4">
      <c r="B190" s="187" t="s">
        <v>397</v>
      </c>
      <c r="C190" s="187" t="s">
        <v>398</v>
      </c>
      <c r="D190" s="187" t="s">
        <v>419</v>
      </c>
      <c r="E190" s="187" t="s">
        <v>400</v>
      </c>
      <c r="F190" s="187">
        <v>9</v>
      </c>
      <c r="G190" s="187" t="s">
        <v>420</v>
      </c>
      <c r="H190" s="187">
        <v>9</v>
      </c>
      <c r="I190" s="187" t="s">
        <v>400</v>
      </c>
      <c r="J190" s="187" t="s">
        <v>402</v>
      </c>
      <c r="K190" s="187">
        <v>0.31</v>
      </c>
      <c r="L190" s="187">
        <v>0.6</v>
      </c>
    </row>
    <row r="191" spans="2:12" ht="20.100000000000001" customHeight="1" x14ac:dyDescent="0.4">
      <c r="B191" s="187" t="s">
        <v>397</v>
      </c>
      <c r="C191" s="187" t="s">
        <v>398</v>
      </c>
      <c r="D191" s="187" t="s">
        <v>421</v>
      </c>
      <c r="E191" s="187" t="s">
        <v>400</v>
      </c>
      <c r="F191" s="187">
        <v>9</v>
      </c>
      <c r="G191" s="187" t="s">
        <v>422</v>
      </c>
      <c r="H191" s="187">
        <v>9</v>
      </c>
      <c r="I191" s="187" t="s">
        <v>400</v>
      </c>
      <c r="J191" s="187" t="s">
        <v>402</v>
      </c>
      <c r="K191" s="187">
        <v>0.31</v>
      </c>
      <c r="L191" s="187">
        <v>0.6</v>
      </c>
    </row>
    <row r="192" spans="2:12" ht="20.100000000000001" customHeight="1" x14ac:dyDescent="0.4">
      <c r="B192" s="187" t="s">
        <v>397</v>
      </c>
      <c r="C192" s="187" t="s">
        <v>398</v>
      </c>
      <c r="D192" s="187" t="s">
        <v>423</v>
      </c>
      <c r="E192" s="187" t="s">
        <v>400</v>
      </c>
      <c r="F192" s="187">
        <v>9</v>
      </c>
      <c r="G192" s="187" t="s">
        <v>424</v>
      </c>
      <c r="H192" s="187">
        <v>9</v>
      </c>
      <c r="I192" s="187" t="s">
        <v>400</v>
      </c>
      <c r="J192" s="187" t="s">
        <v>402</v>
      </c>
      <c r="K192" s="187">
        <v>0.26</v>
      </c>
      <c r="L192" s="187">
        <v>0.6</v>
      </c>
    </row>
    <row r="193" spans="2:12" ht="20.100000000000001" customHeight="1" x14ac:dyDescent="0.4">
      <c r="B193" s="187" t="s">
        <v>397</v>
      </c>
      <c r="C193" s="187" t="s">
        <v>398</v>
      </c>
      <c r="D193" s="187" t="s">
        <v>399</v>
      </c>
      <c r="E193" s="187" t="s">
        <v>403</v>
      </c>
      <c r="F193" s="187">
        <v>9</v>
      </c>
      <c r="G193" s="187" t="s">
        <v>404</v>
      </c>
      <c r="H193" s="187">
        <v>9</v>
      </c>
      <c r="I193" s="187" t="s">
        <v>403</v>
      </c>
      <c r="J193" s="187" t="s">
        <v>402</v>
      </c>
      <c r="K193" s="187">
        <v>0.32</v>
      </c>
      <c r="L193" s="187">
        <v>0.6</v>
      </c>
    </row>
    <row r="194" spans="2:12" ht="20.100000000000001" customHeight="1" x14ac:dyDescent="0.4">
      <c r="B194" s="187" t="s">
        <v>397</v>
      </c>
      <c r="C194" s="187" t="s">
        <v>398</v>
      </c>
      <c r="D194" s="187" t="s">
        <v>405</v>
      </c>
      <c r="E194" s="187" t="s">
        <v>407</v>
      </c>
      <c r="F194" s="187">
        <v>9</v>
      </c>
      <c r="G194" s="187" t="s">
        <v>406</v>
      </c>
      <c r="H194" s="187">
        <v>9</v>
      </c>
      <c r="I194" s="187" t="s">
        <v>407</v>
      </c>
      <c r="J194" s="187" t="s">
        <v>402</v>
      </c>
      <c r="K194" s="187">
        <v>0.32</v>
      </c>
      <c r="L194" s="187">
        <v>0.6</v>
      </c>
    </row>
    <row r="195" spans="2:12" ht="20.100000000000001" customHeight="1" x14ac:dyDescent="0.4">
      <c r="B195" s="187" t="s">
        <v>397</v>
      </c>
      <c r="C195" s="187" t="s">
        <v>430</v>
      </c>
      <c r="D195" s="187" t="s">
        <v>399</v>
      </c>
      <c r="E195" s="187" t="s">
        <v>418</v>
      </c>
      <c r="F195" s="187">
        <v>9</v>
      </c>
      <c r="G195" s="187" t="s">
        <v>401</v>
      </c>
      <c r="H195" s="187">
        <v>10</v>
      </c>
      <c r="I195" s="187" t="s">
        <v>414</v>
      </c>
      <c r="J195" s="187" t="s">
        <v>402</v>
      </c>
      <c r="K195" s="187">
        <v>0.45</v>
      </c>
      <c r="L195" s="187">
        <v>0.61</v>
      </c>
    </row>
    <row r="196" spans="2:12" ht="20.100000000000001" customHeight="1" x14ac:dyDescent="0.4">
      <c r="B196" s="187" t="s">
        <v>397</v>
      </c>
      <c r="C196" s="187" t="s">
        <v>430</v>
      </c>
      <c r="D196" s="187" t="s">
        <v>405</v>
      </c>
      <c r="E196" s="187" t="s">
        <v>411</v>
      </c>
      <c r="F196" s="187">
        <v>9</v>
      </c>
      <c r="G196" s="187" t="s">
        <v>406</v>
      </c>
      <c r="H196" s="187">
        <v>10</v>
      </c>
      <c r="I196" s="187" t="s">
        <v>414</v>
      </c>
      <c r="J196" s="187" t="s">
        <v>402</v>
      </c>
      <c r="K196" s="187">
        <v>0.45</v>
      </c>
      <c r="L196" s="187">
        <v>0.61</v>
      </c>
    </row>
    <row r="197" spans="2:12" ht="20.100000000000001" customHeight="1" x14ac:dyDescent="0.4">
      <c r="B197" s="187" t="s">
        <v>397</v>
      </c>
      <c r="C197" s="187" t="s">
        <v>430</v>
      </c>
      <c r="D197" s="187" t="s">
        <v>415</v>
      </c>
      <c r="E197" s="187" t="s">
        <v>411</v>
      </c>
      <c r="F197" s="187">
        <v>9</v>
      </c>
      <c r="G197" s="187" t="s">
        <v>401</v>
      </c>
      <c r="H197" s="187">
        <v>10</v>
      </c>
      <c r="I197" s="187" t="s">
        <v>416</v>
      </c>
      <c r="J197" s="187" t="s">
        <v>402</v>
      </c>
      <c r="K197" s="187">
        <v>0.46</v>
      </c>
      <c r="L197" s="187">
        <v>0.61</v>
      </c>
    </row>
    <row r="198" spans="2:12" ht="20.100000000000001" customHeight="1" x14ac:dyDescent="0.4">
      <c r="B198" s="187" t="s">
        <v>397</v>
      </c>
      <c r="C198" s="187" t="s">
        <v>431</v>
      </c>
      <c r="D198" s="187" t="s">
        <v>399</v>
      </c>
      <c r="E198" s="187" t="s">
        <v>432</v>
      </c>
      <c r="F198" s="187">
        <v>9</v>
      </c>
      <c r="G198" s="187" t="s">
        <v>401</v>
      </c>
      <c r="H198" s="187">
        <v>10</v>
      </c>
      <c r="I198" s="187" t="s">
        <v>414</v>
      </c>
      <c r="J198" s="187" t="s">
        <v>402</v>
      </c>
      <c r="K198" s="187">
        <v>0.32</v>
      </c>
      <c r="L198" s="187">
        <v>0.61</v>
      </c>
    </row>
    <row r="199" spans="2:12" ht="20.100000000000001" customHeight="1" x14ac:dyDescent="0.4">
      <c r="B199" s="187" t="s">
        <v>397</v>
      </c>
      <c r="C199" s="187" t="s">
        <v>431</v>
      </c>
      <c r="D199" s="187" t="s">
        <v>405</v>
      </c>
      <c r="E199" s="187" t="s">
        <v>428</v>
      </c>
      <c r="F199" s="187">
        <v>9</v>
      </c>
      <c r="G199" s="187" t="s">
        <v>406</v>
      </c>
      <c r="H199" s="187">
        <v>10</v>
      </c>
      <c r="I199" s="187" t="s">
        <v>414</v>
      </c>
      <c r="J199" s="187" t="s">
        <v>402</v>
      </c>
      <c r="K199" s="187">
        <v>0.32</v>
      </c>
      <c r="L199" s="187">
        <v>0.61</v>
      </c>
    </row>
    <row r="200" spans="2:12" ht="20.100000000000001" customHeight="1" x14ac:dyDescent="0.4">
      <c r="B200" s="187" t="s">
        <v>397</v>
      </c>
      <c r="C200" s="187" t="s">
        <v>431</v>
      </c>
      <c r="D200" s="187" t="s">
        <v>415</v>
      </c>
      <c r="E200" s="187" t="s">
        <v>428</v>
      </c>
      <c r="F200" s="187">
        <v>9</v>
      </c>
      <c r="G200" s="187" t="s">
        <v>401</v>
      </c>
      <c r="H200" s="187">
        <v>10</v>
      </c>
      <c r="I200" s="187" t="s">
        <v>416</v>
      </c>
      <c r="J200" s="187" t="s">
        <v>402</v>
      </c>
      <c r="K200" s="187">
        <v>0.33</v>
      </c>
      <c r="L200" s="187">
        <v>0.61</v>
      </c>
    </row>
    <row r="201" spans="2:12" ht="20.100000000000001" customHeight="1" x14ac:dyDescent="0.4">
      <c r="B201" s="187" t="s">
        <v>397</v>
      </c>
      <c r="C201" s="187" t="s">
        <v>430</v>
      </c>
      <c r="D201" s="187" t="s">
        <v>399</v>
      </c>
      <c r="E201" s="187" t="s">
        <v>411</v>
      </c>
      <c r="F201" s="187">
        <v>16</v>
      </c>
      <c r="G201" s="187" t="s">
        <v>401</v>
      </c>
      <c r="H201" s="187">
        <v>16</v>
      </c>
      <c r="I201" s="187" t="s">
        <v>414</v>
      </c>
      <c r="J201" s="187" t="s">
        <v>433</v>
      </c>
      <c r="K201" s="187">
        <v>0.46</v>
      </c>
      <c r="L201" s="187">
        <v>0.61</v>
      </c>
    </row>
    <row r="202" spans="2:12" ht="20.100000000000001" customHeight="1" x14ac:dyDescent="0.4">
      <c r="B202" s="187" t="s">
        <v>397</v>
      </c>
      <c r="C202" s="187" t="s">
        <v>431</v>
      </c>
      <c r="D202" s="187" t="s">
        <v>399</v>
      </c>
      <c r="E202" s="187" t="s">
        <v>428</v>
      </c>
      <c r="F202" s="187">
        <v>16</v>
      </c>
      <c r="G202" s="187" t="s">
        <v>401</v>
      </c>
      <c r="H202" s="187">
        <v>16</v>
      </c>
      <c r="I202" s="187" t="s">
        <v>414</v>
      </c>
      <c r="J202" s="187" t="s">
        <v>433</v>
      </c>
      <c r="K202" s="187">
        <v>0.33</v>
      </c>
      <c r="L202" s="187">
        <v>0.61</v>
      </c>
    </row>
    <row r="203" spans="2:12" ht="20.100000000000001" customHeight="1" x14ac:dyDescent="0.4">
      <c r="B203" s="187" t="s">
        <v>397</v>
      </c>
      <c r="C203" s="187" t="s">
        <v>426</v>
      </c>
      <c r="D203" s="187" t="s">
        <v>405</v>
      </c>
      <c r="E203" s="187" t="s">
        <v>418</v>
      </c>
      <c r="F203" s="187">
        <v>9</v>
      </c>
      <c r="G203" s="187" t="s">
        <v>406</v>
      </c>
      <c r="H203" s="187">
        <v>10</v>
      </c>
      <c r="I203" s="187" t="s">
        <v>418</v>
      </c>
      <c r="J203" s="187" t="s">
        <v>402</v>
      </c>
      <c r="K203" s="187">
        <v>0.44</v>
      </c>
      <c r="L203" s="187">
        <v>0.61</v>
      </c>
    </row>
    <row r="204" spans="2:12" ht="20.100000000000001" customHeight="1" x14ac:dyDescent="0.4">
      <c r="B204" s="187" t="s">
        <v>397</v>
      </c>
      <c r="C204" s="187" t="s">
        <v>410</v>
      </c>
      <c r="D204" s="187" t="s">
        <v>408</v>
      </c>
      <c r="E204" s="187" t="s">
        <v>418</v>
      </c>
      <c r="F204" s="187">
        <v>9</v>
      </c>
      <c r="G204" s="187" t="s">
        <v>409</v>
      </c>
      <c r="H204" s="187">
        <v>9</v>
      </c>
      <c r="I204" s="187" t="s">
        <v>407</v>
      </c>
      <c r="J204" s="187" t="s">
        <v>402</v>
      </c>
      <c r="K204" s="187">
        <v>0.39</v>
      </c>
      <c r="L204" s="187">
        <v>0.61</v>
      </c>
    </row>
    <row r="205" spans="2:12" ht="20.100000000000001" customHeight="1" x14ac:dyDescent="0.4">
      <c r="B205" s="187" t="s">
        <v>397</v>
      </c>
      <c r="C205" s="187" t="s">
        <v>410</v>
      </c>
      <c r="D205" s="187" t="s">
        <v>419</v>
      </c>
      <c r="E205" s="187" t="s">
        <v>412</v>
      </c>
      <c r="F205" s="187">
        <v>9</v>
      </c>
      <c r="G205" s="187" t="s">
        <v>420</v>
      </c>
      <c r="H205" s="187">
        <v>9</v>
      </c>
      <c r="I205" s="187" t="s">
        <v>400</v>
      </c>
      <c r="J205" s="187" t="s">
        <v>402</v>
      </c>
      <c r="K205" s="187">
        <v>0.39</v>
      </c>
      <c r="L205" s="187">
        <v>0.61</v>
      </c>
    </row>
    <row r="206" spans="2:12" ht="20.100000000000001" customHeight="1" x14ac:dyDescent="0.4">
      <c r="B206" s="187" t="s">
        <v>397</v>
      </c>
      <c r="C206" s="187" t="s">
        <v>410</v>
      </c>
      <c r="D206" s="187" t="s">
        <v>421</v>
      </c>
      <c r="E206" s="187" t="s">
        <v>412</v>
      </c>
      <c r="F206" s="187">
        <v>9</v>
      </c>
      <c r="G206" s="187" t="s">
        <v>422</v>
      </c>
      <c r="H206" s="187">
        <v>9</v>
      </c>
      <c r="I206" s="187" t="s">
        <v>400</v>
      </c>
      <c r="J206" s="187" t="s">
        <v>402</v>
      </c>
      <c r="K206" s="187">
        <v>0.39</v>
      </c>
      <c r="L206" s="187">
        <v>0.61</v>
      </c>
    </row>
    <row r="207" spans="2:12" ht="20.100000000000001" customHeight="1" x14ac:dyDescent="0.4">
      <c r="B207" s="187" t="s">
        <v>397</v>
      </c>
      <c r="C207" s="187" t="s">
        <v>410</v>
      </c>
      <c r="D207" s="187" t="s">
        <v>423</v>
      </c>
      <c r="E207" s="187" t="s">
        <v>412</v>
      </c>
      <c r="F207" s="187">
        <v>9</v>
      </c>
      <c r="G207" s="187" t="s">
        <v>424</v>
      </c>
      <c r="H207" s="187">
        <v>9</v>
      </c>
      <c r="I207" s="187" t="s">
        <v>400</v>
      </c>
      <c r="J207" s="187" t="s">
        <v>402</v>
      </c>
      <c r="K207" s="187">
        <v>0.34</v>
      </c>
      <c r="L207" s="187">
        <v>0.61</v>
      </c>
    </row>
    <row r="208" spans="2:12" ht="20.100000000000001" customHeight="1" x14ac:dyDescent="0.4">
      <c r="B208" s="187" t="s">
        <v>397</v>
      </c>
      <c r="C208" s="187" t="s">
        <v>427</v>
      </c>
      <c r="D208" s="187" t="s">
        <v>405</v>
      </c>
      <c r="E208" s="187" t="s">
        <v>418</v>
      </c>
      <c r="F208" s="187">
        <v>9</v>
      </c>
      <c r="G208" s="187" t="s">
        <v>406</v>
      </c>
      <c r="H208" s="187">
        <v>10</v>
      </c>
      <c r="I208" s="187" t="s">
        <v>432</v>
      </c>
      <c r="J208" s="187" t="s">
        <v>402</v>
      </c>
      <c r="K208" s="187">
        <v>0.36</v>
      </c>
      <c r="L208" s="187">
        <v>0.61</v>
      </c>
    </row>
    <row r="209" spans="2:12" ht="20.100000000000001" customHeight="1" x14ac:dyDescent="0.4">
      <c r="B209" s="187" t="s">
        <v>397</v>
      </c>
      <c r="C209" s="187" t="s">
        <v>430</v>
      </c>
      <c r="D209" s="187" t="s">
        <v>415</v>
      </c>
      <c r="E209" s="187" t="s">
        <v>412</v>
      </c>
      <c r="F209" s="187">
        <v>9</v>
      </c>
      <c r="G209" s="187" t="s">
        <v>401</v>
      </c>
      <c r="H209" s="187">
        <v>10</v>
      </c>
      <c r="I209" s="187" t="s">
        <v>416</v>
      </c>
      <c r="J209" s="187" t="s">
        <v>402</v>
      </c>
      <c r="K209" s="187">
        <v>0.45</v>
      </c>
      <c r="L209" s="187">
        <v>0.61</v>
      </c>
    </row>
    <row r="210" spans="2:12" ht="20.100000000000001" customHeight="1" x14ac:dyDescent="0.4">
      <c r="B210" s="187" t="s">
        <v>397</v>
      </c>
      <c r="C210" s="187" t="s">
        <v>431</v>
      </c>
      <c r="D210" s="187" t="s">
        <v>415</v>
      </c>
      <c r="E210" s="187" t="s">
        <v>429</v>
      </c>
      <c r="F210" s="187">
        <v>9</v>
      </c>
      <c r="G210" s="187" t="s">
        <v>401</v>
      </c>
      <c r="H210" s="187">
        <v>10</v>
      </c>
      <c r="I210" s="187" t="s">
        <v>416</v>
      </c>
      <c r="J210" s="187" t="s">
        <v>402</v>
      </c>
      <c r="K210" s="187">
        <v>0.32</v>
      </c>
      <c r="L210" s="187">
        <v>0.61</v>
      </c>
    </row>
    <row r="211" spans="2:12" ht="20.100000000000001" customHeight="1" x14ac:dyDescent="0.4">
      <c r="B211" s="187" t="s">
        <v>397</v>
      </c>
      <c r="C211" s="187" t="s">
        <v>426</v>
      </c>
      <c r="D211" s="187" t="s">
        <v>408</v>
      </c>
      <c r="E211" s="187" t="s">
        <v>412</v>
      </c>
      <c r="F211" s="187">
        <v>9</v>
      </c>
      <c r="G211" s="187" t="s">
        <v>409</v>
      </c>
      <c r="H211" s="187">
        <v>10</v>
      </c>
      <c r="I211" s="187" t="s">
        <v>412</v>
      </c>
      <c r="J211" s="187" t="s">
        <v>402</v>
      </c>
      <c r="K211" s="187">
        <v>0.44</v>
      </c>
      <c r="L211" s="187">
        <v>0.61</v>
      </c>
    </row>
    <row r="212" spans="2:12" ht="20.100000000000001" customHeight="1" x14ac:dyDescent="0.4">
      <c r="B212" s="187" t="s">
        <v>397</v>
      </c>
      <c r="C212" s="187" t="s">
        <v>426</v>
      </c>
      <c r="D212" s="187" t="s">
        <v>419</v>
      </c>
      <c r="E212" s="187" t="s">
        <v>411</v>
      </c>
      <c r="F212" s="187">
        <v>9</v>
      </c>
      <c r="G212" s="187" t="s">
        <v>420</v>
      </c>
      <c r="H212" s="187">
        <v>10</v>
      </c>
      <c r="I212" s="187" t="s">
        <v>411</v>
      </c>
      <c r="J212" s="187" t="s">
        <v>402</v>
      </c>
      <c r="K212" s="187">
        <v>0.44</v>
      </c>
      <c r="L212" s="187">
        <v>0.61</v>
      </c>
    </row>
    <row r="213" spans="2:12" ht="20.100000000000001" customHeight="1" x14ac:dyDescent="0.4">
      <c r="B213" s="187" t="s">
        <v>397</v>
      </c>
      <c r="C213" s="187" t="s">
        <v>426</v>
      </c>
      <c r="D213" s="187" t="s">
        <v>421</v>
      </c>
      <c r="E213" s="187" t="s">
        <v>411</v>
      </c>
      <c r="F213" s="187">
        <v>9</v>
      </c>
      <c r="G213" s="187" t="s">
        <v>422</v>
      </c>
      <c r="H213" s="187">
        <v>10</v>
      </c>
      <c r="I213" s="187" t="s">
        <v>411</v>
      </c>
      <c r="J213" s="187" t="s">
        <v>402</v>
      </c>
      <c r="K213" s="187">
        <v>0.44</v>
      </c>
      <c r="L213" s="187">
        <v>0.61</v>
      </c>
    </row>
    <row r="214" spans="2:12" ht="20.100000000000001" customHeight="1" x14ac:dyDescent="0.4">
      <c r="B214" s="187" t="s">
        <v>397</v>
      </c>
      <c r="C214" s="187" t="s">
        <v>426</v>
      </c>
      <c r="D214" s="187" t="s">
        <v>423</v>
      </c>
      <c r="E214" s="187" t="s">
        <v>411</v>
      </c>
      <c r="F214" s="187">
        <v>9</v>
      </c>
      <c r="G214" s="187" t="s">
        <v>424</v>
      </c>
      <c r="H214" s="187">
        <v>10</v>
      </c>
      <c r="I214" s="187" t="s">
        <v>411</v>
      </c>
      <c r="J214" s="187" t="s">
        <v>402</v>
      </c>
      <c r="K214" s="187">
        <v>0.38</v>
      </c>
      <c r="L214" s="187">
        <v>0.61</v>
      </c>
    </row>
    <row r="215" spans="2:12" ht="20.100000000000001" customHeight="1" x14ac:dyDescent="0.4">
      <c r="B215" s="187" t="s">
        <v>397</v>
      </c>
      <c r="C215" s="187" t="s">
        <v>410</v>
      </c>
      <c r="D215" s="187" t="s">
        <v>405</v>
      </c>
      <c r="E215" s="187" t="s">
        <v>418</v>
      </c>
      <c r="F215" s="187">
        <v>9</v>
      </c>
      <c r="G215" s="187" t="s">
        <v>406</v>
      </c>
      <c r="H215" s="187">
        <v>9</v>
      </c>
      <c r="I215" s="187" t="s">
        <v>407</v>
      </c>
      <c r="J215" s="187" t="s">
        <v>402</v>
      </c>
      <c r="K215" s="187">
        <v>0.39</v>
      </c>
      <c r="L215" s="187">
        <v>0.61</v>
      </c>
    </row>
    <row r="216" spans="2:12" ht="20.100000000000001" customHeight="1" x14ac:dyDescent="0.4">
      <c r="B216" s="187" t="s">
        <v>397</v>
      </c>
      <c r="C216" s="187" t="s">
        <v>410</v>
      </c>
      <c r="D216" s="187" t="s">
        <v>399</v>
      </c>
      <c r="E216" s="187" t="s">
        <v>412</v>
      </c>
      <c r="F216" s="187">
        <v>9</v>
      </c>
      <c r="G216" s="187" t="s">
        <v>401</v>
      </c>
      <c r="H216" s="187">
        <v>9</v>
      </c>
      <c r="I216" s="187" t="s">
        <v>400</v>
      </c>
      <c r="J216" s="187" t="s">
        <v>402</v>
      </c>
      <c r="K216" s="187">
        <v>0.39</v>
      </c>
      <c r="L216" s="187">
        <v>0.62</v>
      </c>
    </row>
    <row r="217" spans="2:12" ht="20.100000000000001" customHeight="1" x14ac:dyDescent="0.4">
      <c r="B217" s="187" t="s">
        <v>397</v>
      </c>
      <c r="C217" s="187" t="s">
        <v>413</v>
      </c>
      <c r="D217" s="187" t="s">
        <v>405</v>
      </c>
      <c r="E217" s="187" t="s">
        <v>400</v>
      </c>
      <c r="F217" s="187">
        <v>9</v>
      </c>
      <c r="G217" s="187" t="s">
        <v>406</v>
      </c>
      <c r="H217" s="187">
        <v>9</v>
      </c>
      <c r="I217" s="187" t="s">
        <v>414</v>
      </c>
      <c r="J217" s="187" t="s">
        <v>402</v>
      </c>
      <c r="K217" s="187">
        <v>0.34</v>
      </c>
      <c r="L217" s="187">
        <v>0.62</v>
      </c>
    </row>
    <row r="218" spans="2:12" ht="20.100000000000001" customHeight="1" x14ac:dyDescent="0.4">
      <c r="B218" s="187" t="s">
        <v>397</v>
      </c>
      <c r="C218" s="187" t="s">
        <v>413</v>
      </c>
      <c r="D218" s="187" t="s">
        <v>408</v>
      </c>
      <c r="E218" s="187" t="s">
        <v>403</v>
      </c>
      <c r="F218" s="187">
        <v>9</v>
      </c>
      <c r="G218" s="187" t="s">
        <v>409</v>
      </c>
      <c r="H218" s="187">
        <v>9</v>
      </c>
      <c r="I218" s="187" t="s">
        <v>414</v>
      </c>
      <c r="J218" s="187" t="s">
        <v>402</v>
      </c>
      <c r="K218" s="187">
        <v>0.34</v>
      </c>
      <c r="L218" s="187">
        <v>0.62</v>
      </c>
    </row>
    <row r="219" spans="2:12" ht="20.100000000000001" customHeight="1" x14ac:dyDescent="0.4">
      <c r="B219" s="187" t="s">
        <v>397</v>
      </c>
      <c r="C219" s="187" t="s">
        <v>413</v>
      </c>
      <c r="D219" s="187" t="s">
        <v>415</v>
      </c>
      <c r="E219" s="187" t="s">
        <v>400</v>
      </c>
      <c r="F219" s="187">
        <v>9</v>
      </c>
      <c r="G219" s="187" t="s">
        <v>401</v>
      </c>
      <c r="H219" s="187">
        <v>9</v>
      </c>
      <c r="I219" s="187" t="s">
        <v>416</v>
      </c>
      <c r="J219" s="187" t="s">
        <v>402</v>
      </c>
      <c r="K219" s="187">
        <v>0.34</v>
      </c>
      <c r="L219" s="187">
        <v>0.62</v>
      </c>
    </row>
    <row r="220" spans="2:12" ht="20.100000000000001" customHeight="1" x14ac:dyDescent="0.4">
      <c r="B220" s="187" t="s">
        <v>397</v>
      </c>
      <c r="C220" s="187" t="s">
        <v>410</v>
      </c>
      <c r="D220" s="187" t="s">
        <v>399</v>
      </c>
      <c r="E220" s="187" t="s">
        <v>411</v>
      </c>
      <c r="F220" s="187">
        <v>15</v>
      </c>
      <c r="G220" s="187" t="s">
        <v>401</v>
      </c>
      <c r="H220" s="187">
        <v>15</v>
      </c>
      <c r="I220" s="187" t="s">
        <v>403</v>
      </c>
      <c r="J220" s="187" t="s">
        <v>433</v>
      </c>
      <c r="K220" s="187">
        <v>0.4</v>
      </c>
      <c r="L220" s="187">
        <v>0.62</v>
      </c>
    </row>
    <row r="221" spans="2:12" ht="20.100000000000001" customHeight="1" x14ac:dyDescent="0.4">
      <c r="B221" s="187" t="s">
        <v>397</v>
      </c>
      <c r="C221" s="187" t="s">
        <v>430</v>
      </c>
      <c r="D221" s="187" t="s">
        <v>399</v>
      </c>
      <c r="E221" s="187" t="s">
        <v>412</v>
      </c>
      <c r="F221" s="187">
        <v>15</v>
      </c>
      <c r="G221" s="187" t="s">
        <v>401</v>
      </c>
      <c r="H221" s="187">
        <v>16</v>
      </c>
      <c r="I221" s="187" t="s">
        <v>414</v>
      </c>
      <c r="J221" s="187" t="s">
        <v>433</v>
      </c>
      <c r="K221" s="187">
        <v>0.45</v>
      </c>
      <c r="L221" s="187">
        <v>0.62</v>
      </c>
    </row>
    <row r="222" spans="2:12" ht="20.100000000000001" customHeight="1" x14ac:dyDescent="0.4">
      <c r="B222" s="187" t="s">
        <v>397</v>
      </c>
      <c r="C222" s="187" t="s">
        <v>413</v>
      </c>
      <c r="D222" s="187" t="s">
        <v>399</v>
      </c>
      <c r="E222" s="187" t="s">
        <v>407</v>
      </c>
      <c r="F222" s="187">
        <v>15</v>
      </c>
      <c r="G222" s="187" t="s">
        <v>401</v>
      </c>
      <c r="H222" s="187">
        <v>15</v>
      </c>
      <c r="I222" s="187" t="s">
        <v>414</v>
      </c>
      <c r="J222" s="187" t="s">
        <v>433</v>
      </c>
      <c r="K222" s="187">
        <v>0.34</v>
      </c>
      <c r="L222" s="187">
        <v>0.62</v>
      </c>
    </row>
    <row r="223" spans="2:12" ht="20.100000000000001" customHeight="1" x14ac:dyDescent="0.4">
      <c r="B223" s="187" t="s">
        <v>397</v>
      </c>
      <c r="C223" s="187" t="s">
        <v>413</v>
      </c>
      <c r="D223" s="187" t="s">
        <v>415</v>
      </c>
      <c r="E223" s="187" t="s">
        <v>403</v>
      </c>
      <c r="F223" s="187">
        <v>15</v>
      </c>
      <c r="G223" s="187" t="s">
        <v>401</v>
      </c>
      <c r="H223" s="187">
        <v>15</v>
      </c>
      <c r="I223" s="187" t="s">
        <v>416</v>
      </c>
      <c r="J223" s="187" t="s">
        <v>433</v>
      </c>
      <c r="K223" s="187">
        <v>0.34</v>
      </c>
      <c r="L223" s="187">
        <v>0.62</v>
      </c>
    </row>
    <row r="224" spans="2:12" ht="20.100000000000001" customHeight="1" x14ac:dyDescent="0.4">
      <c r="B224" s="187" t="s">
        <v>397</v>
      </c>
      <c r="C224" s="187" t="s">
        <v>431</v>
      </c>
      <c r="D224" s="187" t="s">
        <v>399</v>
      </c>
      <c r="E224" s="187" t="s">
        <v>429</v>
      </c>
      <c r="F224" s="187">
        <v>15</v>
      </c>
      <c r="G224" s="187" t="s">
        <v>401</v>
      </c>
      <c r="H224" s="187">
        <v>16</v>
      </c>
      <c r="I224" s="187" t="s">
        <v>414</v>
      </c>
      <c r="J224" s="187" t="s">
        <v>433</v>
      </c>
      <c r="K224" s="187">
        <v>0.32</v>
      </c>
      <c r="L224" s="187">
        <v>0.62</v>
      </c>
    </row>
    <row r="225" spans="2:12" ht="20.100000000000001" customHeight="1" x14ac:dyDescent="0.4">
      <c r="B225" s="187" t="s">
        <v>397</v>
      </c>
      <c r="C225" s="187" t="s">
        <v>413</v>
      </c>
      <c r="D225" s="187" t="s">
        <v>415</v>
      </c>
      <c r="E225" s="187" t="s">
        <v>407</v>
      </c>
      <c r="F225" s="187">
        <v>9</v>
      </c>
      <c r="G225" s="187" t="s">
        <v>401</v>
      </c>
      <c r="H225" s="187">
        <v>9</v>
      </c>
      <c r="I225" s="187" t="s">
        <v>416</v>
      </c>
      <c r="J225" s="187" t="s">
        <v>402</v>
      </c>
      <c r="K225" s="187">
        <v>0.34</v>
      </c>
      <c r="L225" s="187">
        <v>0.62</v>
      </c>
    </row>
    <row r="226" spans="2:12" ht="20.100000000000001" customHeight="1" x14ac:dyDescent="0.4">
      <c r="B226" s="187" t="s">
        <v>397</v>
      </c>
      <c r="C226" s="187" t="s">
        <v>426</v>
      </c>
      <c r="D226" s="187" t="s">
        <v>399</v>
      </c>
      <c r="E226" s="187" t="s">
        <v>412</v>
      </c>
      <c r="F226" s="187">
        <v>9</v>
      </c>
      <c r="G226" s="187" t="s">
        <v>401</v>
      </c>
      <c r="H226" s="187">
        <v>9</v>
      </c>
      <c r="I226" s="187" t="s">
        <v>412</v>
      </c>
      <c r="J226" s="187" t="s">
        <v>402</v>
      </c>
      <c r="K226" s="187">
        <v>0.45</v>
      </c>
      <c r="L226" s="187">
        <v>0.63</v>
      </c>
    </row>
    <row r="227" spans="2:12" ht="20.100000000000001" customHeight="1" x14ac:dyDescent="0.4">
      <c r="B227" s="187" t="s">
        <v>397</v>
      </c>
      <c r="C227" s="187" t="s">
        <v>398</v>
      </c>
      <c r="D227" s="187" t="s">
        <v>405</v>
      </c>
      <c r="E227" s="187" t="s">
        <v>403</v>
      </c>
      <c r="F227" s="187">
        <v>8</v>
      </c>
      <c r="G227" s="187" t="s">
        <v>406</v>
      </c>
      <c r="H227" s="187">
        <v>9</v>
      </c>
      <c r="I227" s="187" t="s">
        <v>403</v>
      </c>
      <c r="J227" s="187" t="s">
        <v>402</v>
      </c>
      <c r="K227" s="187">
        <v>0.32</v>
      </c>
      <c r="L227" s="187">
        <v>0.63</v>
      </c>
    </row>
    <row r="228" spans="2:12" ht="20.100000000000001" customHeight="1" x14ac:dyDescent="0.4">
      <c r="B228" s="187" t="s">
        <v>397</v>
      </c>
      <c r="C228" s="187" t="s">
        <v>427</v>
      </c>
      <c r="D228" s="187" t="s">
        <v>399</v>
      </c>
      <c r="E228" s="187" t="s">
        <v>412</v>
      </c>
      <c r="F228" s="187">
        <v>9</v>
      </c>
      <c r="G228" s="187" t="s">
        <v>401</v>
      </c>
      <c r="H228" s="187">
        <v>9</v>
      </c>
      <c r="I228" s="187" t="s">
        <v>429</v>
      </c>
      <c r="J228" s="187" t="s">
        <v>402</v>
      </c>
      <c r="K228" s="187">
        <v>0.36</v>
      </c>
      <c r="L228" s="187">
        <v>0.63</v>
      </c>
    </row>
    <row r="229" spans="2:12" ht="20.100000000000001" customHeight="1" x14ac:dyDescent="0.4">
      <c r="B229" s="187" t="s">
        <v>397</v>
      </c>
      <c r="C229" s="187" t="s">
        <v>430</v>
      </c>
      <c r="D229" s="187" t="s">
        <v>405</v>
      </c>
      <c r="E229" s="187" t="s">
        <v>412</v>
      </c>
      <c r="F229" s="187">
        <v>9</v>
      </c>
      <c r="G229" s="187" t="s">
        <v>406</v>
      </c>
      <c r="H229" s="187">
        <v>9</v>
      </c>
      <c r="I229" s="187" t="s">
        <v>414</v>
      </c>
      <c r="J229" s="187" t="s">
        <v>402</v>
      </c>
      <c r="K229" s="187">
        <v>0.45</v>
      </c>
      <c r="L229" s="187">
        <v>0.63</v>
      </c>
    </row>
    <row r="230" spans="2:12" ht="20.100000000000001" customHeight="1" x14ac:dyDescent="0.4">
      <c r="B230" s="187" t="s">
        <v>397</v>
      </c>
      <c r="C230" s="187" t="s">
        <v>430</v>
      </c>
      <c r="D230" s="187" t="s">
        <v>408</v>
      </c>
      <c r="E230" s="187" t="s">
        <v>411</v>
      </c>
      <c r="F230" s="187">
        <v>9</v>
      </c>
      <c r="G230" s="187" t="s">
        <v>409</v>
      </c>
      <c r="H230" s="187">
        <v>9</v>
      </c>
      <c r="I230" s="187" t="s">
        <v>414</v>
      </c>
      <c r="J230" s="187" t="s">
        <v>402</v>
      </c>
      <c r="K230" s="187">
        <v>0.45</v>
      </c>
      <c r="L230" s="187">
        <v>0.63</v>
      </c>
    </row>
    <row r="231" spans="2:12" ht="20.100000000000001" customHeight="1" x14ac:dyDescent="0.4">
      <c r="B231" s="187" t="s">
        <v>397</v>
      </c>
      <c r="C231" s="187" t="s">
        <v>430</v>
      </c>
      <c r="D231" s="187" t="s">
        <v>415</v>
      </c>
      <c r="E231" s="187" t="s">
        <v>412</v>
      </c>
      <c r="F231" s="187">
        <v>9</v>
      </c>
      <c r="G231" s="187" t="s">
        <v>401</v>
      </c>
      <c r="H231" s="187">
        <v>9</v>
      </c>
      <c r="I231" s="187" t="s">
        <v>416</v>
      </c>
      <c r="J231" s="187" t="s">
        <v>402</v>
      </c>
      <c r="K231" s="187">
        <v>0.45</v>
      </c>
      <c r="L231" s="187">
        <v>0.63</v>
      </c>
    </row>
    <row r="232" spans="2:12" ht="20.100000000000001" customHeight="1" x14ac:dyDescent="0.4">
      <c r="B232" s="187" t="s">
        <v>397</v>
      </c>
      <c r="C232" s="187" t="s">
        <v>431</v>
      </c>
      <c r="D232" s="187" t="s">
        <v>405</v>
      </c>
      <c r="E232" s="187" t="s">
        <v>429</v>
      </c>
      <c r="F232" s="187">
        <v>9</v>
      </c>
      <c r="G232" s="187" t="s">
        <v>406</v>
      </c>
      <c r="H232" s="187">
        <v>9</v>
      </c>
      <c r="I232" s="187" t="s">
        <v>414</v>
      </c>
      <c r="J232" s="187" t="s">
        <v>402</v>
      </c>
      <c r="K232" s="187">
        <v>0.32</v>
      </c>
      <c r="L232" s="187">
        <v>0.63</v>
      </c>
    </row>
    <row r="233" spans="2:12" ht="20.100000000000001" customHeight="1" x14ac:dyDescent="0.4">
      <c r="B233" s="187" t="s">
        <v>397</v>
      </c>
      <c r="C233" s="187" t="s">
        <v>431</v>
      </c>
      <c r="D233" s="187" t="s">
        <v>408</v>
      </c>
      <c r="E233" s="187" t="s">
        <v>428</v>
      </c>
      <c r="F233" s="187">
        <v>9</v>
      </c>
      <c r="G233" s="187" t="s">
        <v>409</v>
      </c>
      <c r="H233" s="187">
        <v>9</v>
      </c>
      <c r="I233" s="187" t="s">
        <v>414</v>
      </c>
      <c r="J233" s="187" t="s">
        <v>402</v>
      </c>
      <c r="K233" s="187">
        <v>0.32</v>
      </c>
      <c r="L233" s="187">
        <v>0.63</v>
      </c>
    </row>
    <row r="234" spans="2:12" ht="20.100000000000001" customHeight="1" x14ac:dyDescent="0.4">
      <c r="B234" s="187" t="s">
        <v>397</v>
      </c>
      <c r="C234" s="187" t="s">
        <v>431</v>
      </c>
      <c r="D234" s="187" t="s">
        <v>415</v>
      </c>
      <c r="E234" s="187" t="s">
        <v>429</v>
      </c>
      <c r="F234" s="187">
        <v>9</v>
      </c>
      <c r="G234" s="187" t="s">
        <v>401</v>
      </c>
      <c r="H234" s="187">
        <v>9</v>
      </c>
      <c r="I234" s="187" t="s">
        <v>416</v>
      </c>
      <c r="J234" s="187" t="s">
        <v>402</v>
      </c>
      <c r="K234" s="187">
        <v>0.32</v>
      </c>
      <c r="L234" s="187">
        <v>0.63</v>
      </c>
    </row>
    <row r="235" spans="2:12" ht="20.100000000000001" customHeight="1" x14ac:dyDescent="0.4">
      <c r="B235" s="187" t="s">
        <v>397</v>
      </c>
      <c r="C235" s="187" t="s">
        <v>426</v>
      </c>
      <c r="D235" s="187" t="s">
        <v>399</v>
      </c>
      <c r="E235" s="187" t="s">
        <v>411</v>
      </c>
      <c r="F235" s="187">
        <v>15</v>
      </c>
      <c r="G235" s="187" t="s">
        <v>401</v>
      </c>
      <c r="H235" s="187">
        <v>15</v>
      </c>
      <c r="I235" s="187" t="s">
        <v>411</v>
      </c>
      <c r="J235" s="187" t="s">
        <v>433</v>
      </c>
      <c r="K235" s="187">
        <v>0.46</v>
      </c>
      <c r="L235" s="187">
        <v>0.63</v>
      </c>
    </row>
    <row r="236" spans="2:12" ht="20.100000000000001" customHeight="1" x14ac:dyDescent="0.4">
      <c r="B236" s="187" t="s">
        <v>397</v>
      </c>
      <c r="C236" s="187" t="s">
        <v>398</v>
      </c>
      <c r="D236" s="187" t="s">
        <v>399</v>
      </c>
      <c r="E236" s="187" t="s">
        <v>400</v>
      </c>
      <c r="F236" s="187">
        <v>14</v>
      </c>
      <c r="G236" s="187" t="s">
        <v>401</v>
      </c>
      <c r="H236" s="187">
        <v>14</v>
      </c>
      <c r="I236" s="187" t="s">
        <v>400</v>
      </c>
      <c r="J236" s="187" t="s">
        <v>433</v>
      </c>
      <c r="K236" s="187">
        <v>0.32</v>
      </c>
      <c r="L236" s="187">
        <v>0.63</v>
      </c>
    </row>
    <row r="237" spans="2:12" ht="20.100000000000001" customHeight="1" x14ac:dyDescent="0.4">
      <c r="B237" s="187" t="s">
        <v>397</v>
      </c>
      <c r="C237" s="187" t="s">
        <v>430</v>
      </c>
      <c r="D237" s="187" t="s">
        <v>399</v>
      </c>
      <c r="E237" s="187" t="s">
        <v>418</v>
      </c>
      <c r="F237" s="187">
        <v>15</v>
      </c>
      <c r="G237" s="187" t="s">
        <v>401</v>
      </c>
      <c r="H237" s="187">
        <v>15</v>
      </c>
      <c r="I237" s="187" t="s">
        <v>414</v>
      </c>
      <c r="J237" s="187" t="s">
        <v>433</v>
      </c>
      <c r="K237" s="187">
        <v>0.45</v>
      </c>
      <c r="L237" s="187">
        <v>0.63</v>
      </c>
    </row>
    <row r="238" spans="2:12" ht="20.100000000000001" customHeight="1" x14ac:dyDescent="0.4">
      <c r="B238" s="187" t="s">
        <v>397</v>
      </c>
      <c r="C238" s="187" t="s">
        <v>430</v>
      </c>
      <c r="D238" s="187" t="s">
        <v>415</v>
      </c>
      <c r="E238" s="187" t="s">
        <v>411</v>
      </c>
      <c r="F238" s="187">
        <v>15</v>
      </c>
      <c r="G238" s="187" t="s">
        <v>401</v>
      </c>
      <c r="H238" s="187">
        <v>15</v>
      </c>
      <c r="I238" s="187" t="s">
        <v>416</v>
      </c>
      <c r="J238" s="187" t="s">
        <v>433</v>
      </c>
      <c r="K238" s="187">
        <v>0.46</v>
      </c>
      <c r="L238" s="187">
        <v>0.63</v>
      </c>
    </row>
    <row r="239" spans="2:12" ht="20.100000000000001" customHeight="1" x14ac:dyDescent="0.4">
      <c r="B239" s="187" t="s">
        <v>397</v>
      </c>
      <c r="C239" s="187" t="s">
        <v>413</v>
      </c>
      <c r="D239" s="187" t="s">
        <v>415</v>
      </c>
      <c r="E239" s="187" t="s">
        <v>400</v>
      </c>
      <c r="F239" s="187">
        <v>14</v>
      </c>
      <c r="G239" s="187" t="s">
        <v>401</v>
      </c>
      <c r="H239" s="187">
        <v>15</v>
      </c>
      <c r="I239" s="187" t="s">
        <v>416</v>
      </c>
      <c r="J239" s="187" t="s">
        <v>433</v>
      </c>
      <c r="K239" s="187">
        <v>0.34</v>
      </c>
      <c r="L239" s="187">
        <v>0.63</v>
      </c>
    </row>
    <row r="240" spans="2:12" ht="20.100000000000001" customHeight="1" x14ac:dyDescent="0.4">
      <c r="B240" s="187" t="s">
        <v>397</v>
      </c>
      <c r="C240" s="187" t="s">
        <v>431</v>
      </c>
      <c r="D240" s="187" t="s">
        <v>415</v>
      </c>
      <c r="E240" s="187" t="s">
        <v>428</v>
      </c>
      <c r="F240" s="187">
        <v>15</v>
      </c>
      <c r="G240" s="187" t="s">
        <v>401</v>
      </c>
      <c r="H240" s="187">
        <v>15</v>
      </c>
      <c r="I240" s="187" t="s">
        <v>416</v>
      </c>
      <c r="J240" s="187" t="s">
        <v>433</v>
      </c>
      <c r="K240" s="187">
        <v>0.33</v>
      </c>
      <c r="L240" s="187">
        <v>0.63</v>
      </c>
    </row>
    <row r="241" spans="2:12" ht="20.100000000000001" customHeight="1" x14ac:dyDescent="0.4">
      <c r="B241" s="187" t="s">
        <v>397</v>
      </c>
      <c r="C241" s="187" t="s">
        <v>426</v>
      </c>
      <c r="D241" s="187" t="s">
        <v>408</v>
      </c>
      <c r="E241" s="187" t="s">
        <v>418</v>
      </c>
      <c r="F241" s="187">
        <v>9</v>
      </c>
      <c r="G241" s="187" t="s">
        <v>409</v>
      </c>
      <c r="H241" s="187">
        <v>9</v>
      </c>
      <c r="I241" s="187" t="s">
        <v>418</v>
      </c>
      <c r="J241" s="187" t="s">
        <v>402</v>
      </c>
      <c r="K241" s="187">
        <v>0.44</v>
      </c>
      <c r="L241" s="187">
        <v>0.63</v>
      </c>
    </row>
    <row r="242" spans="2:12" ht="20.100000000000001" customHeight="1" x14ac:dyDescent="0.4">
      <c r="B242" s="187" t="s">
        <v>397</v>
      </c>
      <c r="C242" s="187" t="s">
        <v>426</v>
      </c>
      <c r="D242" s="187" t="s">
        <v>419</v>
      </c>
      <c r="E242" s="187" t="s">
        <v>412</v>
      </c>
      <c r="F242" s="187">
        <v>9</v>
      </c>
      <c r="G242" s="187" t="s">
        <v>420</v>
      </c>
      <c r="H242" s="187">
        <v>9</v>
      </c>
      <c r="I242" s="187" t="s">
        <v>412</v>
      </c>
      <c r="J242" s="187" t="s">
        <v>402</v>
      </c>
      <c r="K242" s="187">
        <v>0.44</v>
      </c>
      <c r="L242" s="187">
        <v>0.63</v>
      </c>
    </row>
    <row r="243" spans="2:12" ht="20.100000000000001" customHeight="1" x14ac:dyDescent="0.4">
      <c r="B243" s="187" t="s">
        <v>397</v>
      </c>
      <c r="C243" s="187" t="s">
        <v>426</v>
      </c>
      <c r="D243" s="187" t="s">
        <v>421</v>
      </c>
      <c r="E243" s="187" t="s">
        <v>412</v>
      </c>
      <c r="F243" s="187">
        <v>9</v>
      </c>
      <c r="G243" s="187" t="s">
        <v>422</v>
      </c>
      <c r="H243" s="187">
        <v>9</v>
      </c>
      <c r="I243" s="187" t="s">
        <v>412</v>
      </c>
      <c r="J243" s="187" t="s">
        <v>402</v>
      </c>
      <c r="K243" s="187">
        <v>0.44</v>
      </c>
      <c r="L243" s="187">
        <v>0.63</v>
      </c>
    </row>
    <row r="244" spans="2:12" ht="20.100000000000001" customHeight="1" x14ac:dyDescent="0.4">
      <c r="B244" s="187" t="s">
        <v>397</v>
      </c>
      <c r="C244" s="187" t="s">
        <v>426</v>
      </c>
      <c r="D244" s="187" t="s">
        <v>423</v>
      </c>
      <c r="E244" s="187" t="s">
        <v>412</v>
      </c>
      <c r="F244" s="187">
        <v>9</v>
      </c>
      <c r="G244" s="187" t="s">
        <v>424</v>
      </c>
      <c r="H244" s="187">
        <v>9</v>
      </c>
      <c r="I244" s="187" t="s">
        <v>412</v>
      </c>
      <c r="J244" s="187" t="s">
        <v>402</v>
      </c>
      <c r="K244" s="187">
        <v>0.37</v>
      </c>
      <c r="L244" s="187">
        <v>0.63</v>
      </c>
    </row>
    <row r="245" spans="2:12" ht="20.100000000000001" customHeight="1" x14ac:dyDescent="0.4">
      <c r="B245" s="187" t="s">
        <v>397</v>
      </c>
      <c r="C245" s="187" t="s">
        <v>427</v>
      </c>
      <c r="D245" s="187" t="s">
        <v>408</v>
      </c>
      <c r="E245" s="187" t="s">
        <v>418</v>
      </c>
      <c r="F245" s="187">
        <v>9</v>
      </c>
      <c r="G245" s="187" t="s">
        <v>409</v>
      </c>
      <c r="H245" s="187">
        <v>9</v>
      </c>
      <c r="I245" s="187" t="s">
        <v>432</v>
      </c>
      <c r="J245" s="187" t="s">
        <v>402</v>
      </c>
      <c r="K245" s="187">
        <v>0.36</v>
      </c>
      <c r="L245" s="187">
        <v>0.63</v>
      </c>
    </row>
    <row r="246" spans="2:12" ht="20.100000000000001" customHeight="1" x14ac:dyDescent="0.4">
      <c r="B246" s="187" t="s">
        <v>397</v>
      </c>
      <c r="C246" s="187" t="s">
        <v>427</v>
      </c>
      <c r="D246" s="187" t="s">
        <v>419</v>
      </c>
      <c r="E246" s="187" t="s">
        <v>412</v>
      </c>
      <c r="F246" s="187">
        <v>9</v>
      </c>
      <c r="G246" s="187" t="s">
        <v>420</v>
      </c>
      <c r="H246" s="187">
        <v>9</v>
      </c>
      <c r="I246" s="187" t="s">
        <v>429</v>
      </c>
      <c r="J246" s="187" t="s">
        <v>402</v>
      </c>
      <c r="K246" s="187">
        <v>0.36</v>
      </c>
      <c r="L246" s="187">
        <v>0.63</v>
      </c>
    </row>
    <row r="247" spans="2:12" ht="20.100000000000001" customHeight="1" x14ac:dyDescent="0.4">
      <c r="B247" s="187" t="s">
        <v>397</v>
      </c>
      <c r="C247" s="187" t="s">
        <v>427</v>
      </c>
      <c r="D247" s="187" t="s">
        <v>421</v>
      </c>
      <c r="E247" s="187" t="s">
        <v>412</v>
      </c>
      <c r="F247" s="187">
        <v>9</v>
      </c>
      <c r="G247" s="187" t="s">
        <v>422</v>
      </c>
      <c r="H247" s="187">
        <v>9</v>
      </c>
      <c r="I247" s="187" t="s">
        <v>429</v>
      </c>
      <c r="J247" s="187" t="s">
        <v>402</v>
      </c>
      <c r="K247" s="187">
        <v>0.36</v>
      </c>
      <c r="L247" s="187">
        <v>0.63</v>
      </c>
    </row>
    <row r="248" spans="2:12" ht="20.100000000000001" customHeight="1" x14ac:dyDescent="0.4">
      <c r="B248" s="187" t="s">
        <v>397</v>
      </c>
      <c r="C248" s="187" t="s">
        <v>427</v>
      </c>
      <c r="D248" s="187" t="s">
        <v>423</v>
      </c>
      <c r="E248" s="187" t="s">
        <v>412</v>
      </c>
      <c r="F248" s="187">
        <v>9</v>
      </c>
      <c r="G248" s="187" t="s">
        <v>424</v>
      </c>
      <c r="H248" s="187">
        <v>9</v>
      </c>
      <c r="I248" s="187" t="s">
        <v>429</v>
      </c>
      <c r="J248" s="187" t="s">
        <v>402</v>
      </c>
      <c r="K248" s="187">
        <v>0.33</v>
      </c>
      <c r="L248" s="187">
        <v>0.63</v>
      </c>
    </row>
    <row r="249" spans="2:12" ht="20.100000000000001" customHeight="1" x14ac:dyDescent="0.4">
      <c r="B249" s="187" t="s">
        <v>397</v>
      </c>
      <c r="C249" s="187" t="s">
        <v>430</v>
      </c>
      <c r="D249" s="187" t="s">
        <v>415</v>
      </c>
      <c r="E249" s="187" t="s">
        <v>418</v>
      </c>
      <c r="F249" s="187">
        <v>9</v>
      </c>
      <c r="G249" s="187" t="s">
        <v>401</v>
      </c>
      <c r="H249" s="187">
        <v>9</v>
      </c>
      <c r="I249" s="187" t="s">
        <v>416</v>
      </c>
      <c r="J249" s="187" t="s">
        <v>402</v>
      </c>
      <c r="K249" s="187">
        <v>0.45</v>
      </c>
      <c r="L249" s="187">
        <v>0.63</v>
      </c>
    </row>
    <row r="250" spans="2:12" ht="20.100000000000001" customHeight="1" x14ac:dyDescent="0.4">
      <c r="B250" s="187" t="s">
        <v>397</v>
      </c>
      <c r="C250" s="187" t="s">
        <v>431</v>
      </c>
      <c r="D250" s="187" t="s">
        <v>415</v>
      </c>
      <c r="E250" s="187" t="s">
        <v>432</v>
      </c>
      <c r="F250" s="187">
        <v>9</v>
      </c>
      <c r="G250" s="187" t="s">
        <v>401</v>
      </c>
      <c r="H250" s="187">
        <v>9</v>
      </c>
      <c r="I250" s="187" t="s">
        <v>416</v>
      </c>
      <c r="J250" s="187" t="s">
        <v>402</v>
      </c>
      <c r="K250" s="187">
        <v>0.32</v>
      </c>
      <c r="L250" s="187">
        <v>0.63</v>
      </c>
    </row>
    <row r="251" spans="2:12" ht="20.100000000000001" customHeight="1" x14ac:dyDescent="0.4">
      <c r="B251" s="187" t="s">
        <v>397</v>
      </c>
      <c r="C251" s="187" t="s">
        <v>426</v>
      </c>
      <c r="D251" s="187" t="s">
        <v>405</v>
      </c>
      <c r="E251" s="187" t="s">
        <v>418</v>
      </c>
      <c r="F251" s="187">
        <v>9</v>
      </c>
      <c r="G251" s="187" t="s">
        <v>406</v>
      </c>
      <c r="H251" s="187">
        <v>9</v>
      </c>
      <c r="I251" s="187" t="s">
        <v>418</v>
      </c>
      <c r="J251" s="187" t="s">
        <v>402</v>
      </c>
      <c r="K251" s="187">
        <v>0.44</v>
      </c>
      <c r="L251" s="187">
        <v>0.63</v>
      </c>
    </row>
    <row r="252" spans="2:12" ht="20.100000000000001" customHeight="1" x14ac:dyDescent="0.4">
      <c r="B252" s="187" t="s">
        <v>397</v>
      </c>
      <c r="C252" s="187" t="s">
        <v>398</v>
      </c>
      <c r="D252" s="187" t="s">
        <v>399</v>
      </c>
      <c r="E252" s="187" t="s">
        <v>407</v>
      </c>
      <c r="F252" s="187">
        <v>8</v>
      </c>
      <c r="G252" s="187" t="s">
        <v>434</v>
      </c>
      <c r="H252" s="187">
        <v>9</v>
      </c>
      <c r="I252" s="187" t="s">
        <v>407</v>
      </c>
      <c r="J252" s="187" t="s">
        <v>402</v>
      </c>
      <c r="K252" s="187">
        <v>0.31</v>
      </c>
      <c r="L252" s="187">
        <v>0.63</v>
      </c>
    </row>
    <row r="253" spans="2:12" ht="20.100000000000001" customHeight="1" x14ac:dyDescent="0.4">
      <c r="B253" s="187" t="s">
        <v>397</v>
      </c>
      <c r="C253" s="187" t="s">
        <v>398</v>
      </c>
      <c r="D253" s="187" t="s">
        <v>408</v>
      </c>
      <c r="E253" s="187" t="s">
        <v>407</v>
      </c>
      <c r="F253" s="187">
        <v>8</v>
      </c>
      <c r="G253" s="187" t="s">
        <v>409</v>
      </c>
      <c r="H253" s="187">
        <v>9</v>
      </c>
      <c r="I253" s="187" t="s">
        <v>407</v>
      </c>
      <c r="J253" s="187" t="s">
        <v>402</v>
      </c>
      <c r="K253" s="187">
        <v>0.31</v>
      </c>
      <c r="L253" s="187">
        <v>0.63</v>
      </c>
    </row>
    <row r="254" spans="2:12" ht="20.100000000000001" customHeight="1" x14ac:dyDescent="0.4">
      <c r="B254" s="187" t="s">
        <v>397</v>
      </c>
      <c r="C254" s="187" t="s">
        <v>398</v>
      </c>
      <c r="D254" s="187" t="s">
        <v>419</v>
      </c>
      <c r="E254" s="187" t="s">
        <v>400</v>
      </c>
      <c r="F254" s="187">
        <v>8</v>
      </c>
      <c r="G254" s="187" t="s">
        <v>420</v>
      </c>
      <c r="H254" s="187">
        <v>9</v>
      </c>
      <c r="I254" s="187" t="s">
        <v>400</v>
      </c>
      <c r="J254" s="187" t="s">
        <v>402</v>
      </c>
      <c r="K254" s="187">
        <v>0.31</v>
      </c>
      <c r="L254" s="187">
        <v>0.63</v>
      </c>
    </row>
    <row r="255" spans="2:12" ht="20.100000000000001" customHeight="1" x14ac:dyDescent="0.4">
      <c r="B255" s="187" t="s">
        <v>397</v>
      </c>
      <c r="C255" s="187" t="s">
        <v>398</v>
      </c>
      <c r="D255" s="187" t="s">
        <v>421</v>
      </c>
      <c r="E255" s="187" t="s">
        <v>400</v>
      </c>
      <c r="F255" s="187">
        <v>8</v>
      </c>
      <c r="G255" s="187" t="s">
        <v>422</v>
      </c>
      <c r="H255" s="187">
        <v>9</v>
      </c>
      <c r="I255" s="187" t="s">
        <v>400</v>
      </c>
      <c r="J255" s="187" t="s">
        <v>402</v>
      </c>
      <c r="K255" s="187">
        <v>0.31</v>
      </c>
      <c r="L255" s="187">
        <v>0.63</v>
      </c>
    </row>
    <row r="256" spans="2:12" ht="20.100000000000001" customHeight="1" x14ac:dyDescent="0.4">
      <c r="B256" s="187" t="s">
        <v>397</v>
      </c>
      <c r="C256" s="187" t="s">
        <v>398</v>
      </c>
      <c r="D256" s="187" t="s">
        <v>423</v>
      </c>
      <c r="E256" s="187" t="s">
        <v>400</v>
      </c>
      <c r="F256" s="187">
        <v>8</v>
      </c>
      <c r="G256" s="187" t="s">
        <v>424</v>
      </c>
      <c r="H256" s="187">
        <v>9</v>
      </c>
      <c r="I256" s="187" t="s">
        <v>400</v>
      </c>
      <c r="J256" s="187" t="s">
        <v>402</v>
      </c>
      <c r="K256" s="187">
        <v>0.26</v>
      </c>
      <c r="L256" s="187">
        <v>0.63</v>
      </c>
    </row>
    <row r="257" spans="2:12" ht="20.100000000000001" customHeight="1" x14ac:dyDescent="0.4">
      <c r="B257" s="187" t="s">
        <v>397</v>
      </c>
      <c r="C257" s="187" t="s">
        <v>398</v>
      </c>
      <c r="D257" s="187" t="s">
        <v>399</v>
      </c>
      <c r="E257" s="187" t="s">
        <v>403</v>
      </c>
      <c r="F257" s="187">
        <v>14</v>
      </c>
      <c r="G257" s="187" t="s">
        <v>401</v>
      </c>
      <c r="H257" s="187">
        <v>14</v>
      </c>
      <c r="I257" s="187" t="s">
        <v>403</v>
      </c>
      <c r="J257" s="187" t="s">
        <v>433</v>
      </c>
      <c r="K257" s="187">
        <v>0.32</v>
      </c>
      <c r="L257" s="187">
        <v>0.64</v>
      </c>
    </row>
    <row r="258" spans="2:12" ht="20.100000000000001" customHeight="1" x14ac:dyDescent="0.4">
      <c r="B258" s="187" t="s">
        <v>397</v>
      </c>
      <c r="C258" s="187" t="s">
        <v>413</v>
      </c>
      <c r="D258" s="187" t="s">
        <v>399</v>
      </c>
      <c r="E258" s="187" t="s">
        <v>403</v>
      </c>
      <c r="F258" s="187">
        <v>14</v>
      </c>
      <c r="G258" s="187" t="s">
        <v>401</v>
      </c>
      <c r="H258" s="187">
        <v>15</v>
      </c>
      <c r="I258" s="187" t="s">
        <v>414</v>
      </c>
      <c r="J258" s="187" t="s">
        <v>433</v>
      </c>
      <c r="K258" s="187">
        <v>0.34</v>
      </c>
      <c r="L258" s="187">
        <v>0.64</v>
      </c>
    </row>
    <row r="259" spans="2:12" ht="20.100000000000001" customHeight="1" x14ac:dyDescent="0.4">
      <c r="B259" s="187" t="s">
        <v>397</v>
      </c>
      <c r="C259" s="187" t="s">
        <v>410</v>
      </c>
      <c r="D259" s="187" t="s">
        <v>405</v>
      </c>
      <c r="E259" s="187" t="s">
        <v>411</v>
      </c>
      <c r="F259" s="187">
        <v>8</v>
      </c>
      <c r="G259" s="187" t="s">
        <v>406</v>
      </c>
      <c r="H259" s="187">
        <v>9</v>
      </c>
      <c r="I259" s="187" t="s">
        <v>403</v>
      </c>
      <c r="J259" s="187" t="s">
        <v>402</v>
      </c>
      <c r="K259" s="187">
        <v>0.4</v>
      </c>
      <c r="L259" s="187">
        <v>0.64</v>
      </c>
    </row>
    <row r="260" spans="2:12" ht="20.100000000000001" customHeight="1" x14ac:dyDescent="0.4">
      <c r="B260" s="187" t="s">
        <v>397</v>
      </c>
      <c r="C260" s="187" t="s">
        <v>398</v>
      </c>
      <c r="D260" s="187" t="s">
        <v>399</v>
      </c>
      <c r="E260" s="187" t="s">
        <v>403</v>
      </c>
      <c r="F260" s="187">
        <v>14</v>
      </c>
      <c r="G260" s="187" t="s">
        <v>404</v>
      </c>
      <c r="H260" s="187">
        <v>14</v>
      </c>
      <c r="I260" s="187" t="s">
        <v>403</v>
      </c>
      <c r="J260" s="187" t="s">
        <v>433</v>
      </c>
      <c r="K260" s="187">
        <v>0.32</v>
      </c>
      <c r="L260" s="187">
        <v>0.64</v>
      </c>
    </row>
    <row r="261" spans="2:12" ht="20.100000000000001" customHeight="1" x14ac:dyDescent="0.4">
      <c r="B261" s="187" t="s">
        <v>397</v>
      </c>
      <c r="C261" s="187" t="s">
        <v>427</v>
      </c>
      <c r="D261" s="187" t="s">
        <v>399</v>
      </c>
      <c r="E261" s="187" t="s">
        <v>411</v>
      </c>
      <c r="F261" s="187">
        <v>15</v>
      </c>
      <c r="G261" s="187" t="s">
        <v>401</v>
      </c>
      <c r="H261" s="187">
        <v>15</v>
      </c>
      <c r="I261" s="187" t="s">
        <v>428</v>
      </c>
      <c r="J261" s="187" t="s">
        <v>433</v>
      </c>
      <c r="K261" s="187">
        <v>0.37</v>
      </c>
      <c r="L261" s="187">
        <v>0.64</v>
      </c>
    </row>
    <row r="262" spans="2:12" ht="20.100000000000001" customHeight="1" x14ac:dyDescent="0.4">
      <c r="B262" s="187" t="s">
        <v>397</v>
      </c>
      <c r="C262" s="187" t="s">
        <v>413</v>
      </c>
      <c r="D262" s="187" t="s">
        <v>405</v>
      </c>
      <c r="E262" s="187" t="s">
        <v>403</v>
      </c>
      <c r="F262" s="187">
        <v>14</v>
      </c>
      <c r="G262" s="187" t="s">
        <v>406</v>
      </c>
      <c r="H262" s="187">
        <v>15</v>
      </c>
      <c r="I262" s="187" t="s">
        <v>414</v>
      </c>
      <c r="J262" s="187" t="s">
        <v>433</v>
      </c>
      <c r="K262" s="187">
        <v>0.34</v>
      </c>
      <c r="L262" s="187">
        <v>0.64</v>
      </c>
    </row>
    <row r="263" spans="2:12" ht="20.100000000000001" customHeight="1" x14ac:dyDescent="0.4">
      <c r="B263" s="187" t="s">
        <v>397</v>
      </c>
      <c r="C263" s="187" t="s">
        <v>431</v>
      </c>
      <c r="D263" s="187" t="s">
        <v>399</v>
      </c>
      <c r="E263" s="187" t="s">
        <v>432</v>
      </c>
      <c r="F263" s="187">
        <v>15</v>
      </c>
      <c r="G263" s="187" t="s">
        <v>401</v>
      </c>
      <c r="H263" s="187">
        <v>15</v>
      </c>
      <c r="I263" s="187" t="s">
        <v>414</v>
      </c>
      <c r="J263" s="187" t="s">
        <v>433</v>
      </c>
      <c r="K263" s="187">
        <v>0.32</v>
      </c>
      <c r="L263" s="187">
        <v>0.64</v>
      </c>
    </row>
    <row r="264" spans="2:12" ht="20.100000000000001" customHeight="1" x14ac:dyDescent="0.4">
      <c r="B264" s="187" t="s">
        <v>397</v>
      </c>
      <c r="C264" s="187" t="s">
        <v>410</v>
      </c>
      <c r="D264" s="187" t="s">
        <v>399</v>
      </c>
      <c r="E264" s="187" t="s">
        <v>418</v>
      </c>
      <c r="F264" s="187">
        <v>8</v>
      </c>
      <c r="G264" s="187" t="s">
        <v>434</v>
      </c>
      <c r="H264" s="187">
        <v>9</v>
      </c>
      <c r="I264" s="187" t="s">
        <v>407</v>
      </c>
      <c r="J264" s="187" t="s">
        <v>402</v>
      </c>
      <c r="K264" s="187">
        <v>0.39</v>
      </c>
      <c r="L264" s="187">
        <v>0.64</v>
      </c>
    </row>
    <row r="265" spans="2:12" ht="20.100000000000001" customHeight="1" x14ac:dyDescent="0.4">
      <c r="B265" s="187" t="s">
        <v>397</v>
      </c>
      <c r="C265" s="187" t="s">
        <v>410</v>
      </c>
      <c r="D265" s="187" t="s">
        <v>408</v>
      </c>
      <c r="E265" s="187" t="s">
        <v>418</v>
      </c>
      <c r="F265" s="187">
        <v>8</v>
      </c>
      <c r="G265" s="187" t="s">
        <v>409</v>
      </c>
      <c r="H265" s="187">
        <v>9</v>
      </c>
      <c r="I265" s="187" t="s">
        <v>407</v>
      </c>
      <c r="J265" s="187" t="s">
        <v>402</v>
      </c>
      <c r="K265" s="187">
        <v>0.39</v>
      </c>
      <c r="L265" s="187">
        <v>0.64</v>
      </c>
    </row>
    <row r="266" spans="2:12" ht="20.100000000000001" customHeight="1" x14ac:dyDescent="0.4">
      <c r="B266" s="187" t="s">
        <v>397</v>
      </c>
      <c r="C266" s="187" t="s">
        <v>410</v>
      </c>
      <c r="D266" s="187" t="s">
        <v>419</v>
      </c>
      <c r="E266" s="187" t="s">
        <v>412</v>
      </c>
      <c r="F266" s="187">
        <v>8</v>
      </c>
      <c r="G266" s="187" t="s">
        <v>420</v>
      </c>
      <c r="H266" s="187">
        <v>9</v>
      </c>
      <c r="I266" s="187" t="s">
        <v>400</v>
      </c>
      <c r="J266" s="187" t="s">
        <v>402</v>
      </c>
      <c r="K266" s="187">
        <v>0.39</v>
      </c>
      <c r="L266" s="187">
        <v>0.64</v>
      </c>
    </row>
    <row r="267" spans="2:12" ht="20.100000000000001" customHeight="1" x14ac:dyDescent="0.4">
      <c r="B267" s="187" t="s">
        <v>397</v>
      </c>
      <c r="C267" s="187" t="s">
        <v>410</v>
      </c>
      <c r="D267" s="187" t="s">
        <v>421</v>
      </c>
      <c r="E267" s="187" t="s">
        <v>412</v>
      </c>
      <c r="F267" s="187">
        <v>8</v>
      </c>
      <c r="G267" s="187" t="s">
        <v>422</v>
      </c>
      <c r="H267" s="187">
        <v>9</v>
      </c>
      <c r="I267" s="187" t="s">
        <v>400</v>
      </c>
      <c r="J267" s="187" t="s">
        <v>402</v>
      </c>
      <c r="K267" s="187">
        <v>0.39</v>
      </c>
      <c r="L267" s="187">
        <v>0.64</v>
      </c>
    </row>
    <row r="268" spans="2:12" ht="20.100000000000001" customHeight="1" x14ac:dyDescent="0.4">
      <c r="B268" s="187" t="s">
        <v>397</v>
      </c>
      <c r="C268" s="187" t="s">
        <v>410</v>
      </c>
      <c r="D268" s="187" t="s">
        <v>423</v>
      </c>
      <c r="E268" s="187" t="s">
        <v>412</v>
      </c>
      <c r="F268" s="187">
        <v>8</v>
      </c>
      <c r="G268" s="187" t="s">
        <v>424</v>
      </c>
      <c r="H268" s="187">
        <v>9</v>
      </c>
      <c r="I268" s="187" t="s">
        <v>400</v>
      </c>
      <c r="J268" s="187" t="s">
        <v>402</v>
      </c>
      <c r="K268" s="187">
        <v>0.34</v>
      </c>
      <c r="L268" s="187">
        <v>0.64</v>
      </c>
    </row>
    <row r="269" spans="2:12" ht="20.100000000000001" customHeight="1" x14ac:dyDescent="0.4">
      <c r="B269" s="187" t="s">
        <v>397</v>
      </c>
      <c r="C269" s="187" t="s">
        <v>410</v>
      </c>
      <c r="D269" s="187" t="s">
        <v>399</v>
      </c>
      <c r="E269" s="187" t="s">
        <v>411</v>
      </c>
      <c r="F269" s="187">
        <v>14</v>
      </c>
      <c r="G269" s="187" t="s">
        <v>401</v>
      </c>
      <c r="H269" s="187">
        <v>14</v>
      </c>
      <c r="I269" s="187" t="s">
        <v>403</v>
      </c>
      <c r="J269" s="187" t="s">
        <v>433</v>
      </c>
      <c r="K269" s="187">
        <v>0.4</v>
      </c>
      <c r="L269" s="187">
        <v>0.65</v>
      </c>
    </row>
    <row r="270" spans="2:12" ht="20.100000000000001" customHeight="1" x14ac:dyDescent="0.4">
      <c r="B270" s="187" t="s">
        <v>397</v>
      </c>
      <c r="C270" s="187" t="s">
        <v>430</v>
      </c>
      <c r="D270" s="187" t="s">
        <v>399</v>
      </c>
      <c r="E270" s="187" t="s">
        <v>411</v>
      </c>
      <c r="F270" s="187">
        <v>14</v>
      </c>
      <c r="G270" s="187" t="s">
        <v>401</v>
      </c>
      <c r="H270" s="187">
        <v>15</v>
      </c>
      <c r="I270" s="187" t="s">
        <v>414</v>
      </c>
      <c r="J270" s="187" t="s">
        <v>433</v>
      </c>
      <c r="K270" s="187">
        <v>0.46</v>
      </c>
      <c r="L270" s="187">
        <v>0.65</v>
      </c>
    </row>
    <row r="271" spans="2:12" ht="20.100000000000001" customHeight="1" x14ac:dyDescent="0.4">
      <c r="B271" s="187" t="s">
        <v>397</v>
      </c>
      <c r="C271" s="187" t="s">
        <v>413</v>
      </c>
      <c r="D271" s="187" t="s">
        <v>399</v>
      </c>
      <c r="E271" s="187" t="s">
        <v>400</v>
      </c>
      <c r="F271" s="187">
        <v>14</v>
      </c>
      <c r="G271" s="187" t="s">
        <v>401</v>
      </c>
      <c r="H271" s="187">
        <v>14</v>
      </c>
      <c r="I271" s="187" t="s">
        <v>414</v>
      </c>
      <c r="J271" s="187" t="s">
        <v>433</v>
      </c>
      <c r="K271" s="187">
        <v>0.34</v>
      </c>
      <c r="L271" s="187">
        <v>0.65</v>
      </c>
    </row>
    <row r="272" spans="2:12" ht="20.100000000000001" customHeight="1" x14ac:dyDescent="0.4">
      <c r="B272" s="187" t="s">
        <v>397</v>
      </c>
      <c r="C272" s="187" t="s">
        <v>431</v>
      </c>
      <c r="D272" s="187" t="s">
        <v>399</v>
      </c>
      <c r="E272" s="187" t="s">
        <v>428</v>
      </c>
      <c r="F272" s="187">
        <v>14</v>
      </c>
      <c r="G272" s="187" t="s">
        <v>401</v>
      </c>
      <c r="H272" s="187">
        <v>15</v>
      </c>
      <c r="I272" s="187" t="s">
        <v>414</v>
      </c>
      <c r="J272" s="187" t="s">
        <v>433</v>
      </c>
      <c r="K272" s="187">
        <v>0.33</v>
      </c>
      <c r="L272" s="187">
        <v>0.65</v>
      </c>
    </row>
    <row r="273" spans="2:12" ht="20.100000000000001" customHeight="1" x14ac:dyDescent="0.4">
      <c r="B273" s="187" t="s">
        <v>397</v>
      </c>
      <c r="C273" s="187" t="s">
        <v>413</v>
      </c>
      <c r="D273" s="187" t="s">
        <v>405</v>
      </c>
      <c r="E273" s="187" t="s">
        <v>407</v>
      </c>
      <c r="F273" s="187">
        <v>8</v>
      </c>
      <c r="G273" s="187" t="s">
        <v>406</v>
      </c>
      <c r="H273" s="187">
        <v>9</v>
      </c>
      <c r="I273" s="187" t="s">
        <v>414</v>
      </c>
      <c r="J273" s="187" t="s">
        <v>402</v>
      </c>
      <c r="K273" s="187">
        <v>0.33</v>
      </c>
      <c r="L273" s="187">
        <v>0.65</v>
      </c>
    </row>
    <row r="274" spans="2:12" ht="20.100000000000001" customHeight="1" x14ac:dyDescent="0.4">
      <c r="B274" s="187" t="s">
        <v>397</v>
      </c>
      <c r="C274" s="187" t="s">
        <v>413</v>
      </c>
      <c r="D274" s="187" t="s">
        <v>408</v>
      </c>
      <c r="E274" s="187" t="s">
        <v>400</v>
      </c>
      <c r="F274" s="187">
        <v>8</v>
      </c>
      <c r="G274" s="187" t="s">
        <v>409</v>
      </c>
      <c r="H274" s="187">
        <v>9</v>
      </c>
      <c r="I274" s="187" t="s">
        <v>414</v>
      </c>
      <c r="J274" s="187" t="s">
        <v>402</v>
      </c>
      <c r="K274" s="187">
        <v>0.34</v>
      </c>
      <c r="L274" s="187">
        <v>0.65</v>
      </c>
    </row>
    <row r="275" spans="2:12" ht="20.100000000000001" customHeight="1" x14ac:dyDescent="0.4">
      <c r="B275" s="187" t="s">
        <v>397</v>
      </c>
      <c r="C275" s="187" t="s">
        <v>413</v>
      </c>
      <c r="D275" s="187" t="s">
        <v>415</v>
      </c>
      <c r="E275" s="187" t="s">
        <v>407</v>
      </c>
      <c r="F275" s="187">
        <v>8</v>
      </c>
      <c r="G275" s="187" t="s">
        <v>401</v>
      </c>
      <c r="H275" s="187">
        <v>9</v>
      </c>
      <c r="I275" s="187" t="s">
        <v>416</v>
      </c>
      <c r="J275" s="187" t="s">
        <v>402</v>
      </c>
      <c r="K275" s="187">
        <v>0.34</v>
      </c>
      <c r="L275" s="187">
        <v>0.65</v>
      </c>
    </row>
    <row r="276" spans="2:12" ht="20.100000000000001" customHeight="1" x14ac:dyDescent="0.4">
      <c r="B276" s="187" t="s">
        <v>397</v>
      </c>
      <c r="C276" s="187" t="s">
        <v>413</v>
      </c>
      <c r="D276" s="187" t="s">
        <v>417</v>
      </c>
      <c r="E276" s="187" t="s">
        <v>403</v>
      </c>
      <c r="F276" s="187">
        <v>8</v>
      </c>
      <c r="G276" s="187" t="s">
        <v>406</v>
      </c>
      <c r="H276" s="187">
        <v>9</v>
      </c>
      <c r="I276" s="187" t="s">
        <v>416</v>
      </c>
      <c r="J276" s="187" t="s">
        <v>402</v>
      </c>
      <c r="K276" s="187">
        <v>0.34</v>
      </c>
      <c r="L276" s="187">
        <v>0.65</v>
      </c>
    </row>
    <row r="277" spans="2:12" ht="20.100000000000001" customHeight="1" x14ac:dyDescent="0.4">
      <c r="B277" s="187" t="s">
        <v>397</v>
      </c>
      <c r="C277" s="187" t="s">
        <v>398</v>
      </c>
      <c r="D277" s="187" t="s">
        <v>405</v>
      </c>
      <c r="E277" s="187" t="s">
        <v>403</v>
      </c>
      <c r="F277" s="187">
        <v>13</v>
      </c>
      <c r="G277" s="187" t="s">
        <v>406</v>
      </c>
      <c r="H277" s="187">
        <v>14</v>
      </c>
      <c r="I277" s="187" t="s">
        <v>403</v>
      </c>
      <c r="J277" s="187" t="s">
        <v>433</v>
      </c>
      <c r="K277" s="187">
        <v>0.32</v>
      </c>
      <c r="L277" s="187">
        <v>0.65</v>
      </c>
    </row>
    <row r="278" spans="2:12" ht="20.100000000000001" customHeight="1" x14ac:dyDescent="0.4">
      <c r="B278" s="187" t="s">
        <v>397</v>
      </c>
      <c r="C278" s="187" t="s">
        <v>410</v>
      </c>
      <c r="D278" s="187" t="s">
        <v>399</v>
      </c>
      <c r="E278" s="187" t="s">
        <v>412</v>
      </c>
      <c r="F278" s="187">
        <v>14</v>
      </c>
      <c r="G278" s="187" t="s">
        <v>401</v>
      </c>
      <c r="H278" s="187">
        <v>14</v>
      </c>
      <c r="I278" s="187" t="s">
        <v>400</v>
      </c>
      <c r="J278" s="187" t="s">
        <v>433</v>
      </c>
      <c r="K278" s="187">
        <v>0.39</v>
      </c>
      <c r="L278" s="187">
        <v>0.65</v>
      </c>
    </row>
    <row r="279" spans="2:12" ht="20.100000000000001" customHeight="1" x14ac:dyDescent="0.4">
      <c r="B279" s="187" t="s">
        <v>397</v>
      </c>
      <c r="C279" s="187" t="s">
        <v>430</v>
      </c>
      <c r="D279" s="187" t="s">
        <v>405</v>
      </c>
      <c r="E279" s="187" t="s">
        <v>411</v>
      </c>
      <c r="F279" s="187">
        <v>14</v>
      </c>
      <c r="G279" s="187" t="s">
        <v>406</v>
      </c>
      <c r="H279" s="187">
        <v>15</v>
      </c>
      <c r="I279" s="187" t="s">
        <v>414</v>
      </c>
      <c r="J279" s="187" t="s">
        <v>433</v>
      </c>
      <c r="K279" s="187">
        <v>0.45</v>
      </c>
      <c r="L279" s="187">
        <v>0.65</v>
      </c>
    </row>
    <row r="280" spans="2:12" ht="20.100000000000001" customHeight="1" x14ac:dyDescent="0.4">
      <c r="B280" s="187" t="s">
        <v>397</v>
      </c>
      <c r="C280" s="187" t="s">
        <v>430</v>
      </c>
      <c r="D280" s="187" t="s">
        <v>415</v>
      </c>
      <c r="E280" s="187" t="s">
        <v>412</v>
      </c>
      <c r="F280" s="187">
        <v>14</v>
      </c>
      <c r="G280" s="187" t="s">
        <v>401</v>
      </c>
      <c r="H280" s="187">
        <v>15</v>
      </c>
      <c r="I280" s="187" t="s">
        <v>416</v>
      </c>
      <c r="J280" s="187" t="s">
        <v>433</v>
      </c>
      <c r="K280" s="187">
        <v>0.45</v>
      </c>
      <c r="L280" s="187">
        <v>0.65</v>
      </c>
    </row>
    <row r="281" spans="2:12" ht="20.100000000000001" customHeight="1" x14ac:dyDescent="0.4">
      <c r="B281" s="187" t="s">
        <v>397</v>
      </c>
      <c r="C281" s="187" t="s">
        <v>413</v>
      </c>
      <c r="D281" s="187" t="s">
        <v>405</v>
      </c>
      <c r="E281" s="187" t="s">
        <v>400</v>
      </c>
      <c r="F281" s="187">
        <v>14</v>
      </c>
      <c r="G281" s="187" t="s">
        <v>406</v>
      </c>
      <c r="H281" s="187">
        <v>14</v>
      </c>
      <c r="I281" s="187" t="s">
        <v>414</v>
      </c>
      <c r="J281" s="187" t="s">
        <v>433</v>
      </c>
      <c r="K281" s="187">
        <v>0.34</v>
      </c>
      <c r="L281" s="187">
        <v>0.65</v>
      </c>
    </row>
    <row r="282" spans="2:12" ht="20.100000000000001" customHeight="1" x14ac:dyDescent="0.4">
      <c r="B282" s="187" t="s">
        <v>397</v>
      </c>
      <c r="C282" s="187" t="s">
        <v>413</v>
      </c>
      <c r="D282" s="187" t="s">
        <v>408</v>
      </c>
      <c r="E282" s="187" t="s">
        <v>403</v>
      </c>
      <c r="F282" s="187">
        <v>14</v>
      </c>
      <c r="G282" s="187" t="s">
        <v>409</v>
      </c>
      <c r="H282" s="187">
        <v>14</v>
      </c>
      <c r="I282" s="187" t="s">
        <v>414</v>
      </c>
      <c r="J282" s="187" t="s">
        <v>433</v>
      </c>
      <c r="K282" s="187">
        <v>0.34</v>
      </c>
      <c r="L282" s="187">
        <v>0.65</v>
      </c>
    </row>
    <row r="283" spans="2:12" ht="20.100000000000001" customHeight="1" x14ac:dyDescent="0.4">
      <c r="B283" s="187" t="s">
        <v>397</v>
      </c>
      <c r="C283" s="187" t="s">
        <v>413</v>
      </c>
      <c r="D283" s="187" t="s">
        <v>415</v>
      </c>
      <c r="E283" s="187" t="s">
        <v>407</v>
      </c>
      <c r="F283" s="187">
        <v>14</v>
      </c>
      <c r="G283" s="187" t="s">
        <v>401</v>
      </c>
      <c r="H283" s="187">
        <v>14</v>
      </c>
      <c r="I283" s="187" t="s">
        <v>416</v>
      </c>
      <c r="J283" s="187" t="s">
        <v>433</v>
      </c>
      <c r="K283" s="187">
        <v>0.34</v>
      </c>
      <c r="L283" s="187">
        <v>0.65</v>
      </c>
    </row>
    <row r="284" spans="2:12" ht="20.100000000000001" customHeight="1" x14ac:dyDescent="0.4">
      <c r="B284" s="187" t="s">
        <v>397</v>
      </c>
      <c r="C284" s="187" t="s">
        <v>431</v>
      </c>
      <c r="D284" s="187" t="s">
        <v>405</v>
      </c>
      <c r="E284" s="187" t="s">
        <v>428</v>
      </c>
      <c r="F284" s="187">
        <v>14</v>
      </c>
      <c r="G284" s="187" t="s">
        <v>406</v>
      </c>
      <c r="H284" s="187">
        <v>15</v>
      </c>
      <c r="I284" s="187" t="s">
        <v>414</v>
      </c>
      <c r="J284" s="187" t="s">
        <v>433</v>
      </c>
      <c r="K284" s="187">
        <v>0.32</v>
      </c>
      <c r="L284" s="187">
        <v>0.65</v>
      </c>
    </row>
    <row r="285" spans="2:12" ht="20.100000000000001" customHeight="1" x14ac:dyDescent="0.4">
      <c r="B285" s="187" t="s">
        <v>397</v>
      </c>
      <c r="C285" s="187" t="s">
        <v>431</v>
      </c>
      <c r="D285" s="187" t="s">
        <v>415</v>
      </c>
      <c r="E285" s="187" t="s">
        <v>429</v>
      </c>
      <c r="F285" s="187">
        <v>14</v>
      </c>
      <c r="G285" s="187" t="s">
        <v>401</v>
      </c>
      <c r="H285" s="187">
        <v>15</v>
      </c>
      <c r="I285" s="187" t="s">
        <v>416</v>
      </c>
      <c r="J285" s="187" t="s">
        <v>433</v>
      </c>
      <c r="K285" s="187">
        <v>0.32</v>
      </c>
      <c r="L285" s="187">
        <v>0.65</v>
      </c>
    </row>
    <row r="286" spans="2:12" ht="20.100000000000001" customHeight="1" x14ac:dyDescent="0.4">
      <c r="B286" s="187" t="s">
        <v>397</v>
      </c>
      <c r="C286" s="187" t="s">
        <v>398</v>
      </c>
      <c r="D286" s="187" t="s">
        <v>421</v>
      </c>
      <c r="E286" s="187" t="s">
        <v>407</v>
      </c>
      <c r="F286" s="187">
        <v>8</v>
      </c>
      <c r="G286" s="187" t="s">
        <v>422</v>
      </c>
      <c r="H286" s="187">
        <v>8</v>
      </c>
      <c r="I286" s="187" t="s">
        <v>407</v>
      </c>
      <c r="J286" s="187" t="s">
        <v>402</v>
      </c>
      <c r="K286" s="187">
        <v>0.31</v>
      </c>
      <c r="L286" s="187">
        <v>0.65</v>
      </c>
    </row>
    <row r="287" spans="2:12" ht="20.100000000000001" customHeight="1" x14ac:dyDescent="0.4">
      <c r="B287" s="187" t="s">
        <v>397</v>
      </c>
      <c r="C287" s="187" t="s">
        <v>426</v>
      </c>
      <c r="D287" s="187" t="s">
        <v>405</v>
      </c>
      <c r="E287" s="187" t="s">
        <v>411</v>
      </c>
      <c r="F287" s="187">
        <v>8</v>
      </c>
      <c r="G287" s="187" t="s">
        <v>406</v>
      </c>
      <c r="H287" s="187">
        <v>9</v>
      </c>
      <c r="I287" s="187" t="s">
        <v>411</v>
      </c>
      <c r="J287" s="187" t="s">
        <v>402</v>
      </c>
      <c r="K287" s="187">
        <v>0.45</v>
      </c>
      <c r="L287" s="187">
        <v>0.66</v>
      </c>
    </row>
    <row r="288" spans="2:12" ht="20.100000000000001" customHeight="1" x14ac:dyDescent="0.4">
      <c r="B288" s="187" t="s">
        <v>397</v>
      </c>
      <c r="C288" s="187" t="s">
        <v>398</v>
      </c>
      <c r="D288" s="187" t="s">
        <v>399</v>
      </c>
      <c r="E288" s="187" t="s">
        <v>407</v>
      </c>
      <c r="F288" s="187">
        <v>8</v>
      </c>
      <c r="G288" s="187" t="s">
        <v>401</v>
      </c>
      <c r="H288" s="187">
        <v>8</v>
      </c>
      <c r="I288" s="187" t="s">
        <v>407</v>
      </c>
      <c r="J288" s="187" t="s">
        <v>402</v>
      </c>
      <c r="K288" s="187">
        <v>0.32</v>
      </c>
      <c r="L288" s="187">
        <v>0.66</v>
      </c>
    </row>
    <row r="289" spans="2:12" ht="20.100000000000001" customHeight="1" x14ac:dyDescent="0.4">
      <c r="B289" s="187" t="s">
        <v>397</v>
      </c>
      <c r="C289" s="187" t="s">
        <v>398</v>
      </c>
      <c r="D289" s="187" t="s">
        <v>408</v>
      </c>
      <c r="E289" s="187" t="s">
        <v>403</v>
      </c>
      <c r="F289" s="187">
        <v>8</v>
      </c>
      <c r="G289" s="187" t="s">
        <v>409</v>
      </c>
      <c r="H289" s="187">
        <v>8</v>
      </c>
      <c r="I289" s="187" t="s">
        <v>403</v>
      </c>
      <c r="J289" s="187" t="s">
        <v>402</v>
      </c>
      <c r="K289" s="187">
        <v>0.32</v>
      </c>
      <c r="L289" s="187">
        <v>0.66</v>
      </c>
    </row>
    <row r="290" spans="2:12" ht="20.100000000000001" customHeight="1" x14ac:dyDescent="0.4">
      <c r="B290" s="187" t="s">
        <v>397</v>
      </c>
      <c r="C290" s="187" t="s">
        <v>427</v>
      </c>
      <c r="D290" s="187" t="s">
        <v>405</v>
      </c>
      <c r="E290" s="187" t="s">
        <v>411</v>
      </c>
      <c r="F290" s="187">
        <v>8</v>
      </c>
      <c r="G290" s="187" t="s">
        <v>406</v>
      </c>
      <c r="H290" s="187">
        <v>9</v>
      </c>
      <c r="I290" s="187" t="s">
        <v>428</v>
      </c>
      <c r="J290" s="187" t="s">
        <v>402</v>
      </c>
      <c r="K290" s="187">
        <v>0.37</v>
      </c>
      <c r="L290" s="187">
        <v>0.66</v>
      </c>
    </row>
    <row r="291" spans="2:12" ht="20.100000000000001" customHeight="1" x14ac:dyDescent="0.4">
      <c r="B291" s="187" t="s">
        <v>397</v>
      </c>
      <c r="C291" s="187" t="s">
        <v>430</v>
      </c>
      <c r="D291" s="187" t="s">
        <v>405</v>
      </c>
      <c r="E291" s="187" t="s">
        <v>418</v>
      </c>
      <c r="F291" s="187">
        <v>8</v>
      </c>
      <c r="G291" s="187" t="s">
        <v>406</v>
      </c>
      <c r="H291" s="187">
        <v>9</v>
      </c>
      <c r="I291" s="187" t="s">
        <v>414</v>
      </c>
      <c r="J291" s="187" t="s">
        <v>402</v>
      </c>
      <c r="K291" s="187">
        <v>0.44</v>
      </c>
      <c r="L291" s="187">
        <v>0.66</v>
      </c>
    </row>
    <row r="292" spans="2:12" ht="20.100000000000001" customHeight="1" x14ac:dyDescent="0.4">
      <c r="B292" s="187" t="s">
        <v>397</v>
      </c>
      <c r="C292" s="187" t="s">
        <v>430</v>
      </c>
      <c r="D292" s="187" t="s">
        <v>408</v>
      </c>
      <c r="E292" s="187" t="s">
        <v>412</v>
      </c>
      <c r="F292" s="187">
        <v>8</v>
      </c>
      <c r="G292" s="187" t="s">
        <v>409</v>
      </c>
      <c r="H292" s="187">
        <v>9</v>
      </c>
      <c r="I292" s="187" t="s">
        <v>414</v>
      </c>
      <c r="J292" s="187" t="s">
        <v>402</v>
      </c>
      <c r="K292" s="187">
        <v>0.44</v>
      </c>
      <c r="L292" s="187">
        <v>0.66</v>
      </c>
    </row>
    <row r="293" spans="2:12" ht="20.100000000000001" customHeight="1" x14ac:dyDescent="0.4">
      <c r="B293" s="187" t="s">
        <v>397</v>
      </c>
      <c r="C293" s="187" t="s">
        <v>430</v>
      </c>
      <c r="D293" s="187" t="s">
        <v>415</v>
      </c>
      <c r="E293" s="187" t="s">
        <v>418</v>
      </c>
      <c r="F293" s="187">
        <v>8</v>
      </c>
      <c r="G293" s="187" t="s">
        <v>401</v>
      </c>
      <c r="H293" s="187">
        <v>9</v>
      </c>
      <c r="I293" s="187" t="s">
        <v>416</v>
      </c>
      <c r="J293" s="187" t="s">
        <v>402</v>
      </c>
      <c r="K293" s="187">
        <v>0.45</v>
      </c>
      <c r="L293" s="187">
        <v>0.66</v>
      </c>
    </row>
    <row r="294" spans="2:12" ht="20.100000000000001" customHeight="1" x14ac:dyDescent="0.4">
      <c r="B294" s="187" t="s">
        <v>397</v>
      </c>
      <c r="C294" s="187" t="s">
        <v>430</v>
      </c>
      <c r="D294" s="187" t="s">
        <v>417</v>
      </c>
      <c r="E294" s="187" t="s">
        <v>411</v>
      </c>
      <c r="F294" s="187">
        <v>8</v>
      </c>
      <c r="G294" s="187" t="s">
        <v>406</v>
      </c>
      <c r="H294" s="187">
        <v>9</v>
      </c>
      <c r="I294" s="187" t="s">
        <v>416</v>
      </c>
      <c r="J294" s="187" t="s">
        <v>402</v>
      </c>
      <c r="K294" s="187">
        <v>0.45</v>
      </c>
      <c r="L294" s="187">
        <v>0.66</v>
      </c>
    </row>
    <row r="295" spans="2:12" ht="20.100000000000001" customHeight="1" x14ac:dyDescent="0.4">
      <c r="B295" s="187" t="s">
        <v>397</v>
      </c>
      <c r="C295" s="187" t="s">
        <v>431</v>
      </c>
      <c r="D295" s="187" t="s">
        <v>405</v>
      </c>
      <c r="E295" s="187" t="s">
        <v>432</v>
      </c>
      <c r="F295" s="187">
        <v>8</v>
      </c>
      <c r="G295" s="187" t="s">
        <v>406</v>
      </c>
      <c r="H295" s="187">
        <v>9</v>
      </c>
      <c r="I295" s="187" t="s">
        <v>414</v>
      </c>
      <c r="J295" s="187" t="s">
        <v>402</v>
      </c>
      <c r="K295" s="187">
        <v>0.32</v>
      </c>
      <c r="L295" s="187">
        <v>0.66</v>
      </c>
    </row>
    <row r="296" spans="2:12" ht="20.100000000000001" customHeight="1" x14ac:dyDescent="0.4">
      <c r="B296" s="187" t="s">
        <v>397</v>
      </c>
      <c r="C296" s="187" t="s">
        <v>431</v>
      </c>
      <c r="D296" s="187" t="s">
        <v>408</v>
      </c>
      <c r="E296" s="187" t="s">
        <v>429</v>
      </c>
      <c r="F296" s="187">
        <v>8</v>
      </c>
      <c r="G296" s="187" t="s">
        <v>409</v>
      </c>
      <c r="H296" s="187">
        <v>9</v>
      </c>
      <c r="I296" s="187" t="s">
        <v>414</v>
      </c>
      <c r="J296" s="187" t="s">
        <v>402</v>
      </c>
      <c r="K296" s="187">
        <v>0.32</v>
      </c>
      <c r="L296" s="187">
        <v>0.66</v>
      </c>
    </row>
    <row r="297" spans="2:12" ht="20.100000000000001" customHeight="1" x14ac:dyDescent="0.4">
      <c r="B297" s="187" t="s">
        <v>397</v>
      </c>
      <c r="C297" s="187" t="s">
        <v>431</v>
      </c>
      <c r="D297" s="187" t="s">
        <v>415</v>
      </c>
      <c r="E297" s="187" t="s">
        <v>432</v>
      </c>
      <c r="F297" s="187">
        <v>8</v>
      </c>
      <c r="G297" s="187" t="s">
        <v>401</v>
      </c>
      <c r="H297" s="187">
        <v>9</v>
      </c>
      <c r="I297" s="187" t="s">
        <v>416</v>
      </c>
      <c r="J297" s="187" t="s">
        <v>402</v>
      </c>
      <c r="K297" s="187">
        <v>0.32</v>
      </c>
      <c r="L297" s="187">
        <v>0.66</v>
      </c>
    </row>
    <row r="298" spans="2:12" ht="20.100000000000001" customHeight="1" x14ac:dyDescent="0.4">
      <c r="B298" s="187" t="s">
        <v>397</v>
      </c>
      <c r="C298" s="187" t="s">
        <v>431</v>
      </c>
      <c r="D298" s="187" t="s">
        <v>417</v>
      </c>
      <c r="E298" s="187" t="s">
        <v>428</v>
      </c>
      <c r="F298" s="187">
        <v>8</v>
      </c>
      <c r="G298" s="187" t="s">
        <v>406</v>
      </c>
      <c r="H298" s="187">
        <v>9</v>
      </c>
      <c r="I298" s="187" t="s">
        <v>416</v>
      </c>
      <c r="J298" s="187" t="s">
        <v>402</v>
      </c>
      <c r="K298" s="187">
        <v>0.32</v>
      </c>
      <c r="L298" s="187">
        <v>0.66</v>
      </c>
    </row>
    <row r="299" spans="2:12" ht="20.100000000000001" customHeight="1" x14ac:dyDescent="0.4">
      <c r="B299" s="187" t="s">
        <v>397</v>
      </c>
      <c r="C299" s="187" t="s">
        <v>430</v>
      </c>
      <c r="D299" s="187" t="s">
        <v>415</v>
      </c>
      <c r="E299" s="187" t="s">
        <v>418</v>
      </c>
      <c r="F299" s="187">
        <v>14</v>
      </c>
      <c r="G299" s="187" t="s">
        <v>401</v>
      </c>
      <c r="H299" s="187">
        <v>14</v>
      </c>
      <c r="I299" s="187" t="s">
        <v>416</v>
      </c>
      <c r="J299" s="187" t="s">
        <v>433</v>
      </c>
      <c r="K299" s="187">
        <v>0.45</v>
      </c>
      <c r="L299" s="187">
        <v>0.66</v>
      </c>
    </row>
    <row r="300" spans="2:12" ht="20.100000000000001" customHeight="1" x14ac:dyDescent="0.4">
      <c r="B300" s="187" t="s">
        <v>397</v>
      </c>
      <c r="C300" s="187" t="s">
        <v>398</v>
      </c>
      <c r="D300" s="187" t="s">
        <v>419</v>
      </c>
      <c r="E300" s="187" t="s">
        <v>407</v>
      </c>
      <c r="F300" s="187">
        <v>8</v>
      </c>
      <c r="G300" s="187" t="s">
        <v>420</v>
      </c>
      <c r="H300" s="187">
        <v>8</v>
      </c>
      <c r="I300" s="187" t="s">
        <v>407</v>
      </c>
      <c r="J300" s="187" t="s">
        <v>402</v>
      </c>
      <c r="K300" s="187">
        <v>0.31</v>
      </c>
      <c r="L300" s="187">
        <v>0.66</v>
      </c>
    </row>
    <row r="301" spans="2:12" ht="20.100000000000001" customHeight="1" x14ac:dyDescent="0.4">
      <c r="B301" s="187" t="s">
        <v>397</v>
      </c>
      <c r="C301" s="187" t="s">
        <v>398</v>
      </c>
      <c r="D301" s="187" t="s">
        <v>423</v>
      </c>
      <c r="E301" s="187" t="s">
        <v>407</v>
      </c>
      <c r="F301" s="187">
        <v>8</v>
      </c>
      <c r="G301" s="187" t="s">
        <v>424</v>
      </c>
      <c r="H301" s="187">
        <v>8</v>
      </c>
      <c r="I301" s="187" t="s">
        <v>407</v>
      </c>
      <c r="J301" s="187" t="s">
        <v>402</v>
      </c>
      <c r="K301" s="187">
        <v>0.26</v>
      </c>
      <c r="L301" s="187">
        <v>0.66</v>
      </c>
    </row>
    <row r="302" spans="2:12" ht="20.100000000000001" customHeight="1" x14ac:dyDescent="0.4">
      <c r="B302" s="187" t="s">
        <v>397</v>
      </c>
      <c r="C302" s="187" t="s">
        <v>398</v>
      </c>
      <c r="D302" s="187" t="s">
        <v>399</v>
      </c>
      <c r="E302" s="187" t="s">
        <v>400</v>
      </c>
      <c r="F302" s="187">
        <v>8</v>
      </c>
      <c r="G302" s="187" t="s">
        <v>404</v>
      </c>
      <c r="H302" s="187">
        <v>8</v>
      </c>
      <c r="I302" s="187" t="s">
        <v>400</v>
      </c>
      <c r="J302" s="187" t="s">
        <v>402</v>
      </c>
      <c r="K302" s="187">
        <v>0.32</v>
      </c>
      <c r="L302" s="187">
        <v>0.66</v>
      </c>
    </row>
    <row r="303" spans="2:12" ht="20.100000000000001" customHeight="1" x14ac:dyDescent="0.4">
      <c r="B303" s="187" t="s">
        <v>397</v>
      </c>
      <c r="C303" s="187" t="s">
        <v>426</v>
      </c>
      <c r="D303" s="187" t="s">
        <v>399</v>
      </c>
      <c r="E303" s="187" t="s">
        <v>418</v>
      </c>
      <c r="F303" s="187">
        <v>8</v>
      </c>
      <c r="G303" s="187" t="s">
        <v>434</v>
      </c>
      <c r="H303" s="187">
        <v>9</v>
      </c>
      <c r="I303" s="187" t="s">
        <v>418</v>
      </c>
      <c r="J303" s="187" t="s">
        <v>402</v>
      </c>
      <c r="K303" s="187">
        <v>0.44</v>
      </c>
      <c r="L303" s="187">
        <v>0.66</v>
      </c>
    </row>
    <row r="304" spans="2:12" ht="20.100000000000001" customHeight="1" x14ac:dyDescent="0.4">
      <c r="B304" s="187" t="s">
        <v>397</v>
      </c>
      <c r="C304" s="187" t="s">
        <v>426</v>
      </c>
      <c r="D304" s="187" t="s">
        <v>408</v>
      </c>
      <c r="E304" s="187" t="s">
        <v>418</v>
      </c>
      <c r="F304" s="187">
        <v>8</v>
      </c>
      <c r="G304" s="187" t="s">
        <v>409</v>
      </c>
      <c r="H304" s="187">
        <v>9</v>
      </c>
      <c r="I304" s="187" t="s">
        <v>418</v>
      </c>
      <c r="J304" s="187" t="s">
        <v>402</v>
      </c>
      <c r="K304" s="187">
        <v>0.44</v>
      </c>
      <c r="L304" s="187">
        <v>0.66</v>
      </c>
    </row>
    <row r="305" spans="2:12" ht="20.100000000000001" customHeight="1" x14ac:dyDescent="0.4">
      <c r="B305" s="187" t="s">
        <v>397</v>
      </c>
      <c r="C305" s="187" t="s">
        <v>426</v>
      </c>
      <c r="D305" s="187" t="s">
        <v>419</v>
      </c>
      <c r="E305" s="187" t="s">
        <v>412</v>
      </c>
      <c r="F305" s="187">
        <v>8</v>
      </c>
      <c r="G305" s="187" t="s">
        <v>420</v>
      </c>
      <c r="H305" s="187">
        <v>9</v>
      </c>
      <c r="I305" s="187" t="s">
        <v>412</v>
      </c>
      <c r="J305" s="187" t="s">
        <v>402</v>
      </c>
      <c r="K305" s="187">
        <v>0.44</v>
      </c>
      <c r="L305" s="187">
        <v>0.66</v>
      </c>
    </row>
    <row r="306" spans="2:12" ht="20.100000000000001" customHeight="1" x14ac:dyDescent="0.4">
      <c r="B306" s="187" t="s">
        <v>397</v>
      </c>
      <c r="C306" s="187" t="s">
        <v>426</v>
      </c>
      <c r="D306" s="187" t="s">
        <v>421</v>
      </c>
      <c r="E306" s="187" t="s">
        <v>412</v>
      </c>
      <c r="F306" s="187">
        <v>8</v>
      </c>
      <c r="G306" s="187" t="s">
        <v>422</v>
      </c>
      <c r="H306" s="187">
        <v>9</v>
      </c>
      <c r="I306" s="187" t="s">
        <v>412</v>
      </c>
      <c r="J306" s="187" t="s">
        <v>402</v>
      </c>
      <c r="K306" s="187">
        <v>0.44</v>
      </c>
      <c r="L306" s="187">
        <v>0.66</v>
      </c>
    </row>
    <row r="307" spans="2:12" ht="20.100000000000001" customHeight="1" x14ac:dyDescent="0.4">
      <c r="B307" s="187" t="s">
        <v>397</v>
      </c>
      <c r="C307" s="187" t="s">
        <v>426</v>
      </c>
      <c r="D307" s="187" t="s">
        <v>423</v>
      </c>
      <c r="E307" s="187" t="s">
        <v>412</v>
      </c>
      <c r="F307" s="187">
        <v>8</v>
      </c>
      <c r="G307" s="187" t="s">
        <v>424</v>
      </c>
      <c r="H307" s="187">
        <v>9</v>
      </c>
      <c r="I307" s="187" t="s">
        <v>412</v>
      </c>
      <c r="J307" s="187" t="s">
        <v>402</v>
      </c>
      <c r="K307" s="187">
        <v>0.37</v>
      </c>
      <c r="L307" s="187">
        <v>0.66</v>
      </c>
    </row>
    <row r="308" spans="2:12" ht="20.100000000000001" customHeight="1" x14ac:dyDescent="0.4">
      <c r="B308" s="187" t="s">
        <v>397</v>
      </c>
      <c r="C308" s="187" t="s">
        <v>398</v>
      </c>
      <c r="D308" s="187" t="s">
        <v>405</v>
      </c>
      <c r="E308" s="187" t="s">
        <v>407</v>
      </c>
      <c r="F308" s="187">
        <v>8</v>
      </c>
      <c r="G308" s="187" t="s">
        <v>435</v>
      </c>
      <c r="H308" s="187">
        <v>8</v>
      </c>
      <c r="I308" s="187" t="s">
        <v>407</v>
      </c>
      <c r="J308" s="187" t="s">
        <v>402</v>
      </c>
      <c r="K308" s="187">
        <v>0.32</v>
      </c>
      <c r="L308" s="187">
        <v>0.66</v>
      </c>
    </row>
    <row r="309" spans="2:12" ht="20.100000000000001" customHeight="1" x14ac:dyDescent="0.4">
      <c r="B309" s="187" t="s">
        <v>397</v>
      </c>
      <c r="C309" s="187" t="s">
        <v>426</v>
      </c>
      <c r="D309" s="187" t="s">
        <v>399</v>
      </c>
      <c r="E309" s="187" t="s">
        <v>411</v>
      </c>
      <c r="F309" s="187">
        <v>14</v>
      </c>
      <c r="G309" s="187" t="s">
        <v>401</v>
      </c>
      <c r="H309" s="187">
        <v>14</v>
      </c>
      <c r="I309" s="187" t="s">
        <v>411</v>
      </c>
      <c r="J309" s="187" t="s">
        <v>433</v>
      </c>
      <c r="K309" s="187">
        <v>0.46</v>
      </c>
      <c r="L309" s="187">
        <v>0.67</v>
      </c>
    </row>
    <row r="310" spans="2:12" ht="20.100000000000001" customHeight="1" x14ac:dyDescent="0.4">
      <c r="B310" s="187" t="s">
        <v>397</v>
      </c>
      <c r="C310" s="187" t="s">
        <v>398</v>
      </c>
      <c r="D310" s="187" t="s">
        <v>399</v>
      </c>
      <c r="E310" s="187" t="s">
        <v>400</v>
      </c>
      <c r="F310" s="187">
        <v>13</v>
      </c>
      <c r="G310" s="187" t="s">
        <v>401</v>
      </c>
      <c r="H310" s="187">
        <v>13</v>
      </c>
      <c r="I310" s="187" t="s">
        <v>400</v>
      </c>
      <c r="J310" s="187" t="s">
        <v>433</v>
      </c>
      <c r="K310" s="187">
        <v>0.32</v>
      </c>
      <c r="L310" s="187">
        <v>0.67</v>
      </c>
    </row>
    <row r="311" spans="2:12" ht="20.100000000000001" customHeight="1" x14ac:dyDescent="0.4">
      <c r="B311" s="187" t="s">
        <v>397</v>
      </c>
      <c r="C311" s="187" t="s">
        <v>427</v>
      </c>
      <c r="D311" s="187" t="s">
        <v>399</v>
      </c>
      <c r="E311" s="187" t="s">
        <v>411</v>
      </c>
      <c r="F311" s="187">
        <v>14</v>
      </c>
      <c r="G311" s="187" t="s">
        <v>401</v>
      </c>
      <c r="H311" s="187">
        <v>14</v>
      </c>
      <c r="I311" s="187" t="s">
        <v>428</v>
      </c>
      <c r="J311" s="187" t="s">
        <v>433</v>
      </c>
      <c r="K311" s="187">
        <v>0.37</v>
      </c>
      <c r="L311" s="187">
        <v>0.67</v>
      </c>
    </row>
    <row r="312" spans="2:12" ht="20.100000000000001" customHeight="1" x14ac:dyDescent="0.4">
      <c r="B312" s="187" t="s">
        <v>397</v>
      </c>
      <c r="C312" s="187" t="s">
        <v>430</v>
      </c>
      <c r="D312" s="187" t="s">
        <v>399</v>
      </c>
      <c r="E312" s="187" t="s">
        <v>412</v>
      </c>
      <c r="F312" s="187">
        <v>14</v>
      </c>
      <c r="G312" s="187" t="s">
        <v>401</v>
      </c>
      <c r="H312" s="187">
        <v>14</v>
      </c>
      <c r="I312" s="187" t="s">
        <v>414</v>
      </c>
      <c r="J312" s="187" t="s">
        <v>433</v>
      </c>
      <c r="K312" s="187">
        <v>0.45</v>
      </c>
      <c r="L312" s="187">
        <v>0.67</v>
      </c>
    </row>
    <row r="313" spans="2:12" ht="20.100000000000001" customHeight="1" x14ac:dyDescent="0.4">
      <c r="B313" s="187" t="s">
        <v>397</v>
      </c>
      <c r="C313" s="187" t="s">
        <v>413</v>
      </c>
      <c r="D313" s="187" t="s">
        <v>399</v>
      </c>
      <c r="E313" s="187" t="s">
        <v>407</v>
      </c>
      <c r="F313" s="187">
        <v>13</v>
      </c>
      <c r="G313" s="187" t="s">
        <v>401</v>
      </c>
      <c r="H313" s="187">
        <v>14</v>
      </c>
      <c r="I313" s="187" t="s">
        <v>414</v>
      </c>
      <c r="J313" s="187" t="s">
        <v>433</v>
      </c>
      <c r="K313" s="187">
        <v>0.34</v>
      </c>
      <c r="L313" s="187">
        <v>0.67</v>
      </c>
    </row>
    <row r="314" spans="2:12" ht="20.100000000000001" customHeight="1" x14ac:dyDescent="0.4">
      <c r="B314" s="187" t="s">
        <v>397</v>
      </c>
      <c r="C314" s="187" t="s">
        <v>413</v>
      </c>
      <c r="D314" s="187" t="s">
        <v>405</v>
      </c>
      <c r="E314" s="187" t="s">
        <v>403</v>
      </c>
      <c r="F314" s="187">
        <v>13</v>
      </c>
      <c r="G314" s="187" t="s">
        <v>406</v>
      </c>
      <c r="H314" s="187">
        <v>14</v>
      </c>
      <c r="I314" s="187" t="s">
        <v>414</v>
      </c>
      <c r="J314" s="187" t="s">
        <v>433</v>
      </c>
      <c r="K314" s="187">
        <v>0.34</v>
      </c>
      <c r="L314" s="187">
        <v>0.67</v>
      </c>
    </row>
    <row r="315" spans="2:12" ht="20.100000000000001" customHeight="1" x14ac:dyDescent="0.4">
      <c r="B315" s="187" t="s">
        <v>397</v>
      </c>
      <c r="C315" s="187" t="s">
        <v>413</v>
      </c>
      <c r="D315" s="187" t="s">
        <v>415</v>
      </c>
      <c r="E315" s="187" t="s">
        <v>403</v>
      </c>
      <c r="F315" s="187">
        <v>13</v>
      </c>
      <c r="G315" s="187" t="s">
        <v>401</v>
      </c>
      <c r="H315" s="187">
        <v>14</v>
      </c>
      <c r="I315" s="187" t="s">
        <v>416</v>
      </c>
      <c r="J315" s="187" t="s">
        <v>433</v>
      </c>
      <c r="K315" s="187">
        <v>0.34</v>
      </c>
      <c r="L315" s="187">
        <v>0.67</v>
      </c>
    </row>
    <row r="316" spans="2:12" ht="20.100000000000001" customHeight="1" x14ac:dyDescent="0.4">
      <c r="B316" s="187" t="s">
        <v>397</v>
      </c>
      <c r="C316" s="187" t="s">
        <v>431</v>
      </c>
      <c r="D316" s="187" t="s">
        <v>399</v>
      </c>
      <c r="E316" s="187" t="s">
        <v>429</v>
      </c>
      <c r="F316" s="187">
        <v>14</v>
      </c>
      <c r="G316" s="187" t="s">
        <v>401</v>
      </c>
      <c r="H316" s="187">
        <v>14</v>
      </c>
      <c r="I316" s="187" t="s">
        <v>414</v>
      </c>
      <c r="J316" s="187" t="s">
        <v>433</v>
      </c>
      <c r="K316" s="187">
        <v>0.32</v>
      </c>
      <c r="L316" s="187">
        <v>0.67</v>
      </c>
    </row>
    <row r="317" spans="2:12" ht="20.100000000000001" customHeight="1" x14ac:dyDescent="0.4">
      <c r="B317" s="187" t="s">
        <v>397</v>
      </c>
      <c r="C317" s="187" t="s">
        <v>398</v>
      </c>
      <c r="D317" s="187" t="s">
        <v>399</v>
      </c>
      <c r="E317" s="187" t="s">
        <v>403</v>
      </c>
      <c r="F317" s="187">
        <v>13</v>
      </c>
      <c r="G317" s="187" t="s">
        <v>401</v>
      </c>
      <c r="H317" s="187">
        <v>13</v>
      </c>
      <c r="I317" s="187" t="s">
        <v>403</v>
      </c>
      <c r="J317" s="187" t="s">
        <v>433</v>
      </c>
      <c r="K317" s="187">
        <v>0.32</v>
      </c>
      <c r="L317" s="187">
        <v>0.67</v>
      </c>
    </row>
    <row r="318" spans="2:12" ht="20.100000000000001" customHeight="1" x14ac:dyDescent="0.4">
      <c r="B318" s="187" t="s">
        <v>397</v>
      </c>
      <c r="C318" s="187" t="s">
        <v>413</v>
      </c>
      <c r="D318" s="187" t="s">
        <v>399</v>
      </c>
      <c r="E318" s="187" t="s">
        <v>403</v>
      </c>
      <c r="F318" s="187">
        <v>13</v>
      </c>
      <c r="G318" s="187" t="s">
        <v>401</v>
      </c>
      <c r="H318" s="187">
        <v>14</v>
      </c>
      <c r="I318" s="187" t="s">
        <v>414</v>
      </c>
      <c r="J318" s="187" t="s">
        <v>433</v>
      </c>
      <c r="K318" s="187">
        <v>0.34</v>
      </c>
      <c r="L318" s="187">
        <v>0.67</v>
      </c>
    </row>
    <row r="319" spans="2:12" ht="20.100000000000001" customHeight="1" x14ac:dyDescent="0.4">
      <c r="B319" s="187" t="s">
        <v>397</v>
      </c>
      <c r="C319" s="187" t="s">
        <v>410</v>
      </c>
      <c r="D319" s="187" t="s">
        <v>399</v>
      </c>
      <c r="E319" s="187" t="s">
        <v>418</v>
      </c>
      <c r="F319" s="187">
        <v>8</v>
      </c>
      <c r="G319" s="187" t="s">
        <v>401</v>
      </c>
      <c r="H319" s="187">
        <v>8</v>
      </c>
      <c r="I319" s="187" t="s">
        <v>407</v>
      </c>
      <c r="J319" s="187" t="s">
        <v>402</v>
      </c>
      <c r="K319" s="187">
        <v>0.39</v>
      </c>
      <c r="L319" s="187">
        <v>0.67</v>
      </c>
    </row>
    <row r="320" spans="2:12" ht="20.100000000000001" customHeight="1" x14ac:dyDescent="0.4">
      <c r="B320" s="187" t="s">
        <v>397</v>
      </c>
      <c r="C320" s="187" t="s">
        <v>410</v>
      </c>
      <c r="D320" s="187" t="s">
        <v>408</v>
      </c>
      <c r="E320" s="187" t="s">
        <v>411</v>
      </c>
      <c r="F320" s="187">
        <v>8</v>
      </c>
      <c r="G320" s="187" t="s">
        <v>409</v>
      </c>
      <c r="H320" s="187">
        <v>8</v>
      </c>
      <c r="I320" s="187" t="s">
        <v>403</v>
      </c>
      <c r="J320" s="187" t="s">
        <v>402</v>
      </c>
      <c r="K320" s="187">
        <v>0.4</v>
      </c>
      <c r="L320" s="187">
        <v>0.67</v>
      </c>
    </row>
    <row r="321" spans="2:12" ht="20.100000000000001" customHeight="1" x14ac:dyDescent="0.4">
      <c r="B321" s="187" t="s">
        <v>397</v>
      </c>
      <c r="C321" s="187" t="s">
        <v>413</v>
      </c>
      <c r="D321" s="187" t="s">
        <v>408</v>
      </c>
      <c r="E321" s="187" t="s">
        <v>407</v>
      </c>
      <c r="F321" s="187">
        <v>8</v>
      </c>
      <c r="G321" s="187" t="s">
        <v>409</v>
      </c>
      <c r="H321" s="187">
        <v>8</v>
      </c>
      <c r="I321" s="187" t="s">
        <v>414</v>
      </c>
      <c r="J321" s="187" t="s">
        <v>402</v>
      </c>
      <c r="K321" s="187">
        <v>0.33</v>
      </c>
      <c r="L321" s="187">
        <v>0.67</v>
      </c>
    </row>
    <row r="322" spans="2:12" ht="20.100000000000001" customHeight="1" x14ac:dyDescent="0.4">
      <c r="B322" s="187" t="s">
        <v>397</v>
      </c>
      <c r="C322" s="187" t="s">
        <v>413</v>
      </c>
      <c r="D322" s="187" t="s">
        <v>419</v>
      </c>
      <c r="E322" s="187" t="s">
        <v>403</v>
      </c>
      <c r="F322" s="187">
        <v>8</v>
      </c>
      <c r="G322" s="187" t="s">
        <v>420</v>
      </c>
      <c r="H322" s="187">
        <v>8</v>
      </c>
      <c r="I322" s="187" t="s">
        <v>414</v>
      </c>
      <c r="J322" s="187" t="s">
        <v>402</v>
      </c>
      <c r="K322" s="187">
        <v>0.33</v>
      </c>
      <c r="L322" s="187">
        <v>0.67</v>
      </c>
    </row>
    <row r="323" spans="2:12" ht="20.100000000000001" customHeight="1" x14ac:dyDescent="0.4">
      <c r="B323" s="187" t="s">
        <v>397</v>
      </c>
      <c r="C323" s="187" t="s">
        <v>413</v>
      </c>
      <c r="D323" s="187" t="s">
        <v>421</v>
      </c>
      <c r="E323" s="187" t="s">
        <v>403</v>
      </c>
      <c r="F323" s="187">
        <v>8</v>
      </c>
      <c r="G323" s="187" t="s">
        <v>422</v>
      </c>
      <c r="H323" s="187">
        <v>8</v>
      </c>
      <c r="I323" s="187" t="s">
        <v>414</v>
      </c>
      <c r="J323" s="187" t="s">
        <v>402</v>
      </c>
      <c r="K323" s="187">
        <v>0.33</v>
      </c>
      <c r="L323" s="187">
        <v>0.67</v>
      </c>
    </row>
    <row r="324" spans="2:12" ht="20.100000000000001" customHeight="1" x14ac:dyDescent="0.4">
      <c r="B324" s="187" t="s">
        <v>397</v>
      </c>
      <c r="C324" s="187" t="s">
        <v>413</v>
      </c>
      <c r="D324" s="187" t="s">
        <v>423</v>
      </c>
      <c r="E324" s="187" t="s">
        <v>403</v>
      </c>
      <c r="F324" s="187">
        <v>8</v>
      </c>
      <c r="G324" s="187" t="s">
        <v>424</v>
      </c>
      <c r="H324" s="187">
        <v>8</v>
      </c>
      <c r="I324" s="187" t="s">
        <v>414</v>
      </c>
      <c r="J324" s="187" t="s">
        <v>402</v>
      </c>
      <c r="K324" s="187">
        <v>0.28000000000000003</v>
      </c>
      <c r="L324" s="187">
        <v>0.67</v>
      </c>
    </row>
    <row r="325" spans="2:12" ht="20.100000000000001" customHeight="1" x14ac:dyDescent="0.4">
      <c r="B325" s="187" t="s">
        <v>397</v>
      </c>
      <c r="C325" s="187" t="s">
        <v>413</v>
      </c>
      <c r="D325" s="187" t="s">
        <v>417</v>
      </c>
      <c r="E325" s="187" t="s">
        <v>400</v>
      </c>
      <c r="F325" s="187">
        <v>8</v>
      </c>
      <c r="G325" s="187" t="s">
        <v>406</v>
      </c>
      <c r="H325" s="187">
        <v>8</v>
      </c>
      <c r="I325" s="187" t="s">
        <v>416</v>
      </c>
      <c r="J325" s="187" t="s">
        <v>402</v>
      </c>
      <c r="K325" s="187">
        <v>0.34</v>
      </c>
      <c r="L325" s="187">
        <v>0.67</v>
      </c>
    </row>
    <row r="326" spans="2:12" ht="20.100000000000001" customHeight="1" x14ac:dyDescent="0.4">
      <c r="B326" s="187" t="s">
        <v>397</v>
      </c>
      <c r="C326" s="187" t="s">
        <v>413</v>
      </c>
      <c r="D326" s="187" t="s">
        <v>425</v>
      </c>
      <c r="E326" s="187" t="s">
        <v>403</v>
      </c>
      <c r="F326" s="187">
        <v>8</v>
      </c>
      <c r="G326" s="187" t="s">
        <v>409</v>
      </c>
      <c r="H326" s="187">
        <v>8</v>
      </c>
      <c r="I326" s="187" t="s">
        <v>416</v>
      </c>
      <c r="J326" s="187" t="s">
        <v>402</v>
      </c>
      <c r="K326" s="187">
        <v>0.34</v>
      </c>
      <c r="L326" s="187">
        <v>0.67</v>
      </c>
    </row>
    <row r="327" spans="2:12" ht="20.100000000000001" customHeight="1" x14ac:dyDescent="0.4">
      <c r="B327" s="187" t="s">
        <v>397</v>
      </c>
      <c r="C327" s="187" t="s">
        <v>426</v>
      </c>
      <c r="D327" s="187" t="s">
        <v>399</v>
      </c>
      <c r="E327" s="187" t="s">
        <v>412</v>
      </c>
      <c r="F327" s="187">
        <v>14</v>
      </c>
      <c r="G327" s="187" t="s">
        <v>401</v>
      </c>
      <c r="H327" s="187">
        <v>14</v>
      </c>
      <c r="I327" s="187" t="s">
        <v>412</v>
      </c>
      <c r="J327" s="187" t="s">
        <v>433</v>
      </c>
      <c r="K327" s="187">
        <v>0.45</v>
      </c>
      <c r="L327" s="187">
        <v>0.67</v>
      </c>
    </row>
    <row r="328" spans="2:12" ht="20.100000000000001" customHeight="1" x14ac:dyDescent="0.4">
      <c r="B328" s="187" t="s">
        <v>397</v>
      </c>
      <c r="C328" s="187" t="s">
        <v>398</v>
      </c>
      <c r="D328" s="187" t="s">
        <v>399</v>
      </c>
      <c r="E328" s="187" t="s">
        <v>407</v>
      </c>
      <c r="F328" s="187">
        <v>13</v>
      </c>
      <c r="G328" s="187" t="s">
        <v>401</v>
      </c>
      <c r="H328" s="187">
        <v>13</v>
      </c>
      <c r="I328" s="187" t="s">
        <v>407</v>
      </c>
      <c r="J328" s="187" t="s">
        <v>433</v>
      </c>
      <c r="K328" s="187">
        <v>0.32</v>
      </c>
      <c r="L328" s="187">
        <v>0.67</v>
      </c>
    </row>
    <row r="329" spans="2:12" ht="20.100000000000001" customHeight="1" x14ac:dyDescent="0.4">
      <c r="B329" s="187" t="s">
        <v>397</v>
      </c>
      <c r="C329" s="187" t="s">
        <v>398</v>
      </c>
      <c r="D329" s="187" t="s">
        <v>399</v>
      </c>
      <c r="E329" s="187" t="s">
        <v>400</v>
      </c>
      <c r="F329" s="187">
        <v>13</v>
      </c>
      <c r="G329" s="187" t="s">
        <v>404</v>
      </c>
      <c r="H329" s="187">
        <v>13</v>
      </c>
      <c r="I329" s="187" t="s">
        <v>400</v>
      </c>
      <c r="J329" s="187" t="s">
        <v>433</v>
      </c>
      <c r="K329" s="187">
        <v>0.32</v>
      </c>
      <c r="L329" s="187">
        <v>0.67</v>
      </c>
    </row>
    <row r="330" spans="2:12" ht="20.100000000000001" customHeight="1" x14ac:dyDescent="0.4">
      <c r="B330" s="187" t="s">
        <v>397</v>
      </c>
      <c r="C330" s="187" t="s">
        <v>398</v>
      </c>
      <c r="D330" s="187" t="s">
        <v>408</v>
      </c>
      <c r="E330" s="187" t="s">
        <v>403</v>
      </c>
      <c r="F330" s="187">
        <v>13</v>
      </c>
      <c r="G330" s="187" t="s">
        <v>409</v>
      </c>
      <c r="H330" s="187">
        <v>13</v>
      </c>
      <c r="I330" s="187" t="s">
        <v>403</v>
      </c>
      <c r="J330" s="187" t="s">
        <v>433</v>
      </c>
      <c r="K330" s="187">
        <v>0.32</v>
      </c>
      <c r="L330" s="187">
        <v>0.67</v>
      </c>
    </row>
    <row r="331" spans="2:12" ht="20.100000000000001" customHeight="1" x14ac:dyDescent="0.4">
      <c r="B331" s="187" t="s">
        <v>397</v>
      </c>
      <c r="C331" s="187" t="s">
        <v>410</v>
      </c>
      <c r="D331" s="187" t="s">
        <v>405</v>
      </c>
      <c r="E331" s="187" t="s">
        <v>411</v>
      </c>
      <c r="F331" s="187">
        <v>13</v>
      </c>
      <c r="G331" s="187" t="s">
        <v>406</v>
      </c>
      <c r="H331" s="187">
        <v>14</v>
      </c>
      <c r="I331" s="187" t="s">
        <v>403</v>
      </c>
      <c r="J331" s="187" t="s">
        <v>433</v>
      </c>
      <c r="K331" s="187">
        <v>0.4</v>
      </c>
      <c r="L331" s="187">
        <v>0.67</v>
      </c>
    </row>
    <row r="332" spans="2:12" ht="20.100000000000001" customHeight="1" x14ac:dyDescent="0.4">
      <c r="B332" s="187" t="s">
        <v>397</v>
      </c>
      <c r="C332" s="187" t="s">
        <v>427</v>
      </c>
      <c r="D332" s="187" t="s">
        <v>399</v>
      </c>
      <c r="E332" s="187" t="s">
        <v>412</v>
      </c>
      <c r="F332" s="187">
        <v>14</v>
      </c>
      <c r="G332" s="187" t="s">
        <v>401</v>
      </c>
      <c r="H332" s="187">
        <v>14</v>
      </c>
      <c r="I332" s="187" t="s">
        <v>429</v>
      </c>
      <c r="J332" s="187" t="s">
        <v>433</v>
      </c>
      <c r="K332" s="187">
        <v>0.36</v>
      </c>
      <c r="L332" s="187">
        <v>0.67</v>
      </c>
    </row>
    <row r="333" spans="2:12" ht="20.100000000000001" customHeight="1" x14ac:dyDescent="0.4">
      <c r="B333" s="187" t="s">
        <v>397</v>
      </c>
      <c r="C333" s="187" t="s">
        <v>430</v>
      </c>
      <c r="D333" s="187" t="s">
        <v>405</v>
      </c>
      <c r="E333" s="187" t="s">
        <v>412</v>
      </c>
      <c r="F333" s="187">
        <v>14</v>
      </c>
      <c r="G333" s="187" t="s">
        <v>406</v>
      </c>
      <c r="H333" s="187">
        <v>14</v>
      </c>
      <c r="I333" s="187" t="s">
        <v>414</v>
      </c>
      <c r="J333" s="187" t="s">
        <v>433</v>
      </c>
      <c r="K333" s="187">
        <v>0.45</v>
      </c>
      <c r="L333" s="187">
        <v>0.67</v>
      </c>
    </row>
    <row r="334" spans="2:12" ht="20.100000000000001" customHeight="1" x14ac:dyDescent="0.4">
      <c r="B334" s="187" t="s">
        <v>397</v>
      </c>
      <c r="C334" s="187" t="s">
        <v>430</v>
      </c>
      <c r="D334" s="187" t="s">
        <v>408</v>
      </c>
      <c r="E334" s="187" t="s">
        <v>411</v>
      </c>
      <c r="F334" s="187">
        <v>14</v>
      </c>
      <c r="G334" s="187" t="s">
        <v>409</v>
      </c>
      <c r="H334" s="187">
        <v>14</v>
      </c>
      <c r="I334" s="187" t="s">
        <v>414</v>
      </c>
      <c r="J334" s="187" t="s">
        <v>433</v>
      </c>
      <c r="K334" s="187">
        <v>0.45</v>
      </c>
      <c r="L334" s="187">
        <v>0.67</v>
      </c>
    </row>
    <row r="335" spans="2:12" ht="20.100000000000001" customHeight="1" x14ac:dyDescent="0.4">
      <c r="B335" s="187" t="s">
        <v>397</v>
      </c>
      <c r="C335" s="187" t="s">
        <v>413</v>
      </c>
      <c r="D335" s="187" t="s">
        <v>405</v>
      </c>
      <c r="E335" s="187" t="s">
        <v>407</v>
      </c>
      <c r="F335" s="187">
        <v>13</v>
      </c>
      <c r="G335" s="187" t="s">
        <v>406</v>
      </c>
      <c r="H335" s="187">
        <v>14</v>
      </c>
      <c r="I335" s="187" t="s">
        <v>414</v>
      </c>
      <c r="J335" s="187" t="s">
        <v>433</v>
      </c>
      <c r="K335" s="187">
        <v>0.33</v>
      </c>
      <c r="L335" s="187">
        <v>0.67</v>
      </c>
    </row>
    <row r="336" spans="2:12" ht="20.100000000000001" customHeight="1" x14ac:dyDescent="0.4">
      <c r="B336" s="187" t="s">
        <v>397</v>
      </c>
      <c r="C336" s="187" t="s">
        <v>413</v>
      </c>
      <c r="D336" s="187" t="s">
        <v>408</v>
      </c>
      <c r="E336" s="187" t="s">
        <v>400</v>
      </c>
      <c r="F336" s="187">
        <v>13</v>
      </c>
      <c r="G336" s="187" t="s">
        <v>409</v>
      </c>
      <c r="H336" s="187">
        <v>14</v>
      </c>
      <c r="I336" s="187" t="s">
        <v>414</v>
      </c>
      <c r="J336" s="187" t="s">
        <v>433</v>
      </c>
      <c r="K336" s="187">
        <v>0.34</v>
      </c>
      <c r="L336" s="187">
        <v>0.67</v>
      </c>
    </row>
    <row r="337" spans="2:12" ht="20.100000000000001" customHeight="1" x14ac:dyDescent="0.4">
      <c r="B337" s="187" t="s">
        <v>397</v>
      </c>
      <c r="C337" s="187" t="s">
        <v>413</v>
      </c>
      <c r="D337" s="187" t="s">
        <v>417</v>
      </c>
      <c r="E337" s="187" t="s">
        <v>403</v>
      </c>
      <c r="F337" s="187">
        <v>13</v>
      </c>
      <c r="G337" s="187" t="s">
        <v>406</v>
      </c>
      <c r="H337" s="187">
        <v>14</v>
      </c>
      <c r="I337" s="187" t="s">
        <v>416</v>
      </c>
      <c r="J337" s="187" t="s">
        <v>433</v>
      </c>
      <c r="K337" s="187">
        <v>0.34</v>
      </c>
      <c r="L337" s="187">
        <v>0.67</v>
      </c>
    </row>
    <row r="338" spans="2:12" ht="20.100000000000001" customHeight="1" x14ac:dyDescent="0.4">
      <c r="B338" s="187" t="s">
        <v>397</v>
      </c>
      <c r="C338" s="187" t="s">
        <v>431</v>
      </c>
      <c r="D338" s="187" t="s">
        <v>405</v>
      </c>
      <c r="E338" s="187" t="s">
        <v>429</v>
      </c>
      <c r="F338" s="187">
        <v>14</v>
      </c>
      <c r="G338" s="187" t="s">
        <v>406</v>
      </c>
      <c r="H338" s="187">
        <v>14</v>
      </c>
      <c r="I338" s="187" t="s">
        <v>414</v>
      </c>
      <c r="J338" s="187" t="s">
        <v>433</v>
      </c>
      <c r="K338" s="187">
        <v>0.32</v>
      </c>
      <c r="L338" s="187">
        <v>0.67</v>
      </c>
    </row>
    <row r="339" spans="2:12" ht="20.100000000000001" customHeight="1" x14ac:dyDescent="0.4">
      <c r="B339" s="187" t="s">
        <v>397</v>
      </c>
      <c r="C339" s="187" t="s">
        <v>431</v>
      </c>
      <c r="D339" s="187" t="s">
        <v>408</v>
      </c>
      <c r="E339" s="187" t="s">
        <v>428</v>
      </c>
      <c r="F339" s="187">
        <v>14</v>
      </c>
      <c r="G339" s="187" t="s">
        <v>409</v>
      </c>
      <c r="H339" s="187">
        <v>14</v>
      </c>
      <c r="I339" s="187" t="s">
        <v>414</v>
      </c>
      <c r="J339" s="187" t="s">
        <v>433</v>
      </c>
      <c r="K339" s="187">
        <v>0.32</v>
      </c>
      <c r="L339" s="187">
        <v>0.67</v>
      </c>
    </row>
    <row r="340" spans="2:12" ht="20.100000000000001" customHeight="1" x14ac:dyDescent="0.4">
      <c r="B340" s="187" t="s">
        <v>397</v>
      </c>
      <c r="C340" s="187" t="s">
        <v>431</v>
      </c>
      <c r="D340" s="187" t="s">
        <v>415</v>
      </c>
      <c r="E340" s="187" t="s">
        <v>432</v>
      </c>
      <c r="F340" s="187">
        <v>14</v>
      </c>
      <c r="G340" s="187" t="s">
        <v>401</v>
      </c>
      <c r="H340" s="187">
        <v>14</v>
      </c>
      <c r="I340" s="187" t="s">
        <v>416</v>
      </c>
      <c r="J340" s="187" t="s">
        <v>433</v>
      </c>
      <c r="K340" s="187">
        <v>0.32</v>
      </c>
      <c r="L340" s="187">
        <v>0.67</v>
      </c>
    </row>
    <row r="341" spans="2:12" ht="20.100000000000001" customHeight="1" x14ac:dyDescent="0.4">
      <c r="B341" s="187" t="s">
        <v>397</v>
      </c>
      <c r="C341" s="187" t="s">
        <v>410</v>
      </c>
      <c r="D341" s="187" t="s">
        <v>419</v>
      </c>
      <c r="E341" s="187" t="s">
        <v>418</v>
      </c>
      <c r="F341" s="187">
        <v>8</v>
      </c>
      <c r="G341" s="187" t="s">
        <v>420</v>
      </c>
      <c r="H341" s="187">
        <v>8</v>
      </c>
      <c r="I341" s="187" t="s">
        <v>407</v>
      </c>
      <c r="J341" s="187" t="s">
        <v>402</v>
      </c>
      <c r="K341" s="187">
        <v>0.39</v>
      </c>
      <c r="L341" s="187">
        <v>0.67</v>
      </c>
    </row>
    <row r="342" spans="2:12" ht="20.100000000000001" customHeight="1" x14ac:dyDescent="0.4">
      <c r="B342" s="187" t="s">
        <v>397</v>
      </c>
      <c r="C342" s="187" t="s">
        <v>410</v>
      </c>
      <c r="D342" s="187" t="s">
        <v>421</v>
      </c>
      <c r="E342" s="187" t="s">
        <v>418</v>
      </c>
      <c r="F342" s="187">
        <v>8</v>
      </c>
      <c r="G342" s="187" t="s">
        <v>422</v>
      </c>
      <c r="H342" s="187">
        <v>8</v>
      </c>
      <c r="I342" s="187" t="s">
        <v>407</v>
      </c>
      <c r="J342" s="187" t="s">
        <v>402</v>
      </c>
      <c r="K342" s="187">
        <v>0.39</v>
      </c>
      <c r="L342" s="187">
        <v>0.67</v>
      </c>
    </row>
    <row r="343" spans="2:12" ht="20.100000000000001" customHeight="1" x14ac:dyDescent="0.4">
      <c r="B343" s="187" t="s">
        <v>397</v>
      </c>
      <c r="C343" s="187" t="s">
        <v>410</v>
      </c>
      <c r="D343" s="187" t="s">
        <v>423</v>
      </c>
      <c r="E343" s="187" t="s">
        <v>418</v>
      </c>
      <c r="F343" s="187">
        <v>8</v>
      </c>
      <c r="G343" s="187" t="s">
        <v>424</v>
      </c>
      <c r="H343" s="187">
        <v>8</v>
      </c>
      <c r="I343" s="187" t="s">
        <v>407</v>
      </c>
      <c r="J343" s="187" t="s">
        <v>402</v>
      </c>
      <c r="K343" s="187">
        <v>0.34</v>
      </c>
      <c r="L343" s="187">
        <v>0.67</v>
      </c>
    </row>
    <row r="344" spans="2:12" ht="20.100000000000001" customHeight="1" x14ac:dyDescent="0.4">
      <c r="B344" s="187" t="s">
        <v>397</v>
      </c>
      <c r="C344" s="187" t="s">
        <v>410</v>
      </c>
      <c r="D344" s="187" t="s">
        <v>405</v>
      </c>
      <c r="E344" s="187" t="s">
        <v>418</v>
      </c>
      <c r="F344" s="187">
        <v>8</v>
      </c>
      <c r="G344" s="187" t="s">
        <v>435</v>
      </c>
      <c r="H344" s="187">
        <v>8</v>
      </c>
      <c r="I344" s="187" t="s">
        <v>407</v>
      </c>
      <c r="J344" s="187" t="s">
        <v>402</v>
      </c>
      <c r="K344" s="187">
        <v>0.39</v>
      </c>
      <c r="L344" s="187">
        <v>0.67</v>
      </c>
    </row>
    <row r="345" spans="2:12" ht="20.100000000000001" customHeight="1" x14ac:dyDescent="0.4">
      <c r="B345" s="187" t="s">
        <v>397</v>
      </c>
      <c r="C345" s="187" t="s">
        <v>430</v>
      </c>
      <c r="D345" s="187" t="s">
        <v>415</v>
      </c>
      <c r="E345" s="187" t="s">
        <v>411</v>
      </c>
      <c r="F345" s="187">
        <v>13</v>
      </c>
      <c r="G345" s="187" t="s">
        <v>401</v>
      </c>
      <c r="H345" s="187">
        <v>14</v>
      </c>
      <c r="I345" s="187" t="s">
        <v>416</v>
      </c>
      <c r="J345" s="187" t="s">
        <v>433</v>
      </c>
      <c r="K345" s="187">
        <v>0.46</v>
      </c>
      <c r="L345" s="187">
        <v>0.68</v>
      </c>
    </row>
    <row r="346" spans="2:12" ht="20.100000000000001" customHeight="1" x14ac:dyDescent="0.4">
      <c r="B346" s="187" t="s">
        <v>397</v>
      </c>
      <c r="C346" s="187" t="s">
        <v>426</v>
      </c>
      <c r="D346" s="187" t="s">
        <v>405</v>
      </c>
      <c r="E346" s="187" t="s">
        <v>411</v>
      </c>
      <c r="F346" s="187">
        <v>13</v>
      </c>
      <c r="G346" s="187" t="s">
        <v>406</v>
      </c>
      <c r="H346" s="187">
        <v>14</v>
      </c>
      <c r="I346" s="187" t="s">
        <v>411</v>
      </c>
      <c r="J346" s="187" t="s">
        <v>433</v>
      </c>
      <c r="K346" s="187">
        <v>0.45</v>
      </c>
      <c r="L346" s="187">
        <v>0.68</v>
      </c>
    </row>
    <row r="347" spans="2:12" ht="20.100000000000001" customHeight="1" x14ac:dyDescent="0.4">
      <c r="B347" s="187" t="s">
        <v>397</v>
      </c>
      <c r="C347" s="187" t="s">
        <v>430</v>
      </c>
      <c r="D347" s="187" t="s">
        <v>405</v>
      </c>
      <c r="E347" s="187" t="s">
        <v>418</v>
      </c>
      <c r="F347" s="187">
        <v>13</v>
      </c>
      <c r="G347" s="187" t="s">
        <v>406</v>
      </c>
      <c r="H347" s="187">
        <v>14</v>
      </c>
      <c r="I347" s="187" t="s">
        <v>414</v>
      </c>
      <c r="J347" s="187" t="s">
        <v>433</v>
      </c>
      <c r="K347" s="187">
        <v>0.44</v>
      </c>
      <c r="L347" s="187">
        <v>0.68</v>
      </c>
    </row>
    <row r="348" spans="2:12" ht="20.100000000000001" customHeight="1" x14ac:dyDescent="0.4">
      <c r="B348" s="187" t="s">
        <v>397</v>
      </c>
      <c r="C348" s="187" t="s">
        <v>430</v>
      </c>
      <c r="D348" s="187" t="s">
        <v>408</v>
      </c>
      <c r="E348" s="187" t="s">
        <v>412</v>
      </c>
      <c r="F348" s="187">
        <v>13</v>
      </c>
      <c r="G348" s="187" t="s">
        <v>409</v>
      </c>
      <c r="H348" s="187">
        <v>14</v>
      </c>
      <c r="I348" s="187" t="s">
        <v>414</v>
      </c>
      <c r="J348" s="187" t="s">
        <v>433</v>
      </c>
      <c r="K348" s="187">
        <v>0.45</v>
      </c>
      <c r="L348" s="187">
        <v>0.68</v>
      </c>
    </row>
    <row r="349" spans="2:12" ht="20.100000000000001" customHeight="1" x14ac:dyDescent="0.4">
      <c r="B349" s="187" t="s">
        <v>397</v>
      </c>
      <c r="C349" s="187" t="s">
        <v>430</v>
      </c>
      <c r="D349" s="187" t="s">
        <v>417</v>
      </c>
      <c r="E349" s="187" t="s">
        <v>411</v>
      </c>
      <c r="F349" s="187">
        <v>13</v>
      </c>
      <c r="G349" s="187" t="s">
        <v>406</v>
      </c>
      <c r="H349" s="187">
        <v>14</v>
      </c>
      <c r="I349" s="187" t="s">
        <v>416</v>
      </c>
      <c r="J349" s="187" t="s">
        <v>433</v>
      </c>
      <c r="K349" s="187">
        <v>0.45</v>
      </c>
      <c r="L349" s="187">
        <v>0.68</v>
      </c>
    </row>
    <row r="350" spans="2:12" ht="20.100000000000001" customHeight="1" x14ac:dyDescent="0.4">
      <c r="B350" s="187" t="s">
        <v>397</v>
      </c>
      <c r="C350" s="187" t="s">
        <v>431</v>
      </c>
      <c r="D350" s="187" t="s">
        <v>417</v>
      </c>
      <c r="E350" s="187" t="s">
        <v>428</v>
      </c>
      <c r="F350" s="187">
        <v>13</v>
      </c>
      <c r="G350" s="187" t="s">
        <v>406</v>
      </c>
      <c r="H350" s="187">
        <v>14</v>
      </c>
      <c r="I350" s="187" t="s">
        <v>416</v>
      </c>
      <c r="J350" s="187" t="s">
        <v>433</v>
      </c>
      <c r="K350" s="187">
        <v>0.32</v>
      </c>
      <c r="L350" s="187">
        <v>0.68</v>
      </c>
    </row>
    <row r="351" spans="2:12" ht="20.100000000000001" customHeight="1" x14ac:dyDescent="0.4">
      <c r="B351" s="187" t="s">
        <v>397</v>
      </c>
      <c r="C351" s="187" t="s">
        <v>398</v>
      </c>
      <c r="D351" s="187" t="s">
        <v>405</v>
      </c>
      <c r="E351" s="187" t="s">
        <v>403</v>
      </c>
      <c r="F351" s="187">
        <v>12</v>
      </c>
      <c r="G351" s="187" t="s">
        <v>406</v>
      </c>
      <c r="H351" s="187">
        <v>13</v>
      </c>
      <c r="I351" s="187" t="s">
        <v>403</v>
      </c>
      <c r="J351" s="187" t="s">
        <v>433</v>
      </c>
      <c r="K351" s="187">
        <v>0.32</v>
      </c>
      <c r="L351" s="187">
        <v>0.69</v>
      </c>
    </row>
    <row r="352" spans="2:12" ht="20.100000000000001" customHeight="1" x14ac:dyDescent="0.4">
      <c r="B352" s="187" t="s">
        <v>397</v>
      </c>
      <c r="C352" s="187" t="s">
        <v>410</v>
      </c>
      <c r="D352" s="187" t="s">
        <v>399</v>
      </c>
      <c r="E352" s="187" t="s">
        <v>412</v>
      </c>
      <c r="F352" s="187">
        <v>13</v>
      </c>
      <c r="G352" s="187" t="s">
        <v>401</v>
      </c>
      <c r="H352" s="187">
        <v>13</v>
      </c>
      <c r="I352" s="187" t="s">
        <v>400</v>
      </c>
      <c r="J352" s="187" t="s">
        <v>433</v>
      </c>
      <c r="K352" s="187">
        <v>0.39</v>
      </c>
      <c r="L352" s="187">
        <v>0.69</v>
      </c>
    </row>
    <row r="353" spans="2:12" ht="20.100000000000001" customHeight="1" x14ac:dyDescent="0.4">
      <c r="B353" s="187" t="s">
        <v>397</v>
      </c>
      <c r="C353" s="187" t="s">
        <v>430</v>
      </c>
      <c r="D353" s="187" t="s">
        <v>399</v>
      </c>
      <c r="E353" s="187" t="s">
        <v>418</v>
      </c>
      <c r="F353" s="187">
        <v>13</v>
      </c>
      <c r="G353" s="187" t="s">
        <v>401</v>
      </c>
      <c r="H353" s="187">
        <v>14</v>
      </c>
      <c r="I353" s="187" t="s">
        <v>414</v>
      </c>
      <c r="J353" s="187" t="s">
        <v>433</v>
      </c>
      <c r="K353" s="187">
        <v>0.45</v>
      </c>
      <c r="L353" s="187">
        <v>0.69</v>
      </c>
    </row>
    <row r="354" spans="2:12" ht="20.100000000000001" customHeight="1" x14ac:dyDescent="0.4">
      <c r="B354" s="187" t="s">
        <v>397</v>
      </c>
      <c r="C354" s="187" t="s">
        <v>430</v>
      </c>
      <c r="D354" s="187" t="s">
        <v>405</v>
      </c>
      <c r="E354" s="187" t="s">
        <v>411</v>
      </c>
      <c r="F354" s="187">
        <v>13</v>
      </c>
      <c r="G354" s="187" t="s">
        <v>406</v>
      </c>
      <c r="H354" s="187">
        <v>14</v>
      </c>
      <c r="I354" s="187" t="s">
        <v>414</v>
      </c>
      <c r="J354" s="187" t="s">
        <v>433</v>
      </c>
      <c r="K354" s="187">
        <v>0.45</v>
      </c>
      <c r="L354" s="187">
        <v>0.69</v>
      </c>
    </row>
    <row r="355" spans="2:12" ht="20.100000000000001" customHeight="1" x14ac:dyDescent="0.4">
      <c r="B355" s="187" t="s">
        <v>397</v>
      </c>
      <c r="C355" s="187" t="s">
        <v>413</v>
      </c>
      <c r="D355" s="187" t="s">
        <v>405</v>
      </c>
      <c r="E355" s="187" t="s">
        <v>400</v>
      </c>
      <c r="F355" s="187">
        <v>13</v>
      </c>
      <c r="G355" s="187" t="s">
        <v>406</v>
      </c>
      <c r="H355" s="187">
        <v>13</v>
      </c>
      <c r="I355" s="187" t="s">
        <v>414</v>
      </c>
      <c r="J355" s="187" t="s">
        <v>433</v>
      </c>
      <c r="K355" s="187">
        <v>0.34</v>
      </c>
      <c r="L355" s="187">
        <v>0.69</v>
      </c>
    </row>
    <row r="356" spans="2:12" ht="20.100000000000001" customHeight="1" x14ac:dyDescent="0.4">
      <c r="B356" s="187" t="s">
        <v>397</v>
      </c>
      <c r="C356" s="187" t="s">
        <v>413</v>
      </c>
      <c r="D356" s="187" t="s">
        <v>408</v>
      </c>
      <c r="E356" s="187" t="s">
        <v>403</v>
      </c>
      <c r="F356" s="187">
        <v>13</v>
      </c>
      <c r="G356" s="187" t="s">
        <v>409</v>
      </c>
      <c r="H356" s="187">
        <v>13</v>
      </c>
      <c r="I356" s="187" t="s">
        <v>414</v>
      </c>
      <c r="J356" s="187" t="s">
        <v>433</v>
      </c>
      <c r="K356" s="187">
        <v>0.34</v>
      </c>
      <c r="L356" s="187">
        <v>0.69</v>
      </c>
    </row>
    <row r="357" spans="2:12" ht="20.100000000000001" customHeight="1" x14ac:dyDescent="0.4">
      <c r="B357" s="187" t="s">
        <v>397</v>
      </c>
      <c r="C357" s="187" t="s">
        <v>413</v>
      </c>
      <c r="D357" s="187" t="s">
        <v>415</v>
      </c>
      <c r="E357" s="187" t="s">
        <v>400</v>
      </c>
      <c r="F357" s="187">
        <v>13</v>
      </c>
      <c r="G357" s="187" t="s">
        <v>401</v>
      </c>
      <c r="H357" s="187">
        <v>13</v>
      </c>
      <c r="I357" s="187" t="s">
        <v>416</v>
      </c>
      <c r="J357" s="187" t="s">
        <v>433</v>
      </c>
      <c r="K357" s="187">
        <v>0.34</v>
      </c>
      <c r="L357" s="187">
        <v>0.69</v>
      </c>
    </row>
    <row r="358" spans="2:12" ht="20.100000000000001" customHeight="1" x14ac:dyDescent="0.4">
      <c r="B358" s="187" t="s">
        <v>397</v>
      </c>
      <c r="C358" s="187" t="s">
        <v>431</v>
      </c>
      <c r="D358" s="187" t="s">
        <v>399</v>
      </c>
      <c r="E358" s="187" t="s">
        <v>432</v>
      </c>
      <c r="F358" s="187">
        <v>13</v>
      </c>
      <c r="G358" s="187" t="s">
        <v>401</v>
      </c>
      <c r="H358" s="187">
        <v>14</v>
      </c>
      <c r="I358" s="187" t="s">
        <v>414</v>
      </c>
      <c r="J358" s="187" t="s">
        <v>433</v>
      </c>
      <c r="K358" s="187">
        <v>0.32</v>
      </c>
      <c r="L358" s="187">
        <v>0.69</v>
      </c>
    </row>
    <row r="359" spans="2:12" ht="20.100000000000001" customHeight="1" x14ac:dyDescent="0.4">
      <c r="B359" s="187" t="s">
        <v>397</v>
      </c>
      <c r="C359" s="187" t="s">
        <v>431</v>
      </c>
      <c r="D359" s="187" t="s">
        <v>405</v>
      </c>
      <c r="E359" s="187" t="s">
        <v>428</v>
      </c>
      <c r="F359" s="187">
        <v>13</v>
      </c>
      <c r="G359" s="187" t="s">
        <v>406</v>
      </c>
      <c r="H359" s="187">
        <v>14</v>
      </c>
      <c r="I359" s="187" t="s">
        <v>414</v>
      </c>
      <c r="J359" s="187" t="s">
        <v>433</v>
      </c>
      <c r="K359" s="187">
        <v>0.32</v>
      </c>
      <c r="L359" s="187">
        <v>0.69</v>
      </c>
    </row>
    <row r="360" spans="2:12" ht="20.100000000000001" customHeight="1" x14ac:dyDescent="0.4">
      <c r="B360" s="187" t="s">
        <v>397</v>
      </c>
      <c r="C360" s="187" t="s">
        <v>431</v>
      </c>
      <c r="D360" s="187" t="s">
        <v>415</v>
      </c>
      <c r="E360" s="187" t="s">
        <v>428</v>
      </c>
      <c r="F360" s="187">
        <v>13</v>
      </c>
      <c r="G360" s="187" t="s">
        <v>401</v>
      </c>
      <c r="H360" s="187">
        <v>14</v>
      </c>
      <c r="I360" s="187" t="s">
        <v>416</v>
      </c>
      <c r="J360" s="187" t="s">
        <v>433</v>
      </c>
      <c r="K360" s="187">
        <v>0.33</v>
      </c>
      <c r="L360" s="187">
        <v>0.69</v>
      </c>
    </row>
    <row r="361" spans="2:12" ht="20.100000000000001" customHeight="1" x14ac:dyDescent="0.4">
      <c r="B361" s="187" t="s">
        <v>397</v>
      </c>
      <c r="C361" s="187" t="s">
        <v>410</v>
      </c>
      <c r="D361" s="187" t="s">
        <v>399</v>
      </c>
      <c r="E361" s="187" t="s">
        <v>411</v>
      </c>
      <c r="F361" s="187">
        <v>13</v>
      </c>
      <c r="G361" s="187" t="s">
        <v>401</v>
      </c>
      <c r="H361" s="187">
        <v>13</v>
      </c>
      <c r="I361" s="187" t="s">
        <v>403</v>
      </c>
      <c r="J361" s="187" t="s">
        <v>433</v>
      </c>
      <c r="K361" s="187">
        <v>0.4</v>
      </c>
      <c r="L361" s="187">
        <v>0.69</v>
      </c>
    </row>
    <row r="362" spans="2:12" ht="20.100000000000001" customHeight="1" x14ac:dyDescent="0.4">
      <c r="B362" s="187" t="s">
        <v>397</v>
      </c>
      <c r="C362" s="187" t="s">
        <v>430</v>
      </c>
      <c r="D362" s="187" t="s">
        <v>399</v>
      </c>
      <c r="E362" s="187" t="s">
        <v>411</v>
      </c>
      <c r="F362" s="187">
        <v>13</v>
      </c>
      <c r="G362" s="187" t="s">
        <v>401</v>
      </c>
      <c r="H362" s="187">
        <v>14</v>
      </c>
      <c r="I362" s="187" t="s">
        <v>414</v>
      </c>
      <c r="J362" s="187" t="s">
        <v>433</v>
      </c>
      <c r="K362" s="187">
        <v>0.46</v>
      </c>
      <c r="L362" s="187">
        <v>0.69</v>
      </c>
    </row>
    <row r="363" spans="2:12" ht="20.100000000000001" customHeight="1" x14ac:dyDescent="0.4">
      <c r="B363" s="187" t="s">
        <v>397</v>
      </c>
      <c r="C363" s="187" t="s">
        <v>413</v>
      </c>
      <c r="D363" s="187" t="s">
        <v>399</v>
      </c>
      <c r="E363" s="187" t="s">
        <v>400</v>
      </c>
      <c r="F363" s="187">
        <v>13</v>
      </c>
      <c r="G363" s="187" t="s">
        <v>401</v>
      </c>
      <c r="H363" s="187">
        <v>13</v>
      </c>
      <c r="I363" s="187" t="s">
        <v>414</v>
      </c>
      <c r="J363" s="187" t="s">
        <v>433</v>
      </c>
      <c r="K363" s="187">
        <v>0.34</v>
      </c>
      <c r="L363" s="187">
        <v>0.69</v>
      </c>
    </row>
    <row r="364" spans="2:12" ht="20.100000000000001" customHeight="1" x14ac:dyDescent="0.4">
      <c r="B364" s="187" t="s">
        <v>397</v>
      </c>
      <c r="C364" s="187" t="s">
        <v>431</v>
      </c>
      <c r="D364" s="187" t="s">
        <v>399</v>
      </c>
      <c r="E364" s="187" t="s">
        <v>428</v>
      </c>
      <c r="F364" s="187">
        <v>13</v>
      </c>
      <c r="G364" s="187" t="s">
        <v>401</v>
      </c>
      <c r="H364" s="187">
        <v>14</v>
      </c>
      <c r="I364" s="187" t="s">
        <v>414</v>
      </c>
      <c r="J364" s="187" t="s">
        <v>433</v>
      </c>
      <c r="K364" s="187">
        <v>0.33</v>
      </c>
      <c r="L364" s="187">
        <v>0.69</v>
      </c>
    </row>
    <row r="365" spans="2:12" ht="20.100000000000001" customHeight="1" x14ac:dyDescent="0.4">
      <c r="B365" s="187" t="s">
        <v>397</v>
      </c>
      <c r="C365" s="187" t="s">
        <v>426</v>
      </c>
      <c r="D365" s="187" t="s">
        <v>399</v>
      </c>
      <c r="E365" s="187" t="s">
        <v>418</v>
      </c>
      <c r="F365" s="187">
        <v>8</v>
      </c>
      <c r="G365" s="187" t="s">
        <v>401</v>
      </c>
      <c r="H365" s="187">
        <v>8</v>
      </c>
      <c r="I365" s="187" t="s">
        <v>418</v>
      </c>
      <c r="J365" s="187" t="s">
        <v>402</v>
      </c>
      <c r="K365" s="187">
        <v>0.45</v>
      </c>
      <c r="L365" s="187">
        <v>0.69</v>
      </c>
    </row>
    <row r="366" spans="2:12" ht="20.100000000000001" customHeight="1" x14ac:dyDescent="0.4">
      <c r="B366" s="187" t="s">
        <v>397</v>
      </c>
      <c r="C366" s="187" t="s">
        <v>426</v>
      </c>
      <c r="D366" s="187" t="s">
        <v>408</v>
      </c>
      <c r="E366" s="187" t="s">
        <v>411</v>
      </c>
      <c r="F366" s="187">
        <v>8</v>
      </c>
      <c r="G366" s="187" t="s">
        <v>409</v>
      </c>
      <c r="H366" s="187">
        <v>8</v>
      </c>
      <c r="I366" s="187" t="s">
        <v>411</v>
      </c>
      <c r="J366" s="187" t="s">
        <v>402</v>
      </c>
      <c r="K366" s="187">
        <v>0.45</v>
      </c>
      <c r="L366" s="187">
        <v>0.69</v>
      </c>
    </row>
    <row r="367" spans="2:12" ht="20.100000000000001" customHeight="1" x14ac:dyDescent="0.4">
      <c r="B367" s="187" t="s">
        <v>397</v>
      </c>
      <c r="C367" s="187" t="s">
        <v>398</v>
      </c>
      <c r="D367" s="187" t="s">
        <v>405</v>
      </c>
      <c r="E367" s="187" t="s">
        <v>400</v>
      </c>
      <c r="F367" s="187">
        <v>7</v>
      </c>
      <c r="G367" s="187" t="s">
        <v>406</v>
      </c>
      <c r="H367" s="187">
        <v>8</v>
      </c>
      <c r="I367" s="187" t="s">
        <v>400</v>
      </c>
      <c r="J367" s="187" t="s">
        <v>402</v>
      </c>
      <c r="K367" s="187">
        <v>0.32</v>
      </c>
      <c r="L367" s="187">
        <v>0.69</v>
      </c>
    </row>
    <row r="368" spans="2:12" ht="20.100000000000001" customHeight="1" x14ac:dyDescent="0.4">
      <c r="B368" s="187" t="s">
        <v>397</v>
      </c>
      <c r="C368" s="187" t="s">
        <v>427</v>
      </c>
      <c r="D368" s="187" t="s">
        <v>399</v>
      </c>
      <c r="E368" s="187" t="s">
        <v>418</v>
      </c>
      <c r="F368" s="187">
        <v>8</v>
      </c>
      <c r="G368" s="187" t="s">
        <v>401</v>
      </c>
      <c r="H368" s="187">
        <v>8</v>
      </c>
      <c r="I368" s="187" t="s">
        <v>432</v>
      </c>
      <c r="J368" s="187" t="s">
        <v>402</v>
      </c>
      <c r="K368" s="187">
        <v>0.36</v>
      </c>
      <c r="L368" s="187">
        <v>0.69</v>
      </c>
    </row>
    <row r="369" spans="2:12" ht="20.100000000000001" customHeight="1" x14ac:dyDescent="0.4">
      <c r="B369" s="187" t="s">
        <v>397</v>
      </c>
      <c r="C369" s="187" t="s">
        <v>427</v>
      </c>
      <c r="D369" s="187" t="s">
        <v>408</v>
      </c>
      <c r="E369" s="187" t="s">
        <v>411</v>
      </c>
      <c r="F369" s="187">
        <v>8</v>
      </c>
      <c r="G369" s="187" t="s">
        <v>409</v>
      </c>
      <c r="H369" s="187">
        <v>8</v>
      </c>
      <c r="I369" s="187" t="s">
        <v>428</v>
      </c>
      <c r="J369" s="187" t="s">
        <v>402</v>
      </c>
      <c r="K369" s="187">
        <v>0.37</v>
      </c>
      <c r="L369" s="187">
        <v>0.69</v>
      </c>
    </row>
    <row r="370" spans="2:12" ht="20.100000000000001" customHeight="1" x14ac:dyDescent="0.4">
      <c r="B370" s="187" t="s">
        <v>397</v>
      </c>
      <c r="C370" s="187" t="s">
        <v>430</v>
      </c>
      <c r="D370" s="187" t="s">
        <v>408</v>
      </c>
      <c r="E370" s="187" t="s">
        <v>418</v>
      </c>
      <c r="F370" s="187">
        <v>8</v>
      </c>
      <c r="G370" s="187" t="s">
        <v>409</v>
      </c>
      <c r="H370" s="187">
        <v>8</v>
      </c>
      <c r="I370" s="187" t="s">
        <v>414</v>
      </c>
      <c r="J370" s="187" t="s">
        <v>402</v>
      </c>
      <c r="K370" s="187">
        <v>0.44</v>
      </c>
      <c r="L370" s="187">
        <v>0.69</v>
      </c>
    </row>
    <row r="371" spans="2:12" ht="20.100000000000001" customHeight="1" x14ac:dyDescent="0.4">
      <c r="B371" s="187" t="s">
        <v>397</v>
      </c>
      <c r="C371" s="187" t="s">
        <v>430</v>
      </c>
      <c r="D371" s="187" t="s">
        <v>419</v>
      </c>
      <c r="E371" s="187" t="s">
        <v>411</v>
      </c>
      <c r="F371" s="187">
        <v>8</v>
      </c>
      <c r="G371" s="187" t="s">
        <v>420</v>
      </c>
      <c r="H371" s="187">
        <v>8</v>
      </c>
      <c r="I371" s="187" t="s">
        <v>414</v>
      </c>
      <c r="J371" s="187" t="s">
        <v>402</v>
      </c>
      <c r="K371" s="187">
        <v>0.45</v>
      </c>
      <c r="L371" s="187">
        <v>0.69</v>
      </c>
    </row>
    <row r="372" spans="2:12" ht="20.100000000000001" customHeight="1" x14ac:dyDescent="0.4">
      <c r="B372" s="187" t="s">
        <v>397</v>
      </c>
      <c r="C372" s="187" t="s">
        <v>430</v>
      </c>
      <c r="D372" s="187" t="s">
        <v>421</v>
      </c>
      <c r="E372" s="187" t="s">
        <v>411</v>
      </c>
      <c r="F372" s="187">
        <v>8</v>
      </c>
      <c r="G372" s="187" t="s">
        <v>422</v>
      </c>
      <c r="H372" s="187">
        <v>8</v>
      </c>
      <c r="I372" s="187" t="s">
        <v>414</v>
      </c>
      <c r="J372" s="187" t="s">
        <v>402</v>
      </c>
      <c r="K372" s="187">
        <v>0.45</v>
      </c>
      <c r="L372" s="187">
        <v>0.69</v>
      </c>
    </row>
    <row r="373" spans="2:12" ht="20.100000000000001" customHeight="1" x14ac:dyDescent="0.4">
      <c r="B373" s="187" t="s">
        <v>397</v>
      </c>
      <c r="C373" s="187" t="s">
        <v>430</v>
      </c>
      <c r="D373" s="187" t="s">
        <v>423</v>
      </c>
      <c r="E373" s="187" t="s">
        <v>411</v>
      </c>
      <c r="F373" s="187">
        <v>8</v>
      </c>
      <c r="G373" s="187" t="s">
        <v>424</v>
      </c>
      <c r="H373" s="187">
        <v>8</v>
      </c>
      <c r="I373" s="187" t="s">
        <v>414</v>
      </c>
      <c r="J373" s="187" t="s">
        <v>402</v>
      </c>
      <c r="K373" s="187">
        <v>0.38</v>
      </c>
      <c r="L373" s="187">
        <v>0.69</v>
      </c>
    </row>
    <row r="374" spans="2:12" ht="20.100000000000001" customHeight="1" x14ac:dyDescent="0.4">
      <c r="B374" s="187" t="s">
        <v>397</v>
      </c>
      <c r="C374" s="187" t="s">
        <v>430</v>
      </c>
      <c r="D374" s="187" t="s">
        <v>417</v>
      </c>
      <c r="E374" s="187" t="s">
        <v>412</v>
      </c>
      <c r="F374" s="187">
        <v>8</v>
      </c>
      <c r="G374" s="187" t="s">
        <v>406</v>
      </c>
      <c r="H374" s="187">
        <v>8</v>
      </c>
      <c r="I374" s="187" t="s">
        <v>416</v>
      </c>
      <c r="J374" s="187" t="s">
        <v>402</v>
      </c>
      <c r="K374" s="187">
        <v>0.45</v>
      </c>
      <c r="L374" s="187">
        <v>0.69</v>
      </c>
    </row>
    <row r="375" spans="2:12" ht="20.100000000000001" customHeight="1" x14ac:dyDescent="0.4">
      <c r="B375" s="187" t="s">
        <v>397</v>
      </c>
      <c r="C375" s="187" t="s">
        <v>430</v>
      </c>
      <c r="D375" s="187" t="s">
        <v>425</v>
      </c>
      <c r="E375" s="187" t="s">
        <v>411</v>
      </c>
      <c r="F375" s="187">
        <v>8</v>
      </c>
      <c r="G375" s="187" t="s">
        <v>409</v>
      </c>
      <c r="H375" s="187">
        <v>8</v>
      </c>
      <c r="I375" s="187" t="s">
        <v>416</v>
      </c>
      <c r="J375" s="187" t="s">
        <v>402</v>
      </c>
      <c r="K375" s="187">
        <v>0.45</v>
      </c>
      <c r="L375" s="187">
        <v>0.69</v>
      </c>
    </row>
    <row r="376" spans="2:12" ht="20.100000000000001" customHeight="1" x14ac:dyDescent="0.4">
      <c r="B376" s="187" t="s">
        <v>397</v>
      </c>
      <c r="C376" s="187" t="s">
        <v>431</v>
      </c>
      <c r="D376" s="187" t="s">
        <v>408</v>
      </c>
      <c r="E376" s="187" t="s">
        <v>432</v>
      </c>
      <c r="F376" s="187">
        <v>8</v>
      </c>
      <c r="G376" s="187" t="s">
        <v>409</v>
      </c>
      <c r="H376" s="187">
        <v>8</v>
      </c>
      <c r="I376" s="187" t="s">
        <v>414</v>
      </c>
      <c r="J376" s="187" t="s">
        <v>402</v>
      </c>
      <c r="K376" s="187">
        <v>0.32</v>
      </c>
      <c r="L376" s="187">
        <v>0.69</v>
      </c>
    </row>
    <row r="377" spans="2:12" ht="20.100000000000001" customHeight="1" x14ac:dyDescent="0.4">
      <c r="B377" s="187" t="s">
        <v>397</v>
      </c>
      <c r="C377" s="187" t="s">
        <v>431</v>
      </c>
      <c r="D377" s="187" t="s">
        <v>419</v>
      </c>
      <c r="E377" s="187" t="s">
        <v>428</v>
      </c>
      <c r="F377" s="187">
        <v>8</v>
      </c>
      <c r="G377" s="187" t="s">
        <v>420</v>
      </c>
      <c r="H377" s="187">
        <v>8</v>
      </c>
      <c r="I377" s="187" t="s">
        <v>414</v>
      </c>
      <c r="J377" s="187" t="s">
        <v>402</v>
      </c>
      <c r="K377" s="187">
        <v>0.32</v>
      </c>
      <c r="L377" s="187">
        <v>0.69</v>
      </c>
    </row>
    <row r="378" spans="2:12" ht="20.100000000000001" customHeight="1" x14ac:dyDescent="0.4">
      <c r="B378" s="187" t="s">
        <v>397</v>
      </c>
      <c r="C378" s="187" t="s">
        <v>431</v>
      </c>
      <c r="D378" s="187" t="s">
        <v>421</v>
      </c>
      <c r="E378" s="187" t="s">
        <v>428</v>
      </c>
      <c r="F378" s="187">
        <v>8</v>
      </c>
      <c r="G378" s="187" t="s">
        <v>422</v>
      </c>
      <c r="H378" s="187">
        <v>8</v>
      </c>
      <c r="I378" s="187" t="s">
        <v>414</v>
      </c>
      <c r="J378" s="187" t="s">
        <v>402</v>
      </c>
      <c r="K378" s="187">
        <v>0.31</v>
      </c>
      <c r="L378" s="187">
        <v>0.69</v>
      </c>
    </row>
    <row r="379" spans="2:12" ht="20.100000000000001" customHeight="1" x14ac:dyDescent="0.4">
      <c r="B379" s="187" t="s">
        <v>397</v>
      </c>
      <c r="C379" s="187" t="s">
        <v>431</v>
      </c>
      <c r="D379" s="187" t="s">
        <v>423</v>
      </c>
      <c r="E379" s="187" t="s">
        <v>428</v>
      </c>
      <c r="F379" s="187">
        <v>8</v>
      </c>
      <c r="G379" s="187" t="s">
        <v>424</v>
      </c>
      <c r="H379" s="187">
        <v>8</v>
      </c>
      <c r="I379" s="187" t="s">
        <v>414</v>
      </c>
      <c r="J379" s="187" t="s">
        <v>402</v>
      </c>
      <c r="K379" s="187">
        <v>0.26</v>
      </c>
      <c r="L379" s="187">
        <v>0.69</v>
      </c>
    </row>
    <row r="380" spans="2:12" ht="20.100000000000001" customHeight="1" x14ac:dyDescent="0.4">
      <c r="B380" s="187" t="s">
        <v>397</v>
      </c>
      <c r="C380" s="187" t="s">
        <v>431</v>
      </c>
      <c r="D380" s="187" t="s">
        <v>417</v>
      </c>
      <c r="E380" s="187" t="s">
        <v>429</v>
      </c>
      <c r="F380" s="187">
        <v>8</v>
      </c>
      <c r="G380" s="187" t="s">
        <v>406</v>
      </c>
      <c r="H380" s="187">
        <v>8</v>
      </c>
      <c r="I380" s="187" t="s">
        <v>416</v>
      </c>
      <c r="J380" s="187" t="s">
        <v>402</v>
      </c>
      <c r="K380" s="187">
        <v>0.32</v>
      </c>
      <c r="L380" s="187">
        <v>0.69</v>
      </c>
    </row>
    <row r="381" spans="2:12" ht="20.100000000000001" customHeight="1" x14ac:dyDescent="0.4">
      <c r="B381" s="187" t="s">
        <v>397</v>
      </c>
      <c r="C381" s="187" t="s">
        <v>431</v>
      </c>
      <c r="D381" s="187" t="s">
        <v>425</v>
      </c>
      <c r="E381" s="187" t="s">
        <v>428</v>
      </c>
      <c r="F381" s="187">
        <v>8</v>
      </c>
      <c r="G381" s="187" t="s">
        <v>409</v>
      </c>
      <c r="H381" s="187">
        <v>8</v>
      </c>
      <c r="I381" s="187" t="s">
        <v>416</v>
      </c>
      <c r="J381" s="187" t="s">
        <v>402</v>
      </c>
      <c r="K381" s="187">
        <v>0.32</v>
      </c>
      <c r="L381" s="187">
        <v>0.69</v>
      </c>
    </row>
    <row r="382" spans="2:12" ht="20.100000000000001" customHeight="1" x14ac:dyDescent="0.4">
      <c r="B382" s="187" t="s">
        <v>397</v>
      </c>
      <c r="C382" s="187" t="s">
        <v>398</v>
      </c>
      <c r="D382" s="187" t="s">
        <v>405</v>
      </c>
      <c r="E382" s="187" t="s">
        <v>400</v>
      </c>
      <c r="F382" s="187">
        <v>12</v>
      </c>
      <c r="G382" s="187" t="s">
        <v>406</v>
      </c>
      <c r="H382" s="187">
        <v>13</v>
      </c>
      <c r="I382" s="187" t="s">
        <v>400</v>
      </c>
      <c r="J382" s="187" t="s">
        <v>433</v>
      </c>
      <c r="K382" s="187">
        <v>0.32</v>
      </c>
      <c r="L382" s="187">
        <v>0.69</v>
      </c>
    </row>
    <row r="383" spans="2:12" ht="20.100000000000001" customHeight="1" x14ac:dyDescent="0.4">
      <c r="B383" s="187" t="s">
        <v>397</v>
      </c>
      <c r="C383" s="187" t="s">
        <v>410</v>
      </c>
      <c r="D383" s="187" t="s">
        <v>399</v>
      </c>
      <c r="E383" s="187" t="s">
        <v>418</v>
      </c>
      <c r="F383" s="187">
        <v>13</v>
      </c>
      <c r="G383" s="187" t="s">
        <v>401</v>
      </c>
      <c r="H383" s="187">
        <v>13</v>
      </c>
      <c r="I383" s="187" t="s">
        <v>407</v>
      </c>
      <c r="J383" s="187" t="s">
        <v>433</v>
      </c>
      <c r="K383" s="187">
        <v>0.39</v>
      </c>
      <c r="L383" s="187">
        <v>0.69</v>
      </c>
    </row>
    <row r="384" spans="2:12" ht="20.100000000000001" customHeight="1" x14ac:dyDescent="0.4">
      <c r="B384" s="187" t="s">
        <v>397</v>
      </c>
      <c r="C384" s="187" t="s">
        <v>410</v>
      </c>
      <c r="D384" s="187" t="s">
        <v>408</v>
      </c>
      <c r="E384" s="187" t="s">
        <v>411</v>
      </c>
      <c r="F384" s="187">
        <v>13</v>
      </c>
      <c r="G384" s="187" t="s">
        <v>409</v>
      </c>
      <c r="H384" s="187">
        <v>13</v>
      </c>
      <c r="I384" s="187" t="s">
        <v>403</v>
      </c>
      <c r="J384" s="187" t="s">
        <v>433</v>
      </c>
      <c r="K384" s="187">
        <v>0.4</v>
      </c>
      <c r="L384" s="187">
        <v>0.69</v>
      </c>
    </row>
    <row r="385" spans="2:12" ht="20.100000000000001" customHeight="1" x14ac:dyDescent="0.4">
      <c r="B385" s="187" t="s">
        <v>397</v>
      </c>
      <c r="C385" s="187" t="s">
        <v>427</v>
      </c>
      <c r="D385" s="187" t="s">
        <v>405</v>
      </c>
      <c r="E385" s="187" t="s">
        <v>411</v>
      </c>
      <c r="F385" s="187">
        <v>13</v>
      </c>
      <c r="G385" s="187" t="s">
        <v>406</v>
      </c>
      <c r="H385" s="187">
        <v>14</v>
      </c>
      <c r="I385" s="187" t="s">
        <v>428</v>
      </c>
      <c r="J385" s="187" t="s">
        <v>433</v>
      </c>
      <c r="K385" s="187">
        <v>0.37</v>
      </c>
      <c r="L385" s="187">
        <v>0.69</v>
      </c>
    </row>
    <row r="386" spans="2:12" ht="20.100000000000001" customHeight="1" x14ac:dyDescent="0.4">
      <c r="B386" s="187" t="s">
        <v>397</v>
      </c>
      <c r="C386" s="187" t="s">
        <v>413</v>
      </c>
      <c r="D386" s="187" t="s">
        <v>408</v>
      </c>
      <c r="E386" s="187" t="s">
        <v>407</v>
      </c>
      <c r="F386" s="187">
        <v>13</v>
      </c>
      <c r="G386" s="187" t="s">
        <v>409</v>
      </c>
      <c r="H386" s="187">
        <v>13</v>
      </c>
      <c r="I386" s="187" t="s">
        <v>414</v>
      </c>
      <c r="J386" s="187" t="s">
        <v>433</v>
      </c>
      <c r="K386" s="187">
        <v>0.33</v>
      </c>
      <c r="L386" s="187">
        <v>0.69</v>
      </c>
    </row>
    <row r="387" spans="2:12" ht="20.100000000000001" customHeight="1" x14ac:dyDescent="0.4">
      <c r="B387" s="187" t="s">
        <v>397</v>
      </c>
      <c r="C387" s="187" t="s">
        <v>413</v>
      </c>
      <c r="D387" s="187" t="s">
        <v>419</v>
      </c>
      <c r="E387" s="187" t="s">
        <v>403</v>
      </c>
      <c r="F387" s="187">
        <v>13</v>
      </c>
      <c r="G387" s="187" t="s">
        <v>420</v>
      </c>
      <c r="H387" s="187">
        <v>13</v>
      </c>
      <c r="I387" s="187" t="s">
        <v>414</v>
      </c>
      <c r="J387" s="187" t="s">
        <v>433</v>
      </c>
      <c r="K387" s="187">
        <v>0.33</v>
      </c>
      <c r="L387" s="187">
        <v>0.69</v>
      </c>
    </row>
    <row r="388" spans="2:12" ht="20.100000000000001" customHeight="1" x14ac:dyDescent="0.4">
      <c r="B388" s="187" t="s">
        <v>397</v>
      </c>
      <c r="C388" s="187" t="s">
        <v>413</v>
      </c>
      <c r="D388" s="187" t="s">
        <v>421</v>
      </c>
      <c r="E388" s="187" t="s">
        <v>403</v>
      </c>
      <c r="F388" s="187">
        <v>13</v>
      </c>
      <c r="G388" s="187" t="s">
        <v>422</v>
      </c>
      <c r="H388" s="187">
        <v>13</v>
      </c>
      <c r="I388" s="187" t="s">
        <v>414</v>
      </c>
      <c r="J388" s="187" t="s">
        <v>433</v>
      </c>
      <c r="K388" s="187">
        <v>0.33</v>
      </c>
      <c r="L388" s="187">
        <v>0.69</v>
      </c>
    </row>
    <row r="389" spans="2:12" ht="20.100000000000001" customHeight="1" x14ac:dyDescent="0.4">
      <c r="B389" s="187" t="s">
        <v>397</v>
      </c>
      <c r="C389" s="187" t="s">
        <v>413</v>
      </c>
      <c r="D389" s="187" t="s">
        <v>423</v>
      </c>
      <c r="E389" s="187" t="s">
        <v>403</v>
      </c>
      <c r="F389" s="187">
        <v>13</v>
      </c>
      <c r="G389" s="187" t="s">
        <v>424</v>
      </c>
      <c r="H389" s="187">
        <v>13</v>
      </c>
      <c r="I389" s="187" t="s">
        <v>414</v>
      </c>
      <c r="J389" s="187" t="s">
        <v>433</v>
      </c>
      <c r="K389" s="187">
        <v>0.28000000000000003</v>
      </c>
      <c r="L389" s="187">
        <v>0.69</v>
      </c>
    </row>
    <row r="390" spans="2:12" ht="20.100000000000001" customHeight="1" x14ac:dyDescent="0.4">
      <c r="B390" s="187" t="s">
        <v>397</v>
      </c>
      <c r="C390" s="187" t="s">
        <v>413</v>
      </c>
      <c r="D390" s="187" t="s">
        <v>417</v>
      </c>
      <c r="E390" s="187" t="s">
        <v>400</v>
      </c>
      <c r="F390" s="187">
        <v>13</v>
      </c>
      <c r="G390" s="187" t="s">
        <v>406</v>
      </c>
      <c r="H390" s="187">
        <v>13</v>
      </c>
      <c r="I390" s="187" t="s">
        <v>416</v>
      </c>
      <c r="J390" s="187" t="s">
        <v>433</v>
      </c>
      <c r="K390" s="187">
        <v>0.34</v>
      </c>
      <c r="L390" s="187">
        <v>0.69</v>
      </c>
    </row>
    <row r="391" spans="2:12" ht="20.100000000000001" customHeight="1" x14ac:dyDescent="0.4">
      <c r="B391" s="187" t="s">
        <v>397</v>
      </c>
      <c r="C391" s="187" t="s">
        <v>413</v>
      </c>
      <c r="D391" s="187" t="s">
        <v>425</v>
      </c>
      <c r="E391" s="187" t="s">
        <v>403</v>
      </c>
      <c r="F391" s="187">
        <v>13</v>
      </c>
      <c r="G391" s="187" t="s">
        <v>409</v>
      </c>
      <c r="H391" s="187">
        <v>13</v>
      </c>
      <c r="I391" s="187" t="s">
        <v>416</v>
      </c>
      <c r="J391" s="187" t="s">
        <v>433</v>
      </c>
      <c r="K391" s="187">
        <v>0.34</v>
      </c>
      <c r="L391" s="187">
        <v>0.69</v>
      </c>
    </row>
    <row r="392" spans="2:12" ht="20.100000000000001" customHeight="1" x14ac:dyDescent="0.4">
      <c r="B392" s="187" t="s">
        <v>397</v>
      </c>
      <c r="C392" s="187" t="s">
        <v>431</v>
      </c>
      <c r="D392" s="187" t="s">
        <v>405</v>
      </c>
      <c r="E392" s="187" t="s">
        <v>432</v>
      </c>
      <c r="F392" s="187">
        <v>13</v>
      </c>
      <c r="G392" s="187" t="s">
        <v>406</v>
      </c>
      <c r="H392" s="187">
        <v>14</v>
      </c>
      <c r="I392" s="187" t="s">
        <v>414</v>
      </c>
      <c r="J392" s="187" t="s">
        <v>433</v>
      </c>
      <c r="K392" s="187">
        <v>0.32</v>
      </c>
      <c r="L392" s="187">
        <v>0.69</v>
      </c>
    </row>
    <row r="393" spans="2:12" ht="20.100000000000001" customHeight="1" x14ac:dyDescent="0.4">
      <c r="B393" s="187" t="s">
        <v>397</v>
      </c>
      <c r="C393" s="187" t="s">
        <v>431</v>
      </c>
      <c r="D393" s="187" t="s">
        <v>408</v>
      </c>
      <c r="E393" s="187" t="s">
        <v>429</v>
      </c>
      <c r="F393" s="187">
        <v>13</v>
      </c>
      <c r="G393" s="187" t="s">
        <v>409</v>
      </c>
      <c r="H393" s="187">
        <v>14</v>
      </c>
      <c r="I393" s="187" t="s">
        <v>414</v>
      </c>
      <c r="J393" s="187" t="s">
        <v>433</v>
      </c>
      <c r="K393" s="187">
        <v>0.32</v>
      </c>
      <c r="L393" s="187">
        <v>0.69</v>
      </c>
    </row>
    <row r="394" spans="2:12" ht="20.100000000000001" customHeight="1" x14ac:dyDescent="0.4">
      <c r="B394" s="187" t="s">
        <v>397</v>
      </c>
      <c r="C394" s="187" t="s">
        <v>426</v>
      </c>
      <c r="D394" s="187" t="s">
        <v>419</v>
      </c>
      <c r="E394" s="187" t="s">
        <v>418</v>
      </c>
      <c r="F394" s="187">
        <v>8</v>
      </c>
      <c r="G394" s="187" t="s">
        <v>420</v>
      </c>
      <c r="H394" s="187">
        <v>8</v>
      </c>
      <c r="I394" s="187" t="s">
        <v>418</v>
      </c>
      <c r="J394" s="187" t="s">
        <v>402</v>
      </c>
      <c r="K394" s="187">
        <v>0.43</v>
      </c>
      <c r="L394" s="187">
        <v>0.69</v>
      </c>
    </row>
    <row r="395" spans="2:12" ht="20.100000000000001" customHeight="1" x14ac:dyDescent="0.4">
      <c r="B395" s="187" t="s">
        <v>397</v>
      </c>
      <c r="C395" s="187" t="s">
        <v>426</v>
      </c>
      <c r="D395" s="187" t="s">
        <v>421</v>
      </c>
      <c r="E395" s="187" t="s">
        <v>418</v>
      </c>
      <c r="F395" s="187">
        <v>8</v>
      </c>
      <c r="G395" s="187" t="s">
        <v>422</v>
      </c>
      <c r="H395" s="187">
        <v>8</v>
      </c>
      <c r="I395" s="187" t="s">
        <v>418</v>
      </c>
      <c r="J395" s="187" t="s">
        <v>402</v>
      </c>
      <c r="K395" s="187">
        <v>0.43</v>
      </c>
      <c r="L395" s="187">
        <v>0.69</v>
      </c>
    </row>
    <row r="396" spans="2:12" ht="20.100000000000001" customHeight="1" x14ac:dyDescent="0.4">
      <c r="B396" s="187" t="s">
        <v>397</v>
      </c>
      <c r="C396" s="187" t="s">
        <v>426</v>
      </c>
      <c r="D396" s="187" t="s">
        <v>423</v>
      </c>
      <c r="E396" s="187" t="s">
        <v>418</v>
      </c>
      <c r="F396" s="187">
        <v>8</v>
      </c>
      <c r="G396" s="187" t="s">
        <v>424</v>
      </c>
      <c r="H396" s="187">
        <v>8</v>
      </c>
      <c r="I396" s="187" t="s">
        <v>418</v>
      </c>
      <c r="J396" s="187" t="s">
        <v>402</v>
      </c>
      <c r="K396" s="187">
        <v>0.37</v>
      </c>
      <c r="L396" s="187">
        <v>0.69</v>
      </c>
    </row>
    <row r="397" spans="2:12" ht="20.100000000000001" customHeight="1" x14ac:dyDescent="0.4">
      <c r="B397" s="187" t="s">
        <v>397</v>
      </c>
      <c r="C397" s="187" t="s">
        <v>427</v>
      </c>
      <c r="D397" s="187" t="s">
        <v>419</v>
      </c>
      <c r="E397" s="187" t="s">
        <v>418</v>
      </c>
      <c r="F397" s="187">
        <v>8</v>
      </c>
      <c r="G397" s="187" t="s">
        <v>420</v>
      </c>
      <c r="H397" s="187">
        <v>8</v>
      </c>
      <c r="I397" s="187" t="s">
        <v>432</v>
      </c>
      <c r="J397" s="187" t="s">
        <v>402</v>
      </c>
      <c r="K397" s="187">
        <v>0.36</v>
      </c>
      <c r="L397" s="187">
        <v>0.69</v>
      </c>
    </row>
    <row r="398" spans="2:12" ht="20.100000000000001" customHeight="1" x14ac:dyDescent="0.4">
      <c r="B398" s="187" t="s">
        <v>397</v>
      </c>
      <c r="C398" s="187" t="s">
        <v>427</v>
      </c>
      <c r="D398" s="187" t="s">
        <v>421</v>
      </c>
      <c r="E398" s="187" t="s">
        <v>418</v>
      </c>
      <c r="F398" s="187">
        <v>8</v>
      </c>
      <c r="G398" s="187" t="s">
        <v>422</v>
      </c>
      <c r="H398" s="187">
        <v>8</v>
      </c>
      <c r="I398" s="187" t="s">
        <v>432</v>
      </c>
      <c r="J398" s="187" t="s">
        <v>402</v>
      </c>
      <c r="K398" s="187">
        <v>0.36</v>
      </c>
      <c r="L398" s="187">
        <v>0.69</v>
      </c>
    </row>
    <row r="399" spans="2:12" ht="20.100000000000001" customHeight="1" x14ac:dyDescent="0.4">
      <c r="B399" s="187" t="s">
        <v>397</v>
      </c>
      <c r="C399" s="187" t="s">
        <v>427</v>
      </c>
      <c r="D399" s="187" t="s">
        <v>423</v>
      </c>
      <c r="E399" s="187" t="s">
        <v>418</v>
      </c>
      <c r="F399" s="187">
        <v>8</v>
      </c>
      <c r="G399" s="187" t="s">
        <v>424</v>
      </c>
      <c r="H399" s="187">
        <v>8</v>
      </c>
      <c r="I399" s="187" t="s">
        <v>432</v>
      </c>
      <c r="J399" s="187" t="s">
        <v>402</v>
      </c>
      <c r="K399" s="187">
        <v>0.32</v>
      </c>
      <c r="L399" s="187">
        <v>0.69</v>
      </c>
    </row>
    <row r="400" spans="2:12" ht="20.100000000000001" customHeight="1" x14ac:dyDescent="0.4">
      <c r="B400" s="187" t="s">
        <v>397</v>
      </c>
      <c r="C400" s="187" t="s">
        <v>398</v>
      </c>
      <c r="D400" s="187" t="s">
        <v>399</v>
      </c>
      <c r="E400" s="187" t="s">
        <v>403</v>
      </c>
      <c r="F400" s="187">
        <v>12</v>
      </c>
      <c r="G400" s="187" t="s">
        <v>401</v>
      </c>
      <c r="H400" s="187">
        <v>13</v>
      </c>
      <c r="I400" s="187" t="s">
        <v>403</v>
      </c>
      <c r="J400" s="187" t="s">
        <v>433</v>
      </c>
      <c r="K400" s="187">
        <v>0.32</v>
      </c>
      <c r="L400" s="187">
        <v>0.69</v>
      </c>
    </row>
    <row r="401" spans="2:12" ht="20.100000000000001" customHeight="1" x14ac:dyDescent="0.4">
      <c r="B401" s="187" t="s">
        <v>397</v>
      </c>
      <c r="C401" s="187" t="s">
        <v>426</v>
      </c>
      <c r="D401" s="187" t="s">
        <v>405</v>
      </c>
      <c r="E401" s="187" t="s">
        <v>418</v>
      </c>
      <c r="F401" s="187">
        <v>8</v>
      </c>
      <c r="G401" s="187" t="s">
        <v>435</v>
      </c>
      <c r="H401" s="187">
        <v>8</v>
      </c>
      <c r="I401" s="187" t="s">
        <v>418</v>
      </c>
      <c r="J401" s="187" t="s">
        <v>402</v>
      </c>
      <c r="K401" s="187">
        <v>0.44</v>
      </c>
      <c r="L401" s="187">
        <v>0.69</v>
      </c>
    </row>
    <row r="402" spans="2:12" ht="20.100000000000001" customHeight="1" x14ac:dyDescent="0.4">
      <c r="B402" s="187" t="s">
        <v>397</v>
      </c>
      <c r="C402" s="187" t="s">
        <v>398</v>
      </c>
      <c r="D402" s="187" t="s">
        <v>408</v>
      </c>
      <c r="E402" s="187" t="s">
        <v>436</v>
      </c>
      <c r="F402" s="187">
        <v>7</v>
      </c>
      <c r="G402" s="187" t="s">
        <v>409</v>
      </c>
      <c r="H402" s="187">
        <v>8</v>
      </c>
      <c r="I402" s="187" t="s">
        <v>436</v>
      </c>
      <c r="J402" s="187" t="s">
        <v>402</v>
      </c>
      <c r="K402" s="187">
        <v>0.31</v>
      </c>
      <c r="L402" s="187">
        <v>0.69</v>
      </c>
    </row>
    <row r="403" spans="2:12" ht="20.100000000000001" customHeight="1" x14ac:dyDescent="0.4">
      <c r="B403" s="187" t="s">
        <v>397</v>
      </c>
      <c r="C403" s="187" t="s">
        <v>398</v>
      </c>
      <c r="D403" s="187" t="s">
        <v>419</v>
      </c>
      <c r="E403" s="187" t="s">
        <v>407</v>
      </c>
      <c r="F403" s="187">
        <v>7</v>
      </c>
      <c r="G403" s="187" t="s">
        <v>420</v>
      </c>
      <c r="H403" s="187">
        <v>8</v>
      </c>
      <c r="I403" s="187" t="s">
        <v>407</v>
      </c>
      <c r="J403" s="187" t="s">
        <v>402</v>
      </c>
      <c r="K403" s="187">
        <v>0.31</v>
      </c>
      <c r="L403" s="187">
        <v>0.69</v>
      </c>
    </row>
    <row r="404" spans="2:12" ht="20.100000000000001" customHeight="1" x14ac:dyDescent="0.4">
      <c r="B404" s="187" t="s">
        <v>397</v>
      </c>
      <c r="C404" s="187" t="s">
        <v>398</v>
      </c>
      <c r="D404" s="187" t="s">
        <v>421</v>
      </c>
      <c r="E404" s="187" t="s">
        <v>407</v>
      </c>
      <c r="F404" s="187">
        <v>7</v>
      </c>
      <c r="G404" s="187" t="s">
        <v>422</v>
      </c>
      <c r="H404" s="187">
        <v>8</v>
      </c>
      <c r="I404" s="187" t="s">
        <v>407</v>
      </c>
      <c r="J404" s="187" t="s">
        <v>402</v>
      </c>
      <c r="K404" s="187">
        <v>0.31</v>
      </c>
      <c r="L404" s="187">
        <v>0.69</v>
      </c>
    </row>
    <row r="405" spans="2:12" ht="20.100000000000001" customHeight="1" x14ac:dyDescent="0.4">
      <c r="B405" s="187" t="s">
        <v>397</v>
      </c>
      <c r="C405" s="187" t="s">
        <v>398</v>
      </c>
      <c r="D405" s="187" t="s">
        <v>423</v>
      </c>
      <c r="E405" s="187" t="s">
        <v>407</v>
      </c>
      <c r="F405" s="187">
        <v>7</v>
      </c>
      <c r="G405" s="187" t="s">
        <v>424</v>
      </c>
      <c r="H405" s="187">
        <v>8</v>
      </c>
      <c r="I405" s="187" t="s">
        <v>407</v>
      </c>
      <c r="J405" s="187" t="s">
        <v>402</v>
      </c>
      <c r="K405" s="187">
        <v>0.26</v>
      </c>
      <c r="L405" s="187">
        <v>0.69</v>
      </c>
    </row>
    <row r="406" spans="2:12" ht="20.100000000000001" customHeight="1" x14ac:dyDescent="0.4">
      <c r="B406" s="187" t="s">
        <v>397</v>
      </c>
      <c r="C406" s="187" t="s">
        <v>426</v>
      </c>
      <c r="D406" s="187" t="s">
        <v>399</v>
      </c>
      <c r="E406" s="187" t="s">
        <v>412</v>
      </c>
      <c r="F406" s="187">
        <v>13</v>
      </c>
      <c r="G406" s="187" t="s">
        <v>401</v>
      </c>
      <c r="H406" s="187">
        <v>13</v>
      </c>
      <c r="I406" s="187" t="s">
        <v>412</v>
      </c>
      <c r="J406" s="187" t="s">
        <v>433</v>
      </c>
      <c r="K406" s="187">
        <v>0.45</v>
      </c>
      <c r="L406" s="187">
        <v>0.7</v>
      </c>
    </row>
    <row r="407" spans="2:12" ht="20.100000000000001" customHeight="1" x14ac:dyDescent="0.4">
      <c r="B407" s="187" t="s">
        <v>397</v>
      </c>
      <c r="C407" s="187" t="s">
        <v>427</v>
      </c>
      <c r="D407" s="187" t="s">
        <v>399</v>
      </c>
      <c r="E407" s="187" t="s">
        <v>412</v>
      </c>
      <c r="F407" s="187">
        <v>13</v>
      </c>
      <c r="G407" s="187" t="s">
        <v>401</v>
      </c>
      <c r="H407" s="187">
        <v>13</v>
      </c>
      <c r="I407" s="187" t="s">
        <v>429</v>
      </c>
      <c r="J407" s="187" t="s">
        <v>433</v>
      </c>
      <c r="K407" s="187">
        <v>0.36</v>
      </c>
      <c r="L407" s="187">
        <v>0.7</v>
      </c>
    </row>
    <row r="408" spans="2:12" ht="20.100000000000001" customHeight="1" x14ac:dyDescent="0.4">
      <c r="B408" s="187" t="s">
        <v>397</v>
      </c>
      <c r="C408" s="187" t="s">
        <v>430</v>
      </c>
      <c r="D408" s="187" t="s">
        <v>405</v>
      </c>
      <c r="E408" s="187" t="s">
        <v>412</v>
      </c>
      <c r="F408" s="187">
        <v>13</v>
      </c>
      <c r="G408" s="187" t="s">
        <v>406</v>
      </c>
      <c r="H408" s="187">
        <v>13</v>
      </c>
      <c r="I408" s="187" t="s">
        <v>414</v>
      </c>
      <c r="J408" s="187" t="s">
        <v>433</v>
      </c>
      <c r="K408" s="187">
        <v>0.45</v>
      </c>
      <c r="L408" s="187">
        <v>0.7</v>
      </c>
    </row>
    <row r="409" spans="2:12" ht="20.100000000000001" customHeight="1" x14ac:dyDescent="0.4">
      <c r="B409" s="187" t="s">
        <v>397</v>
      </c>
      <c r="C409" s="187" t="s">
        <v>430</v>
      </c>
      <c r="D409" s="187" t="s">
        <v>408</v>
      </c>
      <c r="E409" s="187" t="s">
        <v>411</v>
      </c>
      <c r="F409" s="187">
        <v>13</v>
      </c>
      <c r="G409" s="187" t="s">
        <v>409</v>
      </c>
      <c r="H409" s="187">
        <v>13</v>
      </c>
      <c r="I409" s="187" t="s">
        <v>414</v>
      </c>
      <c r="J409" s="187" t="s">
        <v>433</v>
      </c>
      <c r="K409" s="187">
        <v>0.45</v>
      </c>
      <c r="L409" s="187">
        <v>0.7</v>
      </c>
    </row>
    <row r="410" spans="2:12" ht="20.100000000000001" customHeight="1" x14ac:dyDescent="0.4">
      <c r="B410" s="187" t="s">
        <v>397</v>
      </c>
      <c r="C410" s="187" t="s">
        <v>430</v>
      </c>
      <c r="D410" s="187" t="s">
        <v>415</v>
      </c>
      <c r="E410" s="187" t="s">
        <v>412</v>
      </c>
      <c r="F410" s="187">
        <v>13</v>
      </c>
      <c r="G410" s="187" t="s">
        <v>401</v>
      </c>
      <c r="H410" s="187">
        <v>13</v>
      </c>
      <c r="I410" s="187" t="s">
        <v>416</v>
      </c>
      <c r="J410" s="187" t="s">
        <v>433</v>
      </c>
      <c r="K410" s="187">
        <v>0.45</v>
      </c>
      <c r="L410" s="187">
        <v>0.7</v>
      </c>
    </row>
    <row r="411" spans="2:12" ht="20.100000000000001" customHeight="1" x14ac:dyDescent="0.4">
      <c r="B411" s="187" t="s">
        <v>397</v>
      </c>
      <c r="C411" s="187" t="s">
        <v>431</v>
      </c>
      <c r="D411" s="187" t="s">
        <v>405</v>
      </c>
      <c r="E411" s="187" t="s">
        <v>429</v>
      </c>
      <c r="F411" s="187">
        <v>13</v>
      </c>
      <c r="G411" s="187" t="s">
        <v>406</v>
      </c>
      <c r="H411" s="187">
        <v>13</v>
      </c>
      <c r="I411" s="187" t="s">
        <v>414</v>
      </c>
      <c r="J411" s="187" t="s">
        <v>433</v>
      </c>
      <c r="K411" s="187">
        <v>0.32</v>
      </c>
      <c r="L411" s="187">
        <v>0.7</v>
      </c>
    </row>
    <row r="412" spans="2:12" ht="20.100000000000001" customHeight="1" x14ac:dyDescent="0.4">
      <c r="B412" s="187" t="s">
        <v>397</v>
      </c>
      <c r="C412" s="187" t="s">
        <v>431</v>
      </c>
      <c r="D412" s="187" t="s">
        <v>408</v>
      </c>
      <c r="E412" s="187" t="s">
        <v>428</v>
      </c>
      <c r="F412" s="187">
        <v>13</v>
      </c>
      <c r="G412" s="187" t="s">
        <v>409</v>
      </c>
      <c r="H412" s="187">
        <v>13</v>
      </c>
      <c r="I412" s="187" t="s">
        <v>414</v>
      </c>
      <c r="J412" s="187" t="s">
        <v>433</v>
      </c>
      <c r="K412" s="187">
        <v>0.32</v>
      </c>
      <c r="L412" s="187">
        <v>0.7</v>
      </c>
    </row>
    <row r="413" spans="2:12" ht="20.100000000000001" customHeight="1" x14ac:dyDescent="0.4">
      <c r="B413" s="187" t="s">
        <v>397</v>
      </c>
      <c r="C413" s="187" t="s">
        <v>431</v>
      </c>
      <c r="D413" s="187" t="s">
        <v>415</v>
      </c>
      <c r="E413" s="187" t="s">
        <v>429</v>
      </c>
      <c r="F413" s="187">
        <v>13</v>
      </c>
      <c r="G413" s="187" t="s">
        <v>401</v>
      </c>
      <c r="H413" s="187">
        <v>13</v>
      </c>
      <c r="I413" s="187" t="s">
        <v>416</v>
      </c>
      <c r="J413" s="187" t="s">
        <v>433</v>
      </c>
      <c r="K413" s="187">
        <v>0.32</v>
      </c>
      <c r="L413" s="187">
        <v>0.7</v>
      </c>
    </row>
    <row r="414" spans="2:12" ht="20.100000000000001" customHeight="1" x14ac:dyDescent="0.4">
      <c r="B414" s="187" t="s">
        <v>397</v>
      </c>
      <c r="C414" s="187" t="s">
        <v>426</v>
      </c>
      <c r="D414" s="187" t="s">
        <v>399</v>
      </c>
      <c r="E414" s="187" t="s">
        <v>411</v>
      </c>
      <c r="F414" s="187">
        <v>13</v>
      </c>
      <c r="G414" s="187" t="s">
        <v>401</v>
      </c>
      <c r="H414" s="187">
        <v>13</v>
      </c>
      <c r="I414" s="187" t="s">
        <v>411</v>
      </c>
      <c r="J414" s="187" t="s">
        <v>433</v>
      </c>
      <c r="K414" s="187">
        <v>0.46</v>
      </c>
      <c r="L414" s="187">
        <v>0.7</v>
      </c>
    </row>
    <row r="415" spans="2:12" ht="20.100000000000001" customHeight="1" x14ac:dyDescent="0.4">
      <c r="B415" s="187" t="s">
        <v>397</v>
      </c>
      <c r="C415" s="187" t="s">
        <v>426</v>
      </c>
      <c r="D415" s="187" t="s">
        <v>399</v>
      </c>
      <c r="E415" s="187" t="s">
        <v>418</v>
      </c>
      <c r="F415" s="187">
        <v>13</v>
      </c>
      <c r="G415" s="187" t="s">
        <v>401</v>
      </c>
      <c r="H415" s="187">
        <v>13</v>
      </c>
      <c r="I415" s="187" t="s">
        <v>418</v>
      </c>
      <c r="J415" s="187" t="s">
        <v>433</v>
      </c>
      <c r="K415" s="187">
        <v>0.45</v>
      </c>
      <c r="L415" s="187">
        <v>0.7</v>
      </c>
    </row>
    <row r="416" spans="2:12" ht="20.100000000000001" customHeight="1" x14ac:dyDescent="0.4">
      <c r="B416" s="187" t="s">
        <v>397</v>
      </c>
      <c r="C416" s="187" t="s">
        <v>426</v>
      </c>
      <c r="D416" s="187" t="s">
        <v>408</v>
      </c>
      <c r="E416" s="187" t="s">
        <v>411</v>
      </c>
      <c r="F416" s="187">
        <v>13</v>
      </c>
      <c r="G416" s="187" t="s">
        <v>409</v>
      </c>
      <c r="H416" s="187">
        <v>13</v>
      </c>
      <c r="I416" s="187" t="s">
        <v>411</v>
      </c>
      <c r="J416" s="187" t="s">
        <v>433</v>
      </c>
      <c r="K416" s="187">
        <v>0.45</v>
      </c>
      <c r="L416" s="187">
        <v>0.7</v>
      </c>
    </row>
    <row r="417" spans="2:12" ht="20.100000000000001" customHeight="1" x14ac:dyDescent="0.4">
      <c r="B417" s="187" t="s">
        <v>397</v>
      </c>
      <c r="C417" s="187" t="s">
        <v>427</v>
      </c>
      <c r="D417" s="187" t="s">
        <v>399</v>
      </c>
      <c r="E417" s="187" t="s">
        <v>418</v>
      </c>
      <c r="F417" s="187">
        <v>13</v>
      </c>
      <c r="G417" s="187" t="s">
        <v>401</v>
      </c>
      <c r="H417" s="187">
        <v>13</v>
      </c>
      <c r="I417" s="187" t="s">
        <v>432</v>
      </c>
      <c r="J417" s="187" t="s">
        <v>433</v>
      </c>
      <c r="K417" s="187">
        <v>0.36</v>
      </c>
      <c r="L417" s="187">
        <v>0.7</v>
      </c>
    </row>
    <row r="418" spans="2:12" ht="20.100000000000001" customHeight="1" x14ac:dyDescent="0.4">
      <c r="B418" s="187" t="s">
        <v>397</v>
      </c>
      <c r="C418" s="187" t="s">
        <v>427</v>
      </c>
      <c r="D418" s="187" t="s">
        <v>408</v>
      </c>
      <c r="E418" s="187" t="s">
        <v>411</v>
      </c>
      <c r="F418" s="187">
        <v>13</v>
      </c>
      <c r="G418" s="187" t="s">
        <v>409</v>
      </c>
      <c r="H418" s="187">
        <v>13</v>
      </c>
      <c r="I418" s="187" t="s">
        <v>428</v>
      </c>
      <c r="J418" s="187" t="s">
        <v>433</v>
      </c>
      <c r="K418" s="187">
        <v>0.37</v>
      </c>
      <c r="L418" s="187">
        <v>0.7</v>
      </c>
    </row>
    <row r="419" spans="2:12" ht="20.100000000000001" customHeight="1" x14ac:dyDescent="0.4">
      <c r="B419" s="187" t="s">
        <v>397</v>
      </c>
      <c r="C419" s="187" t="s">
        <v>430</v>
      </c>
      <c r="D419" s="187" t="s">
        <v>408</v>
      </c>
      <c r="E419" s="187" t="s">
        <v>418</v>
      </c>
      <c r="F419" s="187">
        <v>13</v>
      </c>
      <c r="G419" s="187" t="s">
        <v>409</v>
      </c>
      <c r="H419" s="187">
        <v>13</v>
      </c>
      <c r="I419" s="187" t="s">
        <v>414</v>
      </c>
      <c r="J419" s="187" t="s">
        <v>433</v>
      </c>
      <c r="K419" s="187">
        <v>0.44</v>
      </c>
      <c r="L419" s="187">
        <v>0.7</v>
      </c>
    </row>
    <row r="420" spans="2:12" ht="20.100000000000001" customHeight="1" x14ac:dyDescent="0.4">
      <c r="B420" s="187" t="s">
        <v>397</v>
      </c>
      <c r="C420" s="187" t="s">
        <v>430</v>
      </c>
      <c r="D420" s="187" t="s">
        <v>419</v>
      </c>
      <c r="E420" s="187" t="s">
        <v>411</v>
      </c>
      <c r="F420" s="187">
        <v>13</v>
      </c>
      <c r="G420" s="187" t="s">
        <v>420</v>
      </c>
      <c r="H420" s="187">
        <v>13</v>
      </c>
      <c r="I420" s="187" t="s">
        <v>414</v>
      </c>
      <c r="J420" s="187" t="s">
        <v>433</v>
      </c>
      <c r="K420" s="187">
        <v>0.45</v>
      </c>
      <c r="L420" s="187">
        <v>0.7</v>
      </c>
    </row>
    <row r="421" spans="2:12" ht="20.100000000000001" customHeight="1" x14ac:dyDescent="0.4">
      <c r="B421" s="187" t="s">
        <v>397</v>
      </c>
      <c r="C421" s="187" t="s">
        <v>430</v>
      </c>
      <c r="D421" s="187" t="s">
        <v>421</v>
      </c>
      <c r="E421" s="187" t="s">
        <v>411</v>
      </c>
      <c r="F421" s="187">
        <v>13</v>
      </c>
      <c r="G421" s="187" t="s">
        <v>422</v>
      </c>
      <c r="H421" s="187">
        <v>13</v>
      </c>
      <c r="I421" s="187" t="s">
        <v>414</v>
      </c>
      <c r="J421" s="187" t="s">
        <v>433</v>
      </c>
      <c r="K421" s="187">
        <v>0.45</v>
      </c>
      <c r="L421" s="187">
        <v>0.7</v>
      </c>
    </row>
    <row r="422" spans="2:12" ht="20.100000000000001" customHeight="1" x14ac:dyDescent="0.4">
      <c r="B422" s="187" t="s">
        <v>397</v>
      </c>
      <c r="C422" s="187" t="s">
        <v>430</v>
      </c>
      <c r="D422" s="187" t="s">
        <v>423</v>
      </c>
      <c r="E422" s="187" t="s">
        <v>411</v>
      </c>
      <c r="F422" s="187">
        <v>13</v>
      </c>
      <c r="G422" s="187" t="s">
        <v>424</v>
      </c>
      <c r="H422" s="187">
        <v>13</v>
      </c>
      <c r="I422" s="187" t="s">
        <v>414</v>
      </c>
      <c r="J422" s="187" t="s">
        <v>433</v>
      </c>
      <c r="K422" s="187">
        <v>0.38</v>
      </c>
      <c r="L422" s="187">
        <v>0.7</v>
      </c>
    </row>
    <row r="423" spans="2:12" ht="20.100000000000001" customHeight="1" x14ac:dyDescent="0.4">
      <c r="B423" s="187" t="s">
        <v>397</v>
      </c>
      <c r="C423" s="187" t="s">
        <v>430</v>
      </c>
      <c r="D423" s="187" t="s">
        <v>417</v>
      </c>
      <c r="E423" s="187" t="s">
        <v>412</v>
      </c>
      <c r="F423" s="187">
        <v>13</v>
      </c>
      <c r="G423" s="187" t="s">
        <v>406</v>
      </c>
      <c r="H423" s="187">
        <v>13</v>
      </c>
      <c r="I423" s="187" t="s">
        <v>416</v>
      </c>
      <c r="J423" s="187" t="s">
        <v>433</v>
      </c>
      <c r="K423" s="187">
        <v>0.45</v>
      </c>
      <c r="L423" s="187">
        <v>0.7</v>
      </c>
    </row>
    <row r="424" spans="2:12" ht="20.100000000000001" customHeight="1" x14ac:dyDescent="0.4">
      <c r="B424" s="187" t="s">
        <v>397</v>
      </c>
      <c r="C424" s="187" t="s">
        <v>430</v>
      </c>
      <c r="D424" s="187" t="s">
        <v>425</v>
      </c>
      <c r="E424" s="187" t="s">
        <v>411</v>
      </c>
      <c r="F424" s="187">
        <v>13</v>
      </c>
      <c r="G424" s="187" t="s">
        <v>409</v>
      </c>
      <c r="H424" s="187">
        <v>13</v>
      </c>
      <c r="I424" s="187" t="s">
        <v>416</v>
      </c>
      <c r="J424" s="187" t="s">
        <v>433</v>
      </c>
      <c r="K424" s="187">
        <v>0.45</v>
      </c>
      <c r="L424" s="187">
        <v>0.7</v>
      </c>
    </row>
    <row r="425" spans="2:12" ht="20.100000000000001" customHeight="1" x14ac:dyDescent="0.4">
      <c r="B425" s="187" t="s">
        <v>397</v>
      </c>
      <c r="C425" s="187" t="s">
        <v>431</v>
      </c>
      <c r="D425" s="187" t="s">
        <v>408</v>
      </c>
      <c r="E425" s="187" t="s">
        <v>432</v>
      </c>
      <c r="F425" s="187">
        <v>13</v>
      </c>
      <c r="G425" s="187" t="s">
        <v>409</v>
      </c>
      <c r="H425" s="187">
        <v>13</v>
      </c>
      <c r="I425" s="187" t="s">
        <v>414</v>
      </c>
      <c r="J425" s="187" t="s">
        <v>433</v>
      </c>
      <c r="K425" s="187">
        <v>0.32</v>
      </c>
      <c r="L425" s="187">
        <v>0.7</v>
      </c>
    </row>
    <row r="426" spans="2:12" ht="20.100000000000001" customHeight="1" x14ac:dyDescent="0.4">
      <c r="B426" s="187" t="s">
        <v>397</v>
      </c>
      <c r="C426" s="187" t="s">
        <v>431</v>
      </c>
      <c r="D426" s="187" t="s">
        <v>419</v>
      </c>
      <c r="E426" s="187" t="s">
        <v>428</v>
      </c>
      <c r="F426" s="187">
        <v>13</v>
      </c>
      <c r="G426" s="187" t="s">
        <v>420</v>
      </c>
      <c r="H426" s="187">
        <v>13</v>
      </c>
      <c r="I426" s="187" t="s">
        <v>414</v>
      </c>
      <c r="J426" s="187" t="s">
        <v>433</v>
      </c>
      <c r="K426" s="187">
        <v>0.32</v>
      </c>
      <c r="L426" s="187">
        <v>0.7</v>
      </c>
    </row>
    <row r="427" spans="2:12" ht="20.100000000000001" customHeight="1" x14ac:dyDescent="0.4">
      <c r="B427" s="187" t="s">
        <v>397</v>
      </c>
      <c r="C427" s="187" t="s">
        <v>431</v>
      </c>
      <c r="D427" s="187" t="s">
        <v>421</v>
      </c>
      <c r="E427" s="187" t="s">
        <v>428</v>
      </c>
      <c r="F427" s="187">
        <v>13</v>
      </c>
      <c r="G427" s="187" t="s">
        <v>422</v>
      </c>
      <c r="H427" s="187">
        <v>13</v>
      </c>
      <c r="I427" s="187" t="s">
        <v>414</v>
      </c>
      <c r="J427" s="187" t="s">
        <v>433</v>
      </c>
      <c r="K427" s="187">
        <v>0.32</v>
      </c>
      <c r="L427" s="187">
        <v>0.7</v>
      </c>
    </row>
    <row r="428" spans="2:12" ht="20.100000000000001" customHeight="1" x14ac:dyDescent="0.4">
      <c r="B428" s="187" t="s">
        <v>397</v>
      </c>
      <c r="C428" s="187" t="s">
        <v>431</v>
      </c>
      <c r="D428" s="187" t="s">
        <v>423</v>
      </c>
      <c r="E428" s="187" t="s">
        <v>428</v>
      </c>
      <c r="F428" s="187">
        <v>13</v>
      </c>
      <c r="G428" s="187" t="s">
        <v>424</v>
      </c>
      <c r="H428" s="187">
        <v>13</v>
      </c>
      <c r="I428" s="187" t="s">
        <v>414</v>
      </c>
      <c r="J428" s="187" t="s">
        <v>433</v>
      </c>
      <c r="K428" s="187">
        <v>0.26</v>
      </c>
      <c r="L428" s="187">
        <v>0.7</v>
      </c>
    </row>
    <row r="429" spans="2:12" ht="20.100000000000001" customHeight="1" x14ac:dyDescent="0.4">
      <c r="B429" s="187" t="s">
        <v>397</v>
      </c>
      <c r="C429" s="187" t="s">
        <v>431</v>
      </c>
      <c r="D429" s="187" t="s">
        <v>417</v>
      </c>
      <c r="E429" s="187" t="s">
        <v>429</v>
      </c>
      <c r="F429" s="187">
        <v>13</v>
      </c>
      <c r="G429" s="187" t="s">
        <v>406</v>
      </c>
      <c r="H429" s="187">
        <v>13</v>
      </c>
      <c r="I429" s="187" t="s">
        <v>416</v>
      </c>
      <c r="J429" s="187" t="s">
        <v>433</v>
      </c>
      <c r="K429" s="187">
        <v>0.32</v>
      </c>
      <c r="L429" s="187">
        <v>0.7</v>
      </c>
    </row>
    <row r="430" spans="2:12" ht="20.100000000000001" customHeight="1" x14ac:dyDescent="0.4">
      <c r="B430" s="187" t="s">
        <v>397</v>
      </c>
      <c r="C430" s="187" t="s">
        <v>431</v>
      </c>
      <c r="D430" s="187" t="s">
        <v>425</v>
      </c>
      <c r="E430" s="187" t="s">
        <v>428</v>
      </c>
      <c r="F430" s="187">
        <v>13</v>
      </c>
      <c r="G430" s="187" t="s">
        <v>409</v>
      </c>
      <c r="H430" s="187">
        <v>13</v>
      </c>
      <c r="I430" s="187" t="s">
        <v>416</v>
      </c>
      <c r="J430" s="187" t="s">
        <v>433</v>
      </c>
      <c r="K430" s="187">
        <v>0.32</v>
      </c>
      <c r="L430" s="187">
        <v>0.7</v>
      </c>
    </row>
    <row r="431" spans="2:12" ht="20.100000000000001" customHeight="1" x14ac:dyDescent="0.4">
      <c r="B431" s="187" t="s">
        <v>397</v>
      </c>
      <c r="C431" s="187" t="s">
        <v>410</v>
      </c>
      <c r="D431" s="187" t="s">
        <v>408</v>
      </c>
      <c r="E431" s="187" t="s">
        <v>437</v>
      </c>
      <c r="F431" s="187">
        <v>7</v>
      </c>
      <c r="G431" s="187" t="s">
        <v>409</v>
      </c>
      <c r="H431" s="187">
        <v>8</v>
      </c>
      <c r="I431" s="187" t="s">
        <v>436</v>
      </c>
      <c r="J431" s="187" t="s">
        <v>402</v>
      </c>
      <c r="K431" s="187">
        <v>0.39</v>
      </c>
      <c r="L431" s="187">
        <v>0.7</v>
      </c>
    </row>
    <row r="432" spans="2:12" ht="20.100000000000001" customHeight="1" x14ac:dyDescent="0.4">
      <c r="B432" s="187" t="s">
        <v>397</v>
      </c>
      <c r="C432" s="187" t="s">
        <v>410</v>
      </c>
      <c r="D432" s="187" t="s">
        <v>419</v>
      </c>
      <c r="E432" s="187" t="s">
        <v>418</v>
      </c>
      <c r="F432" s="187">
        <v>7</v>
      </c>
      <c r="G432" s="187" t="s">
        <v>420</v>
      </c>
      <c r="H432" s="187">
        <v>8</v>
      </c>
      <c r="I432" s="187" t="s">
        <v>407</v>
      </c>
      <c r="J432" s="187" t="s">
        <v>402</v>
      </c>
      <c r="K432" s="187">
        <v>0.39</v>
      </c>
      <c r="L432" s="187">
        <v>0.7</v>
      </c>
    </row>
    <row r="433" spans="2:12" ht="20.100000000000001" customHeight="1" x14ac:dyDescent="0.4">
      <c r="B433" s="187" t="s">
        <v>397</v>
      </c>
      <c r="C433" s="187" t="s">
        <v>410</v>
      </c>
      <c r="D433" s="187" t="s">
        <v>421</v>
      </c>
      <c r="E433" s="187" t="s">
        <v>418</v>
      </c>
      <c r="F433" s="187">
        <v>7</v>
      </c>
      <c r="G433" s="187" t="s">
        <v>422</v>
      </c>
      <c r="H433" s="187">
        <v>8</v>
      </c>
      <c r="I433" s="187" t="s">
        <v>407</v>
      </c>
      <c r="J433" s="187" t="s">
        <v>402</v>
      </c>
      <c r="K433" s="187">
        <v>0.39</v>
      </c>
      <c r="L433" s="187">
        <v>0.7</v>
      </c>
    </row>
    <row r="434" spans="2:12" ht="20.100000000000001" customHeight="1" x14ac:dyDescent="0.4">
      <c r="B434" s="187" t="s">
        <v>397</v>
      </c>
      <c r="C434" s="187" t="s">
        <v>410</v>
      </c>
      <c r="D434" s="187" t="s">
        <v>423</v>
      </c>
      <c r="E434" s="187" t="s">
        <v>418</v>
      </c>
      <c r="F434" s="187">
        <v>7</v>
      </c>
      <c r="G434" s="187" t="s">
        <v>424</v>
      </c>
      <c r="H434" s="187">
        <v>8</v>
      </c>
      <c r="I434" s="187" t="s">
        <v>407</v>
      </c>
      <c r="J434" s="187" t="s">
        <v>402</v>
      </c>
      <c r="K434" s="187">
        <v>0.33</v>
      </c>
      <c r="L434" s="187">
        <v>0.7</v>
      </c>
    </row>
    <row r="435" spans="2:12" ht="20.100000000000001" customHeight="1" x14ac:dyDescent="0.4">
      <c r="B435" s="187" t="s">
        <v>397</v>
      </c>
      <c r="C435" s="187" t="s">
        <v>410</v>
      </c>
      <c r="D435" s="187" t="s">
        <v>405</v>
      </c>
      <c r="E435" s="187" t="s">
        <v>411</v>
      </c>
      <c r="F435" s="187">
        <v>12</v>
      </c>
      <c r="G435" s="187" t="s">
        <v>406</v>
      </c>
      <c r="H435" s="187">
        <v>13</v>
      </c>
      <c r="I435" s="187" t="s">
        <v>403</v>
      </c>
      <c r="J435" s="187" t="s">
        <v>433</v>
      </c>
      <c r="K435" s="187">
        <v>0.4</v>
      </c>
      <c r="L435" s="187">
        <v>0.71</v>
      </c>
    </row>
    <row r="436" spans="2:12" ht="20.100000000000001" customHeight="1" x14ac:dyDescent="0.4">
      <c r="B436" s="187" t="s">
        <v>397</v>
      </c>
      <c r="C436" s="187" t="s">
        <v>413</v>
      </c>
      <c r="D436" s="187" t="s">
        <v>405</v>
      </c>
      <c r="E436" s="187" t="s">
        <v>407</v>
      </c>
      <c r="F436" s="187">
        <v>12</v>
      </c>
      <c r="G436" s="187" t="s">
        <v>406</v>
      </c>
      <c r="H436" s="187">
        <v>13</v>
      </c>
      <c r="I436" s="187" t="s">
        <v>414</v>
      </c>
      <c r="J436" s="187" t="s">
        <v>433</v>
      </c>
      <c r="K436" s="187">
        <v>0.34</v>
      </c>
      <c r="L436" s="187">
        <v>0.71</v>
      </c>
    </row>
    <row r="437" spans="2:12" ht="20.100000000000001" customHeight="1" x14ac:dyDescent="0.4">
      <c r="B437" s="187" t="s">
        <v>397</v>
      </c>
      <c r="C437" s="187" t="s">
        <v>413</v>
      </c>
      <c r="D437" s="187" t="s">
        <v>408</v>
      </c>
      <c r="E437" s="187" t="s">
        <v>400</v>
      </c>
      <c r="F437" s="187">
        <v>12</v>
      </c>
      <c r="G437" s="187" t="s">
        <v>409</v>
      </c>
      <c r="H437" s="187">
        <v>13</v>
      </c>
      <c r="I437" s="187" t="s">
        <v>414</v>
      </c>
      <c r="J437" s="187" t="s">
        <v>433</v>
      </c>
      <c r="K437" s="187">
        <v>0.34</v>
      </c>
      <c r="L437" s="187">
        <v>0.71</v>
      </c>
    </row>
    <row r="438" spans="2:12" ht="20.100000000000001" customHeight="1" x14ac:dyDescent="0.4">
      <c r="B438" s="187" t="s">
        <v>397</v>
      </c>
      <c r="C438" s="187" t="s">
        <v>413</v>
      </c>
      <c r="D438" s="187" t="s">
        <v>415</v>
      </c>
      <c r="E438" s="187" t="s">
        <v>407</v>
      </c>
      <c r="F438" s="187">
        <v>12</v>
      </c>
      <c r="G438" s="187" t="s">
        <v>401</v>
      </c>
      <c r="H438" s="187">
        <v>13</v>
      </c>
      <c r="I438" s="187" t="s">
        <v>416</v>
      </c>
      <c r="J438" s="187" t="s">
        <v>433</v>
      </c>
      <c r="K438" s="187">
        <v>0.34</v>
      </c>
      <c r="L438" s="187">
        <v>0.71</v>
      </c>
    </row>
    <row r="439" spans="2:12" ht="20.100000000000001" customHeight="1" x14ac:dyDescent="0.4">
      <c r="B439" s="187" t="s">
        <v>397</v>
      </c>
      <c r="C439" s="187" t="s">
        <v>413</v>
      </c>
      <c r="D439" s="187" t="s">
        <v>417</v>
      </c>
      <c r="E439" s="187" t="s">
        <v>403</v>
      </c>
      <c r="F439" s="187">
        <v>12</v>
      </c>
      <c r="G439" s="187" t="s">
        <v>406</v>
      </c>
      <c r="H439" s="187">
        <v>13</v>
      </c>
      <c r="I439" s="187" t="s">
        <v>416</v>
      </c>
      <c r="J439" s="187" t="s">
        <v>433</v>
      </c>
      <c r="K439" s="187">
        <v>0.34</v>
      </c>
      <c r="L439" s="187">
        <v>0.71</v>
      </c>
    </row>
    <row r="440" spans="2:12" ht="20.100000000000001" customHeight="1" x14ac:dyDescent="0.4">
      <c r="B440" s="187" t="s">
        <v>397</v>
      </c>
      <c r="C440" s="187" t="s">
        <v>427</v>
      </c>
      <c r="D440" s="187" t="s">
        <v>399</v>
      </c>
      <c r="E440" s="187" t="s">
        <v>411</v>
      </c>
      <c r="F440" s="187">
        <v>13</v>
      </c>
      <c r="G440" s="187" t="s">
        <v>401</v>
      </c>
      <c r="H440" s="187">
        <v>13</v>
      </c>
      <c r="I440" s="187" t="s">
        <v>428</v>
      </c>
      <c r="J440" s="187" t="s">
        <v>433</v>
      </c>
      <c r="K440" s="187">
        <v>0.37</v>
      </c>
      <c r="L440" s="187">
        <v>0.71</v>
      </c>
    </row>
    <row r="441" spans="2:12" ht="20.100000000000001" customHeight="1" x14ac:dyDescent="0.4">
      <c r="B441" s="187" t="s">
        <v>397</v>
      </c>
      <c r="C441" s="187" t="s">
        <v>430</v>
      </c>
      <c r="D441" s="187" t="s">
        <v>399</v>
      </c>
      <c r="E441" s="187" t="s">
        <v>412</v>
      </c>
      <c r="F441" s="187">
        <v>13</v>
      </c>
      <c r="G441" s="187" t="s">
        <v>401</v>
      </c>
      <c r="H441" s="187">
        <v>13</v>
      </c>
      <c r="I441" s="187" t="s">
        <v>414</v>
      </c>
      <c r="J441" s="187" t="s">
        <v>433</v>
      </c>
      <c r="K441" s="187">
        <v>0.45</v>
      </c>
      <c r="L441" s="187">
        <v>0.71</v>
      </c>
    </row>
    <row r="442" spans="2:12" ht="20.100000000000001" customHeight="1" x14ac:dyDescent="0.4">
      <c r="B442" s="187" t="s">
        <v>397</v>
      </c>
      <c r="C442" s="187" t="s">
        <v>413</v>
      </c>
      <c r="D442" s="187" t="s">
        <v>399</v>
      </c>
      <c r="E442" s="187" t="s">
        <v>407</v>
      </c>
      <c r="F442" s="187">
        <v>12</v>
      </c>
      <c r="G442" s="187" t="s">
        <v>401</v>
      </c>
      <c r="H442" s="187">
        <v>13</v>
      </c>
      <c r="I442" s="187" t="s">
        <v>414</v>
      </c>
      <c r="J442" s="187" t="s">
        <v>433</v>
      </c>
      <c r="K442" s="187">
        <v>0.34</v>
      </c>
      <c r="L442" s="187">
        <v>0.71</v>
      </c>
    </row>
    <row r="443" spans="2:12" ht="20.100000000000001" customHeight="1" x14ac:dyDescent="0.4">
      <c r="B443" s="187" t="s">
        <v>397</v>
      </c>
      <c r="C443" s="187" t="s">
        <v>413</v>
      </c>
      <c r="D443" s="187" t="s">
        <v>405</v>
      </c>
      <c r="E443" s="187" t="s">
        <v>403</v>
      </c>
      <c r="F443" s="187">
        <v>12</v>
      </c>
      <c r="G443" s="187" t="s">
        <v>406</v>
      </c>
      <c r="H443" s="187">
        <v>13</v>
      </c>
      <c r="I443" s="187" t="s">
        <v>414</v>
      </c>
      <c r="J443" s="187" t="s">
        <v>433</v>
      </c>
      <c r="K443" s="187">
        <v>0.34</v>
      </c>
      <c r="L443" s="187">
        <v>0.71</v>
      </c>
    </row>
    <row r="444" spans="2:12" ht="20.100000000000001" customHeight="1" x14ac:dyDescent="0.4">
      <c r="B444" s="187" t="s">
        <v>397</v>
      </c>
      <c r="C444" s="187" t="s">
        <v>413</v>
      </c>
      <c r="D444" s="187" t="s">
        <v>415</v>
      </c>
      <c r="E444" s="187" t="s">
        <v>403</v>
      </c>
      <c r="F444" s="187">
        <v>12</v>
      </c>
      <c r="G444" s="187" t="s">
        <v>401</v>
      </c>
      <c r="H444" s="187">
        <v>13</v>
      </c>
      <c r="I444" s="187" t="s">
        <v>416</v>
      </c>
      <c r="J444" s="187" t="s">
        <v>433</v>
      </c>
      <c r="K444" s="187">
        <v>0.34</v>
      </c>
      <c r="L444" s="187">
        <v>0.71</v>
      </c>
    </row>
    <row r="445" spans="2:12" ht="20.100000000000001" customHeight="1" x14ac:dyDescent="0.4">
      <c r="B445" s="187" t="s">
        <v>397</v>
      </c>
      <c r="C445" s="187" t="s">
        <v>431</v>
      </c>
      <c r="D445" s="187" t="s">
        <v>399</v>
      </c>
      <c r="E445" s="187" t="s">
        <v>429</v>
      </c>
      <c r="F445" s="187">
        <v>13</v>
      </c>
      <c r="G445" s="187" t="s">
        <v>401</v>
      </c>
      <c r="H445" s="187">
        <v>13</v>
      </c>
      <c r="I445" s="187" t="s">
        <v>414</v>
      </c>
      <c r="J445" s="187" t="s">
        <v>433</v>
      </c>
      <c r="K445" s="187">
        <v>0.33</v>
      </c>
      <c r="L445" s="187">
        <v>0.71</v>
      </c>
    </row>
    <row r="446" spans="2:12" ht="20.100000000000001" customHeight="1" x14ac:dyDescent="0.4">
      <c r="B446" s="187" t="s">
        <v>397</v>
      </c>
      <c r="C446" s="187" t="s">
        <v>410</v>
      </c>
      <c r="D446" s="187" t="s">
        <v>405</v>
      </c>
      <c r="E446" s="187" t="s">
        <v>412</v>
      </c>
      <c r="F446" s="187">
        <v>7</v>
      </c>
      <c r="G446" s="187" t="s">
        <v>406</v>
      </c>
      <c r="H446" s="187">
        <v>8</v>
      </c>
      <c r="I446" s="187" t="s">
        <v>400</v>
      </c>
      <c r="J446" s="187" t="s">
        <v>402</v>
      </c>
      <c r="K446" s="187">
        <v>0.4</v>
      </c>
      <c r="L446" s="187">
        <v>0.71</v>
      </c>
    </row>
    <row r="447" spans="2:12" ht="20.100000000000001" customHeight="1" x14ac:dyDescent="0.4">
      <c r="B447" s="187" t="s">
        <v>397</v>
      </c>
      <c r="C447" s="187" t="s">
        <v>413</v>
      </c>
      <c r="D447" s="187" t="s">
        <v>419</v>
      </c>
      <c r="E447" s="187" t="s">
        <v>400</v>
      </c>
      <c r="F447" s="187">
        <v>7</v>
      </c>
      <c r="G447" s="187" t="s">
        <v>420</v>
      </c>
      <c r="H447" s="187">
        <v>8</v>
      </c>
      <c r="I447" s="187" t="s">
        <v>414</v>
      </c>
      <c r="J447" s="187" t="s">
        <v>402</v>
      </c>
      <c r="K447" s="187">
        <v>0.33</v>
      </c>
      <c r="L447" s="187">
        <v>0.71</v>
      </c>
    </row>
    <row r="448" spans="2:12" ht="20.100000000000001" customHeight="1" x14ac:dyDescent="0.4">
      <c r="B448" s="187" t="s">
        <v>397</v>
      </c>
      <c r="C448" s="187" t="s">
        <v>413</v>
      </c>
      <c r="D448" s="187" t="s">
        <v>419</v>
      </c>
      <c r="E448" s="187" t="s">
        <v>403</v>
      </c>
      <c r="F448" s="187">
        <v>7</v>
      </c>
      <c r="G448" s="187" t="s">
        <v>438</v>
      </c>
      <c r="H448" s="187">
        <v>8</v>
      </c>
      <c r="I448" s="187" t="s">
        <v>414</v>
      </c>
      <c r="J448" s="187" t="s">
        <v>402</v>
      </c>
      <c r="K448" s="187">
        <v>0.33</v>
      </c>
      <c r="L448" s="187">
        <v>0.71</v>
      </c>
    </row>
    <row r="449" spans="2:12" ht="20.100000000000001" customHeight="1" x14ac:dyDescent="0.4">
      <c r="B449" s="187" t="s">
        <v>397</v>
      </c>
      <c r="C449" s="187" t="s">
        <v>413</v>
      </c>
      <c r="D449" s="187" t="s">
        <v>421</v>
      </c>
      <c r="E449" s="187" t="s">
        <v>400</v>
      </c>
      <c r="F449" s="187">
        <v>7</v>
      </c>
      <c r="G449" s="187" t="s">
        <v>422</v>
      </c>
      <c r="H449" s="187">
        <v>8</v>
      </c>
      <c r="I449" s="187" t="s">
        <v>414</v>
      </c>
      <c r="J449" s="187" t="s">
        <v>402</v>
      </c>
      <c r="K449" s="187">
        <v>0.33</v>
      </c>
      <c r="L449" s="187">
        <v>0.71</v>
      </c>
    </row>
    <row r="450" spans="2:12" ht="20.100000000000001" customHeight="1" x14ac:dyDescent="0.4">
      <c r="B450" s="187" t="s">
        <v>397</v>
      </c>
      <c r="C450" s="187" t="s">
        <v>413</v>
      </c>
      <c r="D450" s="187" t="s">
        <v>421</v>
      </c>
      <c r="E450" s="187" t="s">
        <v>403</v>
      </c>
      <c r="F450" s="187">
        <v>7</v>
      </c>
      <c r="G450" s="187" t="s">
        <v>439</v>
      </c>
      <c r="H450" s="187">
        <v>8</v>
      </c>
      <c r="I450" s="187" t="s">
        <v>414</v>
      </c>
      <c r="J450" s="187" t="s">
        <v>402</v>
      </c>
      <c r="K450" s="187">
        <v>0.33</v>
      </c>
      <c r="L450" s="187">
        <v>0.71</v>
      </c>
    </row>
    <row r="451" spans="2:12" ht="20.100000000000001" customHeight="1" x14ac:dyDescent="0.4">
      <c r="B451" s="187" t="s">
        <v>397</v>
      </c>
      <c r="C451" s="187" t="s">
        <v>413</v>
      </c>
      <c r="D451" s="187" t="s">
        <v>423</v>
      </c>
      <c r="E451" s="187" t="s">
        <v>400</v>
      </c>
      <c r="F451" s="187">
        <v>7</v>
      </c>
      <c r="G451" s="187" t="s">
        <v>424</v>
      </c>
      <c r="H451" s="187">
        <v>8</v>
      </c>
      <c r="I451" s="187" t="s">
        <v>414</v>
      </c>
      <c r="J451" s="187" t="s">
        <v>402</v>
      </c>
      <c r="K451" s="187">
        <v>0.27</v>
      </c>
      <c r="L451" s="187">
        <v>0.71</v>
      </c>
    </row>
    <row r="452" spans="2:12" ht="20.100000000000001" customHeight="1" x14ac:dyDescent="0.4">
      <c r="B452" s="187" t="s">
        <v>397</v>
      </c>
      <c r="C452" s="187" t="s">
        <v>413</v>
      </c>
      <c r="D452" s="187" t="s">
        <v>417</v>
      </c>
      <c r="E452" s="187" t="s">
        <v>407</v>
      </c>
      <c r="F452" s="187">
        <v>7</v>
      </c>
      <c r="G452" s="187" t="s">
        <v>406</v>
      </c>
      <c r="H452" s="187">
        <v>8</v>
      </c>
      <c r="I452" s="187" t="s">
        <v>416</v>
      </c>
      <c r="J452" s="187" t="s">
        <v>402</v>
      </c>
      <c r="K452" s="187">
        <v>0.33</v>
      </c>
      <c r="L452" s="187">
        <v>0.71</v>
      </c>
    </row>
    <row r="453" spans="2:12" ht="20.100000000000001" customHeight="1" x14ac:dyDescent="0.4">
      <c r="B453" s="187" t="s">
        <v>397</v>
      </c>
      <c r="C453" s="187" t="s">
        <v>413</v>
      </c>
      <c r="D453" s="187" t="s">
        <v>425</v>
      </c>
      <c r="E453" s="187" t="s">
        <v>400</v>
      </c>
      <c r="F453" s="187">
        <v>7</v>
      </c>
      <c r="G453" s="187" t="s">
        <v>409</v>
      </c>
      <c r="H453" s="187">
        <v>8</v>
      </c>
      <c r="I453" s="187" t="s">
        <v>416</v>
      </c>
      <c r="J453" s="187" t="s">
        <v>402</v>
      </c>
      <c r="K453" s="187">
        <v>0.34</v>
      </c>
      <c r="L453" s="187">
        <v>0.71</v>
      </c>
    </row>
    <row r="454" spans="2:12" ht="20.100000000000001" customHeight="1" x14ac:dyDescent="0.4">
      <c r="B454" s="187" t="s">
        <v>397</v>
      </c>
      <c r="C454" s="187" t="s">
        <v>398</v>
      </c>
      <c r="D454" s="187" t="s">
        <v>399</v>
      </c>
      <c r="E454" s="187" t="s">
        <v>407</v>
      </c>
      <c r="F454" s="187">
        <v>12</v>
      </c>
      <c r="G454" s="187" t="s">
        <v>404</v>
      </c>
      <c r="H454" s="187">
        <v>12</v>
      </c>
      <c r="I454" s="187" t="s">
        <v>407</v>
      </c>
      <c r="J454" s="187" t="s">
        <v>433</v>
      </c>
      <c r="K454" s="187">
        <v>0.32</v>
      </c>
      <c r="L454" s="187">
        <v>0.71</v>
      </c>
    </row>
    <row r="455" spans="2:12" ht="20.100000000000001" customHeight="1" x14ac:dyDescent="0.4">
      <c r="B455" s="187" t="s">
        <v>397</v>
      </c>
      <c r="C455" s="187" t="s">
        <v>398</v>
      </c>
      <c r="D455" s="187" t="s">
        <v>408</v>
      </c>
      <c r="E455" s="187" t="s">
        <v>400</v>
      </c>
      <c r="F455" s="187">
        <v>12</v>
      </c>
      <c r="G455" s="187" t="s">
        <v>409</v>
      </c>
      <c r="H455" s="187">
        <v>12</v>
      </c>
      <c r="I455" s="187" t="s">
        <v>400</v>
      </c>
      <c r="J455" s="187" t="s">
        <v>433</v>
      </c>
      <c r="K455" s="187">
        <v>0.32</v>
      </c>
      <c r="L455" s="187">
        <v>0.71</v>
      </c>
    </row>
    <row r="456" spans="2:12" ht="20.100000000000001" customHeight="1" x14ac:dyDescent="0.4">
      <c r="B456" s="187" t="s">
        <v>397</v>
      </c>
      <c r="C456" s="187" t="s">
        <v>398</v>
      </c>
      <c r="D456" s="187" t="s">
        <v>419</v>
      </c>
      <c r="E456" s="187" t="s">
        <v>403</v>
      </c>
      <c r="F456" s="187">
        <v>12</v>
      </c>
      <c r="G456" s="187" t="s">
        <v>420</v>
      </c>
      <c r="H456" s="187">
        <v>12</v>
      </c>
      <c r="I456" s="187" t="s">
        <v>403</v>
      </c>
      <c r="J456" s="187" t="s">
        <v>433</v>
      </c>
      <c r="K456" s="187">
        <v>0.32</v>
      </c>
      <c r="L456" s="187">
        <v>0.71</v>
      </c>
    </row>
    <row r="457" spans="2:12" ht="20.100000000000001" customHeight="1" x14ac:dyDescent="0.4">
      <c r="B457" s="187" t="s">
        <v>397</v>
      </c>
      <c r="C457" s="187" t="s">
        <v>398</v>
      </c>
      <c r="D457" s="187" t="s">
        <v>421</v>
      </c>
      <c r="E457" s="187" t="s">
        <v>403</v>
      </c>
      <c r="F457" s="187">
        <v>12</v>
      </c>
      <c r="G457" s="187" t="s">
        <v>422</v>
      </c>
      <c r="H457" s="187">
        <v>12</v>
      </c>
      <c r="I457" s="187" t="s">
        <v>403</v>
      </c>
      <c r="J457" s="187" t="s">
        <v>433</v>
      </c>
      <c r="K457" s="187">
        <v>0.32</v>
      </c>
      <c r="L457" s="187">
        <v>0.71</v>
      </c>
    </row>
    <row r="458" spans="2:12" ht="20.100000000000001" customHeight="1" x14ac:dyDescent="0.4">
      <c r="B458" s="187" t="s">
        <v>397</v>
      </c>
      <c r="C458" s="187" t="s">
        <v>398</v>
      </c>
      <c r="D458" s="187" t="s">
        <v>423</v>
      </c>
      <c r="E458" s="187" t="s">
        <v>403</v>
      </c>
      <c r="F458" s="187">
        <v>12</v>
      </c>
      <c r="G458" s="187" t="s">
        <v>424</v>
      </c>
      <c r="H458" s="187">
        <v>12</v>
      </c>
      <c r="I458" s="187" t="s">
        <v>403</v>
      </c>
      <c r="J458" s="187" t="s">
        <v>433</v>
      </c>
      <c r="K458" s="187">
        <v>0.27</v>
      </c>
      <c r="L458" s="187">
        <v>0.71</v>
      </c>
    </row>
    <row r="459" spans="2:12" ht="20.100000000000001" customHeight="1" x14ac:dyDescent="0.4">
      <c r="B459" s="187" t="s">
        <v>397</v>
      </c>
      <c r="C459" s="187" t="s">
        <v>410</v>
      </c>
      <c r="D459" s="187" t="s">
        <v>405</v>
      </c>
      <c r="E459" s="187" t="s">
        <v>412</v>
      </c>
      <c r="F459" s="187">
        <v>12</v>
      </c>
      <c r="G459" s="187" t="s">
        <v>406</v>
      </c>
      <c r="H459" s="187">
        <v>13</v>
      </c>
      <c r="I459" s="187" t="s">
        <v>400</v>
      </c>
      <c r="J459" s="187" t="s">
        <v>433</v>
      </c>
      <c r="K459" s="187">
        <v>0.4</v>
      </c>
      <c r="L459" s="187">
        <v>0.71</v>
      </c>
    </row>
    <row r="460" spans="2:12" ht="20.100000000000001" customHeight="1" x14ac:dyDescent="0.4">
      <c r="B460" s="187" t="s">
        <v>397</v>
      </c>
      <c r="C460" s="187" t="s">
        <v>413</v>
      </c>
      <c r="D460" s="187" t="s">
        <v>419</v>
      </c>
      <c r="E460" s="187" t="s">
        <v>400</v>
      </c>
      <c r="F460" s="187">
        <v>12</v>
      </c>
      <c r="G460" s="187" t="s">
        <v>420</v>
      </c>
      <c r="H460" s="187">
        <v>13</v>
      </c>
      <c r="I460" s="187" t="s">
        <v>414</v>
      </c>
      <c r="J460" s="187" t="s">
        <v>433</v>
      </c>
      <c r="K460" s="187">
        <v>0.33</v>
      </c>
      <c r="L460" s="187">
        <v>0.71</v>
      </c>
    </row>
    <row r="461" spans="2:12" ht="20.100000000000001" customHeight="1" x14ac:dyDescent="0.4">
      <c r="B461" s="187" t="s">
        <v>397</v>
      </c>
      <c r="C461" s="187" t="s">
        <v>413</v>
      </c>
      <c r="D461" s="187" t="s">
        <v>421</v>
      </c>
      <c r="E461" s="187" t="s">
        <v>400</v>
      </c>
      <c r="F461" s="187">
        <v>12</v>
      </c>
      <c r="G461" s="187" t="s">
        <v>422</v>
      </c>
      <c r="H461" s="187">
        <v>13</v>
      </c>
      <c r="I461" s="187" t="s">
        <v>414</v>
      </c>
      <c r="J461" s="187" t="s">
        <v>433</v>
      </c>
      <c r="K461" s="187">
        <v>0.33</v>
      </c>
      <c r="L461" s="187">
        <v>0.71</v>
      </c>
    </row>
    <row r="462" spans="2:12" ht="20.100000000000001" customHeight="1" x14ac:dyDescent="0.4">
      <c r="B462" s="187" t="s">
        <v>397</v>
      </c>
      <c r="C462" s="187" t="s">
        <v>413</v>
      </c>
      <c r="D462" s="187" t="s">
        <v>423</v>
      </c>
      <c r="E462" s="187" t="s">
        <v>400</v>
      </c>
      <c r="F462" s="187">
        <v>12</v>
      </c>
      <c r="G462" s="187" t="s">
        <v>424</v>
      </c>
      <c r="H462" s="187">
        <v>13</v>
      </c>
      <c r="I462" s="187" t="s">
        <v>414</v>
      </c>
      <c r="J462" s="187" t="s">
        <v>433</v>
      </c>
      <c r="K462" s="187">
        <v>0.27</v>
      </c>
      <c r="L462" s="187">
        <v>0.71</v>
      </c>
    </row>
    <row r="463" spans="2:12" ht="20.100000000000001" customHeight="1" x14ac:dyDescent="0.4">
      <c r="B463" s="187" t="s">
        <v>397</v>
      </c>
      <c r="C463" s="187" t="s">
        <v>413</v>
      </c>
      <c r="D463" s="187" t="s">
        <v>417</v>
      </c>
      <c r="E463" s="187" t="s">
        <v>407</v>
      </c>
      <c r="F463" s="187">
        <v>12</v>
      </c>
      <c r="G463" s="187" t="s">
        <v>406</v>
      </c>
      <c r="H463" s="187">
        <v>13</v>
      </c>
      <c r="I463" s="187" t="s">
        <v>416</v>
      </c>
      <c r="J463" s="187" t="s">
        <v>433</v>
      </c>
      <c r="K463" s="187">
        <v>0.33</v>
      </c>
      <c r="L463" s="187">
        <v>0.71</v>
      </c>
    </row>
    <row r="464" spans="2:12" ht="20.100000000000001" customHeight="1" x14ac:dyDescent="0.4">
      <c r="B464" s="187" t="s">
        <v>397</v>
      </c>
      <c r="C464" s="187" t="s">
        <v>413</v>
      </c>
      <c r="D464" s="187" t="s">
        <v>425</v>
      </c>
      <c r="E464" s="187" t="s">
        <v>400</v>
      </c>
      <c r="F464" s="187">
        <v>12</v>
      </c>
      <c r="G464" s="187" t="s">
        <v>409</v>
      </c>
      <c r="H464" s="187">
        <v>13</v>
      </c>
      <c r="I464" s="187" t="s">
        <v>416</v>
      </c>
      <c r="J464" s="187" t="s">
        <v>433</v>
      </c>
      <c r="K464" s="187">
        <v>0.34</v>
      </c>
      <c r="L464" s="187">
        <v>0.71</v>
      </c>
    </row>
    <row r="465" spans="2:12" ht="20.100000000000001" customHeight="1" x14ac:dyDescent="0.4">
      <c r="B465" s="187" t="s">
        <v>397</v>
      </c>
      <c r="C465" s="187" t="s">
        <v>410</v>
      </c>
      <c r="D465" s="187" t="s">
        <v>399</v>
      </c>
      <c r="E465" s="187" t="s">
        <v>411</v>
      </c>
      <c r="F465" s="187">
        <v>12</v>
      </c>
      <c r="G465" s="187" t="s">
        <v>401</v>
      </c>
      <c r="H465" s="187">
        <v>13</v>
      </c>
      <c r="I465" s="187" t="s">
        <v>403</v>
      </c>
      <c r="J465" s="187" t="s">
        <v>433</v>
      </c>
      <c r="K465" s="187">
        <v>0.4</v>
      </c>
      <c r="L465" s="187">
        <v>0.71</v>
      </c>
    </row>
    <row r="466" spans="2:12" ht="20.100000000000001" customHeight="1" x14ac:dyDescent="0.4">
      <c r="B466" s="187" t="s">
        <v>397</v>
      </c>
      <c r="C466" s="187" t="s">
        <v>426</v>
      </c>
      <c r="D466" s="187" t="s">
        <v>405</v>
      </c>
      <c r="E466" s="187" t="s">
        <v>411</v>
      </c>
      <c r="F466" s="187">
        <v>12</v>
      </c>
      <c r="G466" s="187" t="s">
        <v>406</v>
      </c>
      <c r="H466" s="187">
        <v>13</v>
      </c>
      <c r="I466" s="187" t="s">
        <v>411</v>
      </c>
      <c r="J466" s="187" t="s">
        <v>433</v>
      </c>
      <c r="K466" s="187">
        <v>0.45</v>
      </c>
      <c r="L466" s="187">
        <v>0.72</v>
      </c>
    </row>
    <row r="467" spans="2:12" ht="20.100000000000001" customHeight="1" x14ac:dyDescent="0.4">
      <c r="B467" s="187" t="s">
        <v>397</v>
      </c>
      <c r="C467" s="187" t="s">
        <v>398</v>
      </c>
      <c r="D467" s="187" t="s">
        <v>399</v>
      </c>
      <c r="E467" s="187" t="s">
        <v>407</v>
      </c>
      <c r="F467" s="187">
        <v>12</v>
      </c>
      <c r="G467" s="187" t="s">
        <v>401</v>
      </c>
      <c r="H467" s="187">
        <v>12</v>
      </c>
      <c r="I467" s="187" t="s">
        <v>407</v>
      </c>
      <c r="J467" s="187" t="s">
        <v>433</v>
      </c>
      <c r="K467" s="187">
        <v>0.32</v>
      </c>
      <c r="L467" s="187">
        <v>0.72</v>
      </c>
    </row>
    <row r="468" spans="2:12" ht="20.100000000000001" customHeight="1" x14ac:dyDescent="0.4">
      <c r="B468" s="187" t="s">
        <v>397</v>
      </c>
      <c r="C468" s="187" t="s">
        <v>398</v>
      </c>
      <c r="D468" s="187" t="s">
        <v>408</v>
      </c>
      <c r="E468" s="187" t="s">
        <v>403</v>
      </c>
      <c r="F468" s="187">
        <v>12</v>
      </c>
      <c r="G468" s="187" t="s">
        <v>409</v>
      </c>
      <c r="H468" s="187">
        <v>12</v>
      </c>
      <c r="I468" s="187" t="s">
        <v>403</v>
      </c>
      <c r="J468" s="187" t="s">
        <v>433</v>
      </c>
      <c r="K468" s="187">
        <v>0.32</v>
      </c>
      <c r="L468" s="187">
        <v>0.72</v>
      </c>
    </row>
    <row r="469" spans="2:12" ht="20.100000000000001" customHeight="1" x14ac:dyDescent="0.4">
      <c r="B469" s="187" t="s">
        <v>397</v>
      </c>
      <c r="C469" s="187" t="s">
        <v>430</v>
      </c>
      <c r="D469" s="187" t="s">
        <v>405</v>
      </c>
      <c r="E469" s="187" t="s">
        <v>418</v>
      </c>
      <c r="F469" s="187">
        <v>12</v>
      </c>
      <c r="G469" s="187" t="s">
        <v>406</v>
      </c>
      <c r="H469" s="187">
        <v>13</v>
      </c>
      <c r="I469" s="187" t="s">
        <v>414</v>
      </c>
      <c r="J469" s="187" t="s">
        <v>433</v>
      </c>
      <c r="K469" s="187">
        <v>0.44</v>
      </c>
      <c r="L469" s="187">
        <v>0.72</v>
      </c>
    </row>
    <row r="470" spans="2:12" ht="20.100000000000001" customHeight="1" x14ac:dyDescent="0.4">
      <c r="B470" s="187" t="s">
        <v>397</v>
      </c>
      <c r="C470" s="187" t="s">
        <v>430</v>
      </c>
      <c r="D470" s="187" t="s">
        <v>408</v>
      </c>
      <c r="E470" s="187" t="s">
        <v>412</v>
      </c>
      <c r="F470" s="187">
        <v>12</v>
      </c>
      <c r="G470" s="187" t="s">
        <v>409</v>
      </c>
      <c r="H470" s="187">
        <v>13</v>
      </c>
      <c r="I470" s="187" t="s">
        <v>414</v>
      </c>
      <c r="J470" s="187" t="s">
        <v>433</v>
      </c>
      <c r="K470" s="187">
        <v>0.45</v>
      </c>
      <c r="L470" s="187">
        <v>0.72</v>
      </c>
    </row>
    <row r="471" spans="2:12" ht="20.100000000000001" customHeight="1" x14ac:dyDescent="0.4">
      <c r="B471" s="187" t="s">
        <v>397</v>
      </c>
      <c r="C471" s="187" t="s">
        <v>430</v>
      </c>
      <c r="D471" s="187" t="s">
        <v>415</v>
      </c>
      <c r="E471" s="187" t="s">
        <v>418</v>
      </c>
      <c r="F471" s="187">
        <v>12</v>
      </c>
      <c r="G471" s="187" t="s">
        <v>401</v>
      </c>
      <c r="H471" s="187">
        <v>13</v>
      </c>
      <c r="I471" s="187" t="s">
        <v>416</v>
      </c>
      <c r="J471" s="187" t="s">
        <v>433</v>
      </c>
      <c r="K471" s="187">
        <v>0.45</v>
      </c>
      <c r="L471" s="187">
        <v>0.72</v>
      </c>
    </row>
    <row r="472" spans="2:12" ht="20.100000000000001" customHeight="1" x14ac:dyDescent="0.4">
      <c r="B472" s="187" t="s">
        <v>397</v>
      </c>
      <c r="C472" s="187" t="s">
        <v>430</v>
      </c>
      <c r="D472" s="187" t="s">
        <v>417</v>
      </c>
      <c r="E472" s="187" t="s">
        <v>411</v>
      </c>
      <c r="F472" s="187">
        <v>12</v>
      </c>
      <c r="G472" s="187" t="s">
        <v>406</v>
      </c>
      <c r="H472" s="187">
        <v>13</v>
      </c>
      <c r="I472" s="187" t="s">
        <v>416</v>
      </c>
      <c r="J472" s="187" t="s">
        <v>433</v>
      </c>
      <c r="K472" s="187">
        <v>0.45</v>
      </c>
      <c r="L472" s="187">
        <v>0.72</v>
      </c>
    </row>
    <row r="473" spans="2:12" ht="20.100000000000001" customHeight="1" x14ac:dyDescent="0.4">
      <c r="B473" s="187" t="s">
        <v>397</v>
      </c>
      <c r="C473" s="187" t="s">
        <v>431</v>
      </c>
      <c r="D473" s="187" t="s">
        <v>415</v>
      </c>
      <c r="E473" s="187" t="s">
        <v>432</v>
      </c>
      <c r="F473" s="187">
        <v>12</v>
      </c>
      <c r="G473" s="187" t="s">
        <v>401</v>
      </c>
      <c r="H473" s="187">
        <v>13</v>
      </c>
      <c r="I473" s="187" t="s">
        <v>416</v>
      </c>
      <c r="J473" s="187" t="s">
        <v>433</v>
      </c>
      <c r="K473" s="187">
        <v>0.32</v>
      </c>
      <c r="L473" s="187">
        <v>0.72</v>
      </c>
    </row>
    <row r="474" spans="2:12" ht="20.100000000000001" customHeight="1" x14ac:dyDescent="0.4">
      <c r="B474" s="187" t="s">
        <v>397</v>
      </c>
      <c r="C474" s="187" t="s">
        <v>431</v>
      </c>
      <c r="D474" s="187" t="s">
        <v>417</v>
      </c>
      <c r="E474" s="187" t="s">
        <v>428</v>
      </c>
      <c r="F474" s="187">
        <v>12</v>
      </c>
      <c r="G474" s="187" t="s">
        <v>406</v>
      </c>
      <c r="H474" s="187">
        <v>13</v>
      </c>
      <c r="I474" s="187" t="s">
        <v>416</v>
      </c>
      <c r="J474" s="187" t="s">
        <v>433</v>
      </c>
      <c r="K474" s="187">
        <v>0.32</v>
      </c>
      <c r="L474" s="187">
        <v>0.72</v>
      </c>
    </row>
    <row r="475" spans="2:12" ht="20.100000000000001" customHeight="1" x14ac:dyDescent="0.4">
      <c r="B475" s="187" t="s">
        <v>397</v>
      </c>
      <c r="C475" s="187" t="s">
        <v>398</v>
      </c>
      <c r="D475" s="187" t="s">
        <v>399</v>
      </c>
      <c r="E475" s="187" t="s">
        <v>400</v>
      </c>
      <c r="F475" s="187">
        <v>12</v>
      </c>
      <c r="G475" s="187" t="s">
        <v>401</v>
      </c>
      <c r="H475" s="187">
        <v>12</v>
      </c>
      <c r="I475" s="187" t="s">
        <v>400</v>
      </c>
      <c r="J475" s="187" t="s">
        <v>433</v>
      </c>
      <c r="K475" s="187">
        <v>0.32</v>
      </c>
      <c r="L475" s="187">
        <v>0.72</v>
      </c>
    </row>
    <row r="476" spans="2:12" ht="20.100000000000001" customHeight="1" x14ac:dyDescent="0.4">
      <c r="B476" s="187" t="s">
        <v>397</v>
      </c>
      <c r="C476" s="187" t="s">
        <v>430</v>
      </c>
      <c r="D476" s="187" t="s">
        <v>415</v>
      </c>
      <c r="E476" s="187" t="s">
        <v>411</v>
      </c>
      <c r="F476" s="187">
        <v>12</v>
      </c>
      <c r="G476" s="187" t="s">
        <v>401</v>
      </c>
      <c r="H476" s="187">
        <v>13</v>
      </c>
      <c r="I476" s="187" t="s">
        <v>416</v>
      </c>
      <c r="J476" s="187" t="s">
        <v>433</v>
      </c>
      <c r="K476" s="187">
        <v>0.46</v>
      </c>
      <c r="L476" s="187">
        <v>0.72</v>
      </c>
    </row>
    <row r="477" spans="2:12" ht="20.100000000000001" customHeight="1" x14ac:dyDescent="0.4">
      <c r="B477" s="187" t="s">
        <v>397</v>
      </c>
      <c r="C477" s="187" t="s">
        <v>426</v>
      </c>
      <c r="D477" s="187" t="s">
        <v>405</v>
      </c>
      <c r="E477" s="187" t="s">
        <v>412</v>
      </c>
      <c r="F477" s="187">
        <v>7</v>
      </c>
      <c r="G477" s="187" t="s">
        <v>406</v>
      </c>
      <c r="H477" s="187">
        <v>8</v>
      </c>
      <c r="I477" s="187" t="s">
        <v>412</v>
      </c>
      <c r="J477" s="187" t="s">
        <v>402</v>
      </c>
      <c r="K477" s="187">
        <v>0.45</v>
      </c>
      <c r="L477" s="187">
        <v>0.72</v>
      </c>
    </row>
    <row r="478" spans="2:12" ht="20.100000000000001" customHeight="1" x14ac:dyDescent="0.4">
      <c r="B478" s="187" t="s">
        <v>397</v>
      </c>
      <c r="C478" s="187" t="s">
        <v>427</v>
      </c>
      <c r="D478" s="187" t="s">
        <v>405</v>
      </c>
      <c r="E478" s="187" t="s">
        <v>412</v>
      </c>
      <c r="F478" s="187">
        <v>7</v>
      </c>
      <c r="G478" s="187" t="s">
        <v>406</v>
      </c>
      <c r="H478" s="187">
        <v>8</v>
      </c>
      <c r="I478" s="187" t="s">
        <v>429</v>
      </c>
      <c r="J478" s="187" t="s">
        <v>402</v>
      </c>
      <c r="K478" s="187">
        <v>0.36</v>
      </c>
      <c r="L478" s="187">
        <v>0.72</v>
      </c>
    </row>
    <row r="479" spans="2:12" ht="20.100000000000001" customHeight="1" x14ac:dyDescent="0.4">
      <c r="B479" s="187" t="s">
        <v>397</v>
      </c>
      <c r="C479" s="187" t="s">
        <v>430</v>
      </c>
      <c r="D479" s="187" t="s">
        <v>419</v>
      </c>
      <c r="E479" s="187" t="s">
        <v>412</v>
      </c>
      <c r="F479" s="187">
        <v>7</v>
      </c>
      <c r="G479" s="187" t="s">
        <v>420</v>
      </c>
      <c r="H479" s="187">
        <v>8</v>
      </c>
      <c r="I479" s="187" t="s">
        <v>414</v>
      </c>
      <c r="J479" s="187" t="s">
        <v>402</v>
      </c>
      <c r="K479" s="187">
        <v>0.44</v>
      </c>
      <c r="L479" s="187">
        <v>0.72</v>
      </c>
    </row>
    <row r="480" spans="2:12" ht="20.100000000000001" customHeight="1" x14ac:dyDescent="0.4">
      <c r="B480" s="187" t="s">
        <v>397</v>
      </c>
      <c r="C480" s="187" t="s">
        <v>430</v>
      </c>
      <c r="D480" s="187" t="s">
        <v>419</v>
      </c>
      <c r="E480" s="187" t="s">
        <v>411</v>
      </c>
      <c r="F480" s="187">
        <v>7</v>
      </c>
      <c r="G480" s="187" t="s">
        <v>438</v>
      </c>
      <c r="H480" s="187">
        <v>8</v>
      </c>
      <c r="I480" s="187" t="s">
        <v>414</v>
      </c>
      <c r="J480" s="187" t="s">
        <v>402</v>
      </c>
      <c r="K480" s="187">
        <v>0.44</v>
      </c>
      <c r="L480" s="187">
        <v>0.72</v>
      </c>
    </row>
    <row r="481" spans="2:12" ht="20.100000000000001" customHeight="1" x14ac:dyDescent="0.4">
      <c r="B481" s="187" t="s">
        <v>397</v>
      </c>
      <c r="C481" s="187" t="s">
        <v>430</v>
      </c>
      <c r="D481" s="187" t="s">
        <v>421</v>
      </c>
      <c r="E481" s="187" t="s">
        <v>412</v>
      </c>
      <c r="F481" s="187">
        <v>7</v>
      </c>
      <c r="G481" s="187" t="s">
        <v>422</v>
      </c>
      <c r="H481" s="187">
        <v>8</v>
      </c>
      <c r="I481" s="187" t="s">
        <v>414</v>
      </c>
      <c r="J481" s="187" t="s">
        <v>402</v>
      </c>
      <c r="K481" s="187">
        <v>0.44</v>
      </c>
      <c r="L481" s="187">
        <v>0.72</v>
      </c>
    </row>
    <row r="482" spans="2:12" ht="20.100000000000001" customHeight="1" x14ac:dyDescent="0.4">
      <c r="B482" s="187" t="s">
        <v>397</v>
      </c>
      <c r="C482" s="187" t="s">
        <v>430</v>
      </c>
      <c r="D482" s="187" t="s">
        <v>421</v>
      </c>
      <c r="E482" s="187" t="s">
        <v>411</v>
      </c>
      <c r="F482" s="187">
        <v>7</v>
      </c>
      <c r="G482" s="187" t="s">
        <v>439</v>
      </c>
      <c r="H482" s="187">
        <v>8</v>
      </c>
      <c r="I482" s="187" t="s">
        <v>414</v>
      </c>
      <c r="J482" s="187" t="s">
        <v>402</v>
      </c>
      <c r="K482" s="187">
        <v>0.44</v>
      </c>
      <c r="L482" s="187">
        <v>0.72</v>
      </c>
    </row>
    <row r="483" spans="2:12" ht="20.100000000000001" customHeight="1" x14ac:dyDescent="0.4">
      <c r="B483" s="187" t="s">
        <v>397</v>
      </c>
      <c r="C483" s="187" t="s">
        <v>430</v>
      </c>
      <c r="D483" s="187" t="s">
        <v>423</v>
      </c>
      <c r="E483" s="187" t="s">
        <v>412</v>
      </c>
      <c r="F483" s="187">
        <v>7</v>
      </c>
      <c r="G483" s="187" t="s">
        <v>424</v>
      </c>
      <c r="H483" s="187">
        <v>8</v>
      </c>
      <c r="I483" s="187" t="s">
        <v>414</v>
      </c>
      <c r="J483" s="187" t="s">
        <v>402</v>
      </c>
      <c r="K483" s="187">
        <v>0.37</v>
      </c>
      <c r="L483" s="187">
        <v>0.72</v>
      </c>
    </row>
    <row r="484" spans="2:12" ht="20.100000000000001" customHeight="1" x14ac:dyDescent="0.4">
      <c r="B484" s="187" t="s">
        <v>397</v>
      </c>
      <c r="C484" s="187" t="s">
        <v>430</v>
      </c>
      <c r="D484" s="187" t="s">
        <v>417</v>
      </c>
      <c r="E484" s="187" t="s">
        <v>418</v>
      </c>
      <c r="F484" s="187">
        <v>7</v>
      </c>
      <c r="G484" s="187" t="s">
        <v>406</v>
      </c>
      <c r="H484" s="187">
        <v>8</v>
      </c>
      <c r="I484" s="187" t="s">
        <v>416</v>
      </c>
      <c r="J484" s="187" t="s">
        <v>402</v>
      </c>
      <c r="K484" s="187">
        <v>0.44</v>
      </c>
      <c r="L484" s="187">
        <v>0.72</v>
      </c>
    </row>
    <row r="485" spans="2:12" ht="20.100000000000001" customHeight="1" x14ac:dyDescent="0.4">
      <c r="B485" s="187" t="s">
        <v>397</v>
      </c>
      <c r="C485" s="187" t="s">
        <v>430</v>
      </c>
      <c r="D485" s="187" t="s">
        <v>425</v>
      </c>
      <c r="E485" s="187" t="s">
        <v>412</v>
      </c>
      <c r="F485" s="187">
        <v>7</v>
      </c>
      <c r="G485" s="187" t="s">
        <v>409</v>
      </c>
      <c r="H485" s="187">
        <v>8</v>
      </c>
      <c r="I485" s="187" t="s">
        <v>416</v>
      </c>
      <c r="J485" s="187" t="s">
        <v>402</v>
      </c>
      <c r="K485" s="187">
        <v>0.44</v>
      </c>
      <c r="L485" s="187">
        <v>0.72</v>
      </c>
    </row>
    <row r="486" spans="2:12" ht="20.100000000000001" customHeight="1" x14ac:dyDescent="0.4">
      <c r="B486" s="187" t="s">
        <v>397</v>
      </c>
      <c r="C486" s="187" t="s">
        <v>431</v>
      </c>
      <c r="D486" s="187" t="s">
        <v>419</v>
      </c>
      <c r="E486" s="187" t="s">
        <v>429</v>
      </c>
      <c r="F486" s="187">
        <v>7</v>
      </c>
      <c r="G486" s="187" t="s">
        <v>420</v>
      </c>
      <c r="H486" s="187">
        <v>8</v>
      </c>
      <c r="I486" s="187" t="s">
        <v>414</v>
      </c>
      <c r="J486" s="187" t="s">
        <v>402</v>
      </c>
      <c r="K486" s="187">
        <v>0.31</v>
      </c>
      <c r="L486" s="187">
        <v>0.72</v>
      </c>
    </row>
    <row r="487" spans="2:12" ht="20.100000000000001" customHeight="1" x14ac:dyDescent="0.4">
      <c r="B487" s="187" t="s">
        <v>397</v>
      </c>
      <c r="C487" s="187" t="s">
        <v>431</v>
      </c>
      <c r="D487" s="187" t="s">
        <v>419</v>
      </c>
      <c r="E487" s="187" t="s">
        <v>428</v>
      </c>
      <c r="F487" s="187">
        <v>7</v>
      </c>
      <c r="G487" s="187" t="s">
        <v>438</v>
      </c>
      <c r="H487" s="187">
        <v>8</v>
      </c>
      <c r="I487" s="187" t="s">
        <v>414</v>
      </c>
      <c r="J487" s="187" t="s">
        <v>402</v>
      </c>
      <c r="K487" s="187">
        <v>0.31</v>
      </c>
      <c r="L487" s="187">
        <v>0.72</v>
      </c>
    </row>
    <row r="488" spans="2:12" ht="20.100000000000001" customHeight="1" x14ac:dyDescent="0.4">
      <c r="B488" s="187" t="s">
        <v>397</v>
      </c>
      <c r="C488" s="187" t="s">
        <v>431</v>
      </c>
      <c r="D488" s="187" t="s">
        <v>421</v>
      </c>
      <c r="E488" s="187" t="s">
        <v>429</v>
      </c>
      <c r="F488" s="187">
        <v>7</v>
      </c>
      <c r="G488" s="187" t="s">
        <v>422</v>
      </c>
      <c r="H488" s="187">
        <v>8</v>
      </c>
      <c r="I488" s="187" t="s">
        <v>414</v>
      </c>
      <c r="J488" s="187" t="s">
        <v>402</v>
      </c>
      <c r="K488" s="187">
        <v>0.31</v>
      </c>
      <c r="L488" s="187">
        <v>0.72</v>
      </c>
    </row>
    <row r="489" spans="2:12" ht="20.100000000000001" customHeight="1" x14ac:dyDescent="0.4">
      <c r="B489" s="187" t="s">
        <v>397</v>
      </c>
      <c r="C489" s="187" t="s">
        <v>431</v>
      </c>
      <c r="D489" s="187" t="s">
        <v>421</v>
      </c>
      <c r="E489" s="187" t="s">
        <v>428</v>
      </c>
      <c r="F489" s="187">
        <v>7</v>
      </c>
      <c r="G489" s="187" t="s">
        <v>439</v>
      </c>
      <c r="H489" s="187">
        <v>8</v>
      </c>
      <c r="I489" s="187" t="s">
        <v>414</v>
      </c>
      <c r="J489" s="187" t="s">
        <v>402</v>
      </c>
      <c r="K489" s="187">
        <v>0.31</v>
      </c>
      <c r="L489" s="187">
        <v>0.72</v>
      </c>
    </row>
    <row r="490" spans="2:12" ht="20.100000000000001" customHeight="1" x14ac:dyDescent="0.4">
      <c r="B490" s="187" t="s">
        <v>397</v>
      </c>
      <c r="C490" s="187" t="s">
        <v>431</v>
      </c>
      <c r="D490" s="187" t="s">
        <v>423</v>
      </c>
      <c r="E490" s="187" t="s">
        <v>429</v>
      </c>
      <c r="F490" s="187">
        <v>7</v>
      </c>
      <c r="G490" s="187" t="s">
        <v>424</v>
      </c>
      <c r="H490" s="187">
        <v>8</v>
      </c>
      <c r="I490" s="187" t="s">
        <v>414</v>
      </c>
      <c r="J490" s="187" t="s">
        <v>402</v>
      </c>
      <c r="K490" s="187">
        <v>0.26</v>
      </c>
      <c r="L490" s="187">
        <v>0.72</v>
      </c>
    </row>
    <row r="491" spans="2:12" ht="20.100000000000001" customHeight="1" x14ac:dyDescent="0.4">
      <c r="B491" s="187" t="s">
        <v>397</v>
      </c>
      <c r="C491" s="187" t="s">
        <v>431</v>
      </c>
      <c r="D491" s="187" t="s">
        <v>417</v>
      </c>
      <c r="E491" s="187" t="s">
        <v>432</v>
      </c>
      <c r="F491" s="187">
        <v>7</v>
      </c>
      <c r="G491" s="187" t="s">
        <v>406</v>
      </c>
      <c r="H491" s="187">
        <v>8</v>
      </c>
      <c r="I491" s="187" t="s">
        <v>416</v>
      </c>
      <c r="J491" s="187" t="s">
        <v>402</v>
      </c>
      <c r="K491" s="187">
        <v>0.32</v>
      </c>
      <c r="L491" s="187">
        <v>0.72</v>
      </c>
    </row>
    <row r="492" spans="2:12" ht="20.100000000000001" customHeight="1" x14ac:dyDescent="0.4">
      <c r="B492" s="187" t="s">
        <v>397</v>
      </c>
      <c r="C492" s="187" t="s">
        <v>431</v>
      </c>
      <c r="D492" s="187" t="s">
        <v>425</v>
      </c>
      <c r="E492" s="187" t="s">
        <v>429</v>
      </c>
      <c r="F492" s="187">
        <v>7</v>
      </c>
      <c r="G492" s="187" t="s">
        <v>409</v>
      </c>
      <c r="H492" s="187">
        <v>8</v>
      </c>
      <c r="I492" s="187" t="s">
        <v>416</v>
      </c>
      <c r="J492" s="187" t="s">
        <v>402</v>
      </c>
      <c r="K492" s="187">
        <v>0.32</v>
      </c>
      <c r="L492" s="187">
        <v>0.72</v>
      </c>
    </row>
    <row r="493" spans="2:12" ht="20.100000000000001" customHeight="1" x14ac:dyDescent="0.4">
      <c r="B493" s="187" t="s">
        <v>397</v>
      </c>
      <c r="C493" s="187" t="s">
        <v>426</v>
      </c>
      <c r="D493" s="187" t="s">
        <v>405</v>
      </c>
      <c r="E493" s="187" t="s">
        <v>412</v>
      </c>
      <c r="F493" s="187">
        <v>12</v>
      </c>
      <c r="G493" s="187" t="s">
        <v>406</v>
      </c>
      <c r="H493" s="187">
        <v>13</v>
      </c>
      <c r="I493" s="187" t="s">
        <v>412</v>
      </c>
      <c r="J493" s="187" t="s">
        <v>433</v>
      </c>
      <c r="K493" s="187">
        <v>0.45</v>
      </c>
      <c r="L493" s="187">
        <v>0.72</v>
      </c>
    </row>
    <row r="494" spans="2:12" ht="20.100000000000001" customHeight="1" x14ac:dyDescent="0.4">
      <c r="B494" s="187" t="s">
        <v>397</v>
      </c>
      <c r="C494" s="187" t="s">
        <v>427</v>
      </c>
      <c r="D494" s="187" t="s">
        <v>405</v>
      </c>
      <c r="E494" s="187" t="s">
        <v>412</v>
      </c>
      <c r="F494" s="187">
        <v>12</v>
      </c>
      <c r="G494" s="187" t="s">
        <v>406</v>
      </c>
      <c r="H494" s="187">
        <v>13</v>
      </c>
      <c r="I494" s="187" t="s">
        <v>429</v>
      </c>
      <c r="J494" s="187" t="s">
        <v>433</v>
      </c>
      <c r="K494" s="187">
        <v>0.36</v>
      </c>
      <c r="L494" s="187">
        <v>0.72</v>
      </c>
    </row>
    <row r="495" spans="2:12" ht="20.100000000000001" customHeight="1" x14ac:dyDescent="0.4">
      <c r="B495" s="187" t="s">
        <v>397</v>
      </c>
      <c r="C495" s="187" t="s">
        <v>430</v>
      </c>
      <c r="D495" s="187" t="s">
        <v>419</v>
      </c>
      <c r="E495" s="187" t="s">
        <v>412</v>
      </c>
      <c r="F495" s="187">
        <v>12</v>
      </c>
      <c r="G495" s="187" t="s">
        <v>420</v>
      </c>
      <c r="H495" s="187">
        <v>13</v>
      </c>
      <c r="I495" s="187" t="s">
        <v>414</v>
      </c>
      <c r="J495" s="187" t="s">
        <v>433</v>
      </c>
      <c r="K495" s="187">
        <v>0.44</v>
      </c>
      <c r="L495" s="187">
        <v>0.72</v>
      </c>
    </row>
    <row r="496" spans="2:12" ht="20.100000000000001" customHeight="1" x14ac:dyDescent="0.4">
      <c r="B496" s="187" t="s">
        <v>397</v>
      </c>
      <c r="C496" s="187" t="s">
        <v>430</v>
      </c>
      <c r="D496" s="187" t="s">
        <v>421</v>
      </c>
      <c r="E496" s="187" t="s">
        <v>412</v>
      </c>
      <c r="F496" s="187">
        <v>12</v>
      </c>
      <c r="G496" s="187" t="s">
        <v>422</v>
      </c>
      <c r="H496" s="187">
        <v>13</v>
      </c>
      <c r="I496" s="187" t="s">
        <v>414</v>
      </c>
      <c r="J496" s="187" t="s">
        <v>433</v>
      </c>
      <c r="K496" s="187">
        <v>0.44</v>
      </c>
      <c r="L496" s="187">
        <v>0.72</v>
      </c>
    </row>
    <row r="497" spans="2:12" ht="20.100000000000001" customHeight="1" x14ac:dyDescent="0.4">
      <c r="B497" s="187" t="s">
        <v>397</v>
      </c>
      <c r="C497" s="187" t="s">
        <v>430</v>
      </c>
      <c r="D497" s="187" t="s">
        <v>423</v>
      </c>
      <c r="E497" s="187" t="s">
        <v>412</v>
      </c>
      <c r="F497" s="187">
        <v>12</v>
      </c>
      <c r="G497" s="187" t="s">
        <v>424</v>
      </c>
      <c r="H497" s="187">
        <v>13</v>
      </c>
      <c r="I497" s="187" t="s">
        <v>414</v>
      </c>
      <c r="J497" s="187" t="s">
        <v>433</v>
      </c>
      <c r="K497" s="187">
        <v>0.37</v>
      </c>
      <c r="L497" s="187">
        <v>0.72</v>
      </c>
    </row>
    <row r="498" spans="2:12" ht="20.100000000000001" customHeight="1" x14ac:dyDescent="0.4">
      <c r="B498" s="187" t="s">
        <v>397</v>
      </c>
      <c r="C498" s="187" t="s">
        <v>430</v>
      </c>
      <c r="D498" s="187" t="s">
        <v>417</v>
      </c>
      <c r="E498" s="187" t="s">
        <v>418</v>
      </c>
      <c r="F498" s="187">
        <v>12</v>
      </c>
      <c r="G498" s="187" t="s">
        <v>406</v>
      </c>
      <c r="H498" s="187">
        <v>13</v>
      </c>
      <c r="I498" s="187" t="s">
        <v>416</v>
      </c>
      <c r="J498" s="187" t="s">
        <v>433</v>
      </c>
      <c r="K498" s="187">
        <v>0.44</v>
      </c>
      <c r="L498" s="187">
        <v>0.72</v>
      </c>
    </row>
    <row r="499" spans="2:12" ht="20.100000000000001" customHeight="1" x14ac:dyDescent="0.4">
      <c r="B499" s="187" t="s">
        <v>397</v>
      </c>
      <c r="C499" s="187" t="s">
        <v>430</v>
      </c>
      <c r="D499" s="187" t="s">
        <v>425</v>
      </c>
      <c r="E499" s="187" t="s">
        <v>412</v>
      </c>
      <c r="F499" s="187">
        <v>12</v>
      </c>
      <c r="G499" s="187" t="s">
        <v>409</v>
      </c>
      <c r="H499" s="187">
        <v>13</v>
      </c>
      <c r="I499" s="187" t="s">
        <v>416</v>
      </c>
      <c r="J499" s="187" t="s">
        <v>433</v>
      </c>
      <c r="K499" s="187">
        <v>0.44</v>
      </c>
      <c r="L499" s="187">
        <v>0.72</v>
      </c>
    </row>
    <row r="500" spans="2:12" ht="20.100000000000001" customHeight="1" x14ac:dyDescent="0.4">
      <c r="B500" s="187" t="s">
        <v>397</v>
      </c>
      <c r="C500" s="187" t="s">
        <v>431</v>
      </c>
      <c r="D500" s="187" t="s">
        <v>419</v>
      </c>
      <c r="E500" s="187" t="s">
        <v>429</v>
      </c>
      <c r="F500" s="187">
        <v>12</v>
      </c>
      <c r="G500" s="187" t="s">
        <v>420</v>
      </c>
      <c r="H500" s="187">
        <v>13</v>
      </c>
      <c r="I500" s="187" t="s">
        <v>414</v>
      </c>
      <c r="J500" s="187" t="s">
        <v>433</v>
      </c>
      <c r="K500" s="187">
        <v>0.31</v>
      </c>
      <c r="L500" s="187">
        <v>0.72</v>
      </c>
    </row>
    <row r="501" spans="2:12" ht="20.100000000000001" customHeight="1" x14ac:dyDescent="0.4">
      <c r="B501" s="187" t="s">
        <v>397</v>
      </c>
      <c r="C501" s="187" t="s">
        <v>431</v>
      </c>
      <c r="D501" s="187" t="s">
        <v>421</v>
      </c>
      <c r="E501" s="187" t="s">
        <v>429</v>
      </c>
      <c r="F501" s="187">
        <v>12</v>
      </c>
      <c r="G501" s="187" t="s">
        <v>422</v>
      </c>
      <c r="H501" s="187">
        <v>13</v>
      </c>
      <c r="I501" s="187" t="s">
        <v>414</v>
      </c>
      <c r="J501" s="187" t="s">
        <v>433</v>
      </c>
      <c r="K501" s="187">
        <v>0.31</v>
      </c>
      <c r="L501" s="187">
        <v>0.72</v>
      </c>
    </row>
    <row r="502" spans="2:12" ht="20.100000000000001" customHeight="1" x14ac:dyDescent="0.4">
      <c r="B502" s="187" t="s">
        <v>397</v>
      </c>
      <c r="C502" s="187" t="s">
        <v>431</v>
      </c>
      <c r="D502" s="187" t="s">
        <v>423</v>
      </c>
      <c r="E502" s="187" t="s">
        <v>429</v>
      </c>
      <c r="F502" s="187">
        <v>12</v>
      </c>
      <c r="G502" s="187" t="s">
        <v>424</v>
      </c>
      <c r="H502" s="187">
        <v>13</v>
      </c>
      <c r="I502" s="187" t="s">
        <v>414</v>
      </c>
      <c r="J502" s="187" t="s">
        <v>433</v>
      </c>
      <c r="K502" s="187">
        <v>0.26</v>
      </c>
      <c r="L502" s="187">
        <v>0.72</v>
      </c>
    </row>
    <row r="503" spans="2:12" ht="20.100000000000001" customHeight="1" x14ac:dyDescent="0.4">
      <c r="B503" s="187" t="s">
        <v>397</v>
      </c>
      <c r="C503" s="187" t="s">
        <v>431</v>
      </c>
      <c r="D503" s="187" t="s">
        <v>417</v>
      </c>
      <c r="E503" s="187" t="s">
        <v>432</v>
      </c>
      <c r="F503" s="187">
        <v>12</v>
      </c>
      <c r="G503" s="187" t="s">
        <v>406</v>
      </c>
      <c r="H503" s="187">
        <v>13</v>
      </c>
      <c r="I503" s="187" t="s">
        <v>416</v>
      </c>
      <c r="J503" s="187" t="s">
        <v>433</v>
      </c>
      <c r="K503" s="187">
        <v>0.32</v>
      </c>
      <c r="L503" s="187">
        <v>0.72</v>
      </c>
    </row>
    <row r="504" spans="2:12" ht="20.100000000000001" customHeight="1" x14ac:dyDescent="0.4">
      <c r="B504" s="187" t="s">
        <v>397</v>
      </c>
      <c r="C504" s="187" t="s">
        <v>431</v>
      </c>
      <c r="D504" s="187" t="s">
        <v>425</v>
      </c>
      <c r="E504" s="187" t="s">
        <v>429</v>
      </c>
      <c r="F504" s="187">
        <v>12</v>
      </c>
      <c r="G504" s="187" t="s">
        <v>409</v>
      </c>
      <c r="H504" s="187">
        <v>13</v>
      </c>
      <c r="I504" s="187" t="s">
        <v>416</v>
      </c>
      <c r="J504" s="187" t="s">
        <v>433</v>
      </c>
      <c r="K504" s="187">
        <v>0.32</v>
      </c>
      <c r="L504" s="187">
        <v>0.72</v>
      </c>
    </row>
    <row r="505" spans="2:12" ht="20.100000000000001" customHeight="1" x14ac:dyDescent="0.4">
      <c r="B505" s="187" t="s">
        <v>397</v>
      </c>
      <c r="C505" s="187" t="s">
        <v>426</v>
      </c>
      <c r="D505" s="187" t="s">
        <v>408</v>
      </c>
      <c r="E505" s="187" t="s">
        <v>437</v>
      </c>
      <c r="F505" s="187">
        <v>7</v>
      </c>
      <c r="G505" s="187" t="s">
        <v>409</v>
      </c>
      <c r="H505" s="187">
        <v>8</v>
      </c>
      <c r="I505" s="187" t="s">
        <v>437</v>
      </c>
      <c r="J505" s="187" t="s">
        <v>402</v>
      </c>
      <c r="K505" s="187">
        <v>0.44</v>
      </c>
      <c r="L505" s="187">
        <v>0.72</v>
      </c>
    </row>
    <row r="506" spans="2:12" ht="20.100000000000001" customHeight="1" x14ac:dyDescent="0.4">
      <c r="B506" s="187" t="s">
        <v>397</v>
      </c>
      <c r="C506" s="187" t="s">
        <v>426</v>
      </c>
      <c r="D506" s="187" t="s">
        <v>419</v>
      </c>
      <c r="E506" s="187" t="s">
        <v>418</v>
      </c>
      <c r="F506" s="187">
        <v>7</v>
      </c>
      <c r="G506" s="187" t="s">
        <v>420</v>
      </c>
      <c r="H506" s="187">
        <v>8</v>
      </c>
      <c r="I506" s="187" t="s">
        <v>418</v>
      </c>
      <c r="J506" s="187" t="s">
        <v>402</v>
      </c>
      <c r="K506" s="187">
        <v>0.43</v>
      </c>
      <c r="L506" s="187">
        <v>0.72</v>
      </c>
    </row>
    <row r="507" spans="2:12" ht="20.100000000000001" customHeight="1" x14ac:dyDescent="0.4">
      <c r="B507" s="187" t="s">
        <v>397</v>
      </c>
      <c r="C507" s="187" t="s">
        <v>426</v>
      </c>
      <c r="D507" s="187" t="s">
        <v>421</v>
      </c>
      <c r="E507" s="187" t="s">
        <v>418</v>
      </c>
      <c r="F507" s="187">
        <v>7</v>
      </c>
      <c r="G507" s="187" t="s">
        <v>422</v>
      </c>
      <c r="H507" s="187">
        <v>8</v>
      </c>
      <c r="I507" s="187" t="s">
        <v>418</v>
      </c>
      <c r="J507" s="187" t="s">
        <v>402</v>
      </c>
      <c r="K507" s="187">
        <v>0.43</v>
      </c>
      <c r="L507" s="187">
        <v>0.72</v>
      </c>
    </row>
    <row r="508" spans="2:12" ht="20.100000000000001" customHeight="1" x14ac:dyDescent="0.4">
      <c r="B508" s="187" t="s">
        <v>397</v>
      </c>
      <c r="C508" s="187" t="s">
        <v>426</v>
      </c>
      <c r="D508" s="187" t="s">
        <v>423</v>
      </c>
      <c r="E508" s="187" t="s">
        <v>418</v>
      </c>
      <c r="F508" s="187">
        <v>7</v>
      </c>
      <c r="G508" s="187" t="s">
        <v>424</v>
      </c>
      <c r="H508" s="187">
        <v>8</v>
      </c>
      <c r="I508" s="187" t="s">
        <v>418</v>
      </c>
      <c r="J508" s="187" t="s">
        <v>402</v>
      </c>
      <c r="K508" s="187">
        <v>0.36</v>
      </c>
      <c r="L508" s="187">
        <v>0.72</v>
      </c>
    </row>
    <row r="509" spans="2:12" ht="20.100000000000001" customHeight="1" x14ac:dyDescent="0.4">
      <c r="B509" s="187" t="s">
        <v>397</v>
      </c>
      <c r="C509" s="187" t="s">
        <v>398</v>
      </c>
      <c r="D509" s="187" t="s">
        <v>399</v>
      </c>
      <c r="E509" s="187" t="s">
        <v>403</v>
      </c>
      <c r="F509" s="187">
        <v>12</v>
      </c>
      <c r="G509" s="187" t="s">
        <v>440</v>
      </c>
      <c r="H509" s="187">
        <v>12</v>
      </c>
      <c r="I509" s="187" t="s">
        <v>403</v>
      </c>
      <c r="J509" s="187" t="s">
        <v>433</v>
      </c>
      <c r="K509" s="187">
        <v>0.32</v>
      </c>
      <c r="L509" s="187">
        <v>0.72</v>
      </c>
    </row>
    <row r="510" spans="2:12" ht="20.100000000000001" customHeight="1" x14ac:dyDescent="0.4">
      <c r="B510" s="187" t="s">
        <v>397</v>
      </c>
      <c r="C510" s="187" t="s">
        <v>398</v>
      </c>
      <c r="D510" s="187" t="s">
        <v>408</v>
      </c>
      <c r="E510" s="187" t="s">
        <v>403</v>
      </c>
      <c r="F510" s="187">
        <v>12</v>
      </c>
      <c r="G510" s="187" t="s">
        <v>441</v>
      </c>
      <c r="H510" s="187">
        <v>12</v>
      </c>
      <c r="I510" s="187" t="s">
        <v>403</v>
      </c>
      <c r="J510" s="187" t="s">
        <v>433</v>
      </c>
      <c r="K510" s="187">
        <v>0.32</v>
      </c>
      <c r="L510" s="187">
        <v>0.72</v>
      </c>
    </row>
    <row r="511" spans="2:12" ht="20.100000000000001" customHeight="1" x14ac:dyDescent="0.4">
      <c r="B511" s="187" t="s">
        <v>397</v>
      </c>
      <c r="C511" s="187" t="s">
        <v>410</v>
      </c>
      <c r="D511" s="187" t="s">
        <v>399</v>
      </c>
      <c r="E511" s="187" t="s">
        <v>418</v>
      </c>
      <c r="F511" s="187">
        <v>12</v>
      </c>
      <c r="G511" s="187" t="s">
        <v>401</v>
      </c>
      <c r="H511" s="187">
        <v>12</v>
      </c>
      <c r="I511" s="187" t="s">
        <v>407</v>
      </c>
      <c r="J511" s="187" t="s">
        <v>433</v>
      </c>
      <c r="K511" s="187">
        <v>0.39</v>
      </c>
      <c r="L511" s="187">
        <v>0.73</v>
      </c>
    </row>
    <row r="512" spans="2:12" ht="20.100000000000001" customHeight="1" x14ac:dyDescent="0.4">
      <c r="B512" s="187" t="s">
        <v>397</v>
      </c>
      <c r="C512" s="187" t="s">
        <v>410</v>
      </c>
      <c r="D512" s="187" t="s">
        <v>408</v>
      </c>
      <c r="E512" s="187" t="s">
        <v>411</v>
      </c>
      <c r="F512" s="187">
        <v>12</v>
      </c>
      <c r="G512" s="187" t="s">
        <v>409</v>
      </c>
      <c r="H512" s="187">
        <v>12</v>
      </c>
      <c r="I512" s="187" t="s">
        <v>403</v>
      </c>
      <c r="J512" s="187" t="s">
        <v>433</v>
      </c>
      <c r="K512" s="187">
        <v>0.4</v>
      </c>
      <c r="L512" s="187">
        <v>0.73</v>
      </c>
    </row>
    <row r="513" spans="2:12" ht="20.100000000000001" customHeight="1" x14ac:dyDescent="0.4">
      <c r="B513" s="187" t="s">
        <v>397</v>
      </c>
      <c r="C513" s="187" t="s">
        <v>427</v>
      </c>
      <c r="D513" s="187" t="s">
        <v>405</v>
      </c>
      <c r="E513" s="187" t="s">
        <v>411</v>
      </c>
      <c r="F513" s="187">
        <v>12</v>
      </c>
      <c r="G513" s="187" t="s">
        <v>406</v>
      </c>
      <c r="H513" s="187">
        <v>13</v>
      </c>
      <c r="I513" s="187" t="s">
        <v>428</v>
      </c>
      <c r="J513" s="187" t="s">
        <v>433</v>
      </c>
      <c r="K513" s="187">
        <v>0.37</v>
      </c>
      <c r="L513" s="187">
        <v>0.73</v>
      </c>
    </row>
    <row r="514" spans="2:12" ht="20.100000000000001" customHeight="1" x14ac:dyDescent="0.4">
      <c r="B514" s="187" t="s">
        <v>397</v>
      </c>
      <c r="C514" s="187" t="s">
        <v>413</v>
      </c>
      <c r="D514" s="187" t="s">
        <v>408</v>
      </c>
      <c r="E514" s="187" t="s">
        <v>407</v>
      </c>
      <c r="F514" s="187">
        <v>12</v>
      </c>
      <c r="G514" s="187" t="s">
        <v>409</v>
      </c>
      <c r="H514" s="187">
        <v>12</v>
      </c>
      <c r="I514" s="187" t="s">
        <v>414</v>
      </c>
      <c r="J514" s="187" t="s">
        <v>433</v>
      </c>
      <c r="K514" s="187">
        <v>0.33</v>
      </c>
      <c r="L514" s="187">
        <v>0.73</v>
      </c>
    </row>
    <row r="515" spans="2:12" ht="20.100000000000001" customHeight="1" x14ac:dyDescent="0.4">
      <c r="B515" s="187" t="s">
        <v>397</v>
      </c>
      <c r="C515" s="187" t="s">
        <v>413</v>
      </c>
      <c r="D515" s="187" t="s">
        <v>419</v>
      </c>
      <c r="E515" s="187" t="s">
        <v>403</v>
      </c>
      <c r="F515" s="187">
        <v>12</v>
      </c>
      <c r="G515" s="187" t="s">
        <v>420</v>
      </c>
      <c r="H515" s="187">
        <v>12</v>
      </c>
      <c r="I515" s="187" t="s">
        <v>414</v>
      </c>
      <c r="J515" s="187" t="s">
        <v>433</v>
      </c>
      <c r="K515" s="187">
        <v>0.33</v>
      </c>
      <c r="L515" s="187">
        <v>0.73</v>
      </c>
    </row>
    <row r="516" spans="2:12" ht="20.100000000000001" customHeight="1" x14ac:dyDescent="0.4">
      <c r="B516" s="187" t="s">
        <v>397</v>
      </c>
      <c r="C516" s="187" t="s">
        <v>413</v>
      </c>
      <c r="D516" s="187" t="s">
        <v>421</v>
      </c>
      <c r="E516" s="187" t="s">
        <v>403</v>
      </c>
      <c r="F516" s="187">
        <v>12</v>
      </c>
      <c r="G516" s="187" t="s">
        <v>422</v>
      </c>
      <c r="H516" s="187">
        <v>12</v>
      </c>
      <c r="I516" s="187" t="s">
        <v>414</v>
      </c>
      <c r="J516" s="187" t="s">
        <v>433</v>
      </c>
      <c r="K516" s="187">
        <v>0.33</v>
      </c>
      <c r="L516" s="187">
        <v>0.73</v>
      </c>
    </row>
    <row r="517" spans="2:12" ht="20.100000000000001" customHeight="1" x14ac:dyDescent="0.4">
      <c r="B517" s="187" t="s">
        <v>397</v>
      </c>
      <c r="C517" s="187" t="s">
        <v>413</v>
      </c>
      <c r="D517" s="187" t="s">
        <v>423</v>
      </c>
      <c r="E517" s="187" t="s">
        <v>403</v>
      </c>
      <c r="F517" s="187">
        <v>12</v>
      </c>
      <c r="G517" s="187" t="s">
        <v>424</v>
      </c>
      <c r="H517" s="187">
        <v>12</v>
      </c>
      <c r="I517" s="187" t="s">
        <v>414</v>
      </c>
      <c r="J517" s="187" t="s">
        <v>433</v>
      </c>
      <c r="K517" s="187">
        <v>0.28000000000000003</v>
      </c>
      <c r="L517" s="187">
        <v>0.73</v>
      </c>
    </row>
    <row r="518" spans="2:12" ht="20.100000000000001" customHeight="1" x14ac:dyDescent="0.4">
      <c r="B518" s="187" t="s">
        <v>397</v>
      </c>
      <c r="C518" s="187" t="s">
        <v>413</v>
      </c>
      <c r="D518" s="187" t="s">
        <v>417</v>
      </c>
      <c r="E518" s="187" t="s">
        <v>400</v>
      </c>
      <c r="F518" s="187">
        <v>12</v>
      </c>
      <c r="G518" s="187" t="s">
        <v>406</v>
      </c>
      <c r="H518" s="187">
        <v>12</v>
      </c>
      <c r="I518" s="187" t="s">
        <v>416</v>
      </c>
      <c r="J518" s="187" t="s">
        <v>433</v>
      </c>
      <c r="K518" s="187">
        <v>0.34</v>
      </c>
      <c r="L518" s="187">
        <v>0.73</v>
      </c>
    </row>
    <row r="519" spans="2:12" ht="20.100000000000001" customHeight="1" x14ac:dyDescent="0.4">
      <c r="B519" s="187" t="s">
        <v>397</v>
      </c>
      <c r="C519" s="187" t="s">
        <v>413</v>
      </c>
      <c r="D519" s="187" t="s">
        <v>425</v>
      </c>
      <c r="E519" s="187" t="s">
        <v>403</v>
      </c>
      <c r="F519" s="187">
        <v>12</v>
      </c>
      <c r="G519" s="187" t="s">
        <v>409</v>
      </c>
      <c r="H519" s="187">
        <v>12</v>
      </c>
      <c r="I519" s="187" t="s">
        <v>416</v>
      </c>
      <c r="J519" s="187" t="s">
        <v>433</v>
      </c>
      <c r="K519" s="187">
        <v>0.34</v>
      </c>
      <c r="L519" s="187">
        <v>0.73</v>
      </c>
    </row>
    <row r="520" spans="2:12" ht="20.100000000000001" customHeight="1" x14ac:dyDescent="0.4">
      <c r="B520" s="187" t="s">
        <v>397</v>
      </c>
      <c r="C520" s="187" t="s">
        <v>431</v>
      </c>
      <c r="D520" s="187" t="s">
        <v>405</v>
      </c>
      <c r="E520" s="187" t="s">
        <v>432</v>
      </c>
      <c r="F520" s="187">
        <v>12</v>
      </c>
      <c r="G520" s="187" t="s">
        <v>406</v>
      </c>
      <c r="H520" s="187">
        <v>13</v>
      </c>
      <c r="I520" s="187" t="s">
        <v>414</v>
      </c>
      <c r="J520" s="187" t="s">
        <v>433</v>
      </c>
      <c r="K520" s="187">
        <v>0.32</v>
      </c>
      <c r="L520" s="187">
        <v>0.73</v>
      </c>
    </row>
    <row r="521" spans="2:12" ht="20.100000000000001" customHeight="1" x14ac:dyDescent="0.4">
      <c r="B521" s="187" t="s">
        <v>397</v>
      </c>
      <c r="C521" s="187" t="s">
        <v>431</v>
      </c>
      <c r="D521" s="187" t="s">
        <v>408</v>
      </c>
      <c r="E521" s="187" t="s">
        <v>429</v>
      </c>
      <c r="F521" s="187">
        <v>12</v>
      </c>
      <c r="G521" s="187" t="s">
        <v>409</v>
      </c>
      <c r="H521" s="187">
        <v>13</v>
      </c>
      <c r="I521" s="187" t="s">
        <v>414</v>
      </c>
      <c r="J521" s="187" t="s">
        <v>433</v>
      </c>
      <c r="K521" s="187">
        <v>0.32</v>
      </c>
      <c r="L521" s="187">
        <v>0.73</v>
      </c>
    </row>
    <row r="522" spans="2:12" ht="20.100000000000001" customHeight="1" x14ac:dyDescent="0.4">
      <c r="B522" s="187" t="s">
        <v>397</v>
      </c>
      <c r="C522" s="187" t="s">
        <v>410</v>
      </c>
      <c r="D522" s="187" t="s">
        <v>399</v>
      </c>
      <c r="E522" s="187" t="s">
        <v>412</v>
      </c>
      <c r="F522" s="187">
        <v>12</v>
      </c>
      <c r="G522" s="187" t="s">
        <v>401</v>
      </c>
      <c r="H522" s="187">
        <v>12</v>
      </c>
      <c r="I522" s="187" t="s">
        <v>400</v>
      </c>
      <c r="J522" s="187" t="s">
        <v>433</v>
      </c>
      <c r="K522" s="187">
        <v>0.39</v>
      </c>
      <c r="L522" s="187">
        <v>0.73</v>
      </c>
    </row>
    <row r="523" spans="2:12" ht="20.100000000000001" customHeight="1" x14ac:dyDescent="0.4">
      <c r="B523" s="187" t="s">
        <v>397</v>
      </c>
      <c r="C523" s="187" t="s">
        <v>430</v>
      </c>
      <c r="D523" s="187" t="s">
        <v>399</v>
      </c>
      <c r="E523" s="187" t="s">
        <v>418</v>
      </c>
      <c r="F523" s="187">
        <v>12</v>
      </c>
      <c r="G523" s="187" t="s">
        <v>401</v>
      </c>
      <c r="H523" s="187">
        <v>13</v>
      </c>
      <c r="I523" s="187" t="s">
        <v>414</v>
      </c>
      <c r="J523" s="187" t="s">
        <v>433</v>
      </c>
      <c r="K523" s="187">
        <v>0.45</v>
      </c>
      <c r="L523" s="187">
        <v>0.73</v>
      </c>
    </row>
    <row r="524" spans="2:12" ht="20.100000000000001" customHeight="1" x14ac:dyDescent="0.4">
      <c r="B524" s="187" t="s">
        <v>397</v>
      </c>
      <c r="C524" s="187" t="s">
        <v>430</v>
      </c>
      <c r="D524" s="187" t="s">
        <v>405</v>
      </c>
      <c r="E524" s="187" t="s">
        <v>411</v>
      </c>
      <c r="F524" s="187">
        <v>12</v>
      </c>
      <c r="G524" s="187" t="s">
        <v>406</v>
      </c>
      <c r="H524" s="187">
        <v>13</v>
      </c>
      <c r="I524" s="187" t="s">
        <v>414</v>
      </c>
      <c r="J524" s="187" t="s">
        <v>433</v>
      </c>
      <c r="K524" s="187">
        <v>0.45</v>
      </c>
      <c r="L524" s="187">
        <v>0.73</v>
      </c>
    </row>
    <row r="525" spans="2:12" ht="20.100000000000001" customHeight="1" x14ac:dyDescent="0.4">
      <c r="B525" s="187" t="s">
        <v>397</v>
      </c>
      <c r="C525" s="187" t="s">
        <v>413</v>
      </c>
      <c r="D525" s="187" t="s">
        <v>405</v>
      </c>
      <c r="E525" s="187" t="s">
        <v>400</v>
      </c>
      <c r="F525" s="187">
        <v>12</v>
      </c>
      <c r="G525" s="187" t="s">
        <v>406</v>
      </c>
      <c r="H525" s="187">
        <v>12</v>
      </c>
      <c r="I525" s="187" t="s">
        <v>414</v>
      </c>
      <c r="J525" s="187" t="s">
        <v>433</v>
      </c>
      <c r="K525" s="187">
        <v>0.34</v>
      </c>
      <c r="L525" s="187">
        <v>0.73</v>
      </c>
    </row>
    <row r="526" spans="2:12" ht="20.100000000000001" customHeight="1" x14ac:dyDescent="0.4">
      <c r="B526" s="187" t="s">
        <v>397</v>
      </c>
      <c r="C526" s="187" t="s">
        <v>413</v>
      </c>
      <c r="D526" s="187" t="s">
        <v>408</v>
      </c>
      <c r="E526" s="187" t="s">
        <v>403</v>
      </c>
      <c r="F526" s="187">
        <v>12</v>
      </c>
      <c r="G526" s="187" t="s">
        <v>409</v>
      </c>
      <c r="H526" s="187">
        <v>12</v>
      </c>
      <c r="I526" s="187" t="s">
        <v>414</v>
      </c>
      <c r="J526" s="187" t="s">
        <v>433</v>
      </c>
      <c r="K526" s="187">
        <v>0.34</v>
      </c>
      <c r="L526" s="187">
        <v>0.73</v>
      </c>
    </row>
    <row r="527" spans="2:12" ht="20.100000000000001" customHeight="1" x14ac:dyDescent="0.4">
      <c r="B527" s="187" t="s">
        <v>397</v>
      </c>
      <c r="C527" s="187" t="s">
        <v>413</v>
      </c>
      <c r="D527" s="187" t="s">
        <v>415</v>
      </c>
      <c r="E527" s="187" t="s">
        <v>400</v>
      </c>
      <c r="F527" s="187">
        <v>12</v>
      </c>
      <c r="G527" s="187" t="s">
        <v>401</v>
      </c>
      <c r="H527" s="187">
        <v>12</v>
      </c>
      <c r="I527" s="187" t="s">
        <v>416</v>
      </c>
      <c r="J527" s="187" t="s">
        <v>433</v>
      </c>
      <c r="K527" s="187">
        <v>0.34</v>
      </c>
      <c r="L527" s="187">
        <v>0.73</v>
      </c>
    </row>
    <row r="528" spans="2:12" ht="20.100000000000001" customHeight="1" x14ac:dyDescent="0.4">
      <c r="B528" s="187" t="s">
        <v>397</v>
      </c>
      <c r="C528" s="187" t="s">
        <v>431</v>
      </c>
      <c r="D528" s="187" t="s">
        <v>399</v>
      </c>
      <c r="E528" s="187" t="s">
        <v>432</v>
      </c>
      <c r="F528" s="187">
        <v>12</v>
      </c>
      <c r="G528" s="187" t="s">
        <v>401</v>
      </c>
      <c r="H528" s="187">
        <v>13</v>
      </c>
      <c r="I528" s="187" t="s">
        <v>414</v>
      </c>
      <c r="J528" s="187" t="s">
        <v>433</v>
      </c>
      <c r="K528" s="187">
        <v>0.32</v>
      </c>
      <c r="L528" s="187">
        <v>0.73</v>
      </c>
    </row>
    <row r="529" spans="2:12" ht="20.100000000000001" customHeight="1" x14ac:dyDescent="0.4">
      <c r="B529" s="187" t="s">
        <v>397</v>
      </c>
      <c r="C529" s="187" t="s">
        <v>431</v>
      </c>
      <c r="D529" s="187" t="s">
        <v>405</v>
      </c>
      <c r="E529" s="187" t="s">
        <v>428</v>
      </c>
      <c r="F529" s="187">
        <v>12</v>
      </c>
      <c r="G529" s="187" t="s">
        <v>406</v>
      </c>
      <c r="H529" s="187">
        <v>13</v>
      </c>
      <c r="I529" s="187" t="s">
        <v>414</v>
      </c>
      <c r="J529" s="187" t="s">
        <v>433</v>
      </c>
      <c r="K529" s="187">
        <v>0.32</v>
      </c>
      <c r="L529" s="187">
        <v>0.73</v>
      </c>
    </row>
    <row r="530" spans="2:12" ht="20.100000000000001" customHeight="1" x14ac:dyDescent="0.4">
      <c r="B530" s="187" t="s">
        <v>397</v>
      </c>
      <c r="C530" s="187" t="s">
        <v>431</v>
      </c>
      <c r="D530" s="187" t="s">
        <v>415</v>
      </c>
      <c r="E530" s="187" t="s">
        <v>428</v>
      </c>
      <c r="F530" s="187">
        <v>12</v>
      </c>
      <c r="G530" s="187" t="s">
        <v>401</v>
      </c>
      <c r="H530" s="187">
        <v>13</v>
      </c>
      <c r="I530" s="187" t="s">
        <v>416</v>
      </c>
      <c r="J530" s="187" t="s">
        <v>433</v>
      </c>
      <c r="K530" s="187">
        <v>0.33</v>
      </c>
      <c r="L530" s="187">
        <v>0.73</v>
      </c>
    </row>
    <row r="531" spans="2:12" ht="20.100000000000001" customHeight="1" x14ac:dyDescent="0.4">
      <c r="B531" s="187" t="s">
        <v>397</v>
      </c>
      <c r="C531" s="187" t="s">
        <v>398</v>
      </c>
      <c r="D531" s="187" t="s">
        <v>408</v>
      </c>
      <c r="E531" s="187" t="s">
        <v>400</v>
      </c>
      <c r="F531" s="187">
        <v>7</v>
      </c>
      <c r="G531" s="187" t="s">
        <v>409</v>
      </c>
      <c r="H531" s="187">
        <v>7</v>
      </c>
      <c r="I531" s="187" t="s">
        <v>400</v>
      </c>
      <c r="J531" s="187" t="s">
        <v>402</v>
      </c>
      <c r="K531" s="187">
        <v>0.32</v>
      </c>
      <c r="L531" s="187">
        <v>0.73</v>
      </c>
    </row>
    <row r="532" spans="2:12" ht="20.100000000000001" customHeight="1" x14ac:dyDescent="0.4">
      <c r="B532" s="187" t="s">
        <v>397</v>
      </c>
      <c r="C532" s="187" t="s">
        <v>398</v>
      </c>
      <c r="D532" s="187" t="s">
        <v>419</v>
      </c>
      <c r="E532" s="187" t="s">
        <v>403</v>
      </c>
      <c r="F532" s="187">
        <v>7</v>
      </c>
      <c r="G532" s="187" t="s">
        <v>420</v>
      </c>
      <c r="H532" s="187">
        <v>7</v>
      </c>
      <c r="I532" s="187" t="s">
        <v>403</v>
      </c>
      <c r="J532" s="187" t="s">
        <v>402</v>
      </c>
      <c r="K532" s="187">
        <v>0.32</v>
      </c>
      <c r="L532" s="187">
        <v>0.73</v>
      </c>
    </row>
    <row r="533" spans="2:12" ht="20.100000000000001" customHeight="1" x14ac:dyDescent="0.4">
      <c r="B533" s="187" t="s">
        <v>397</v>
      </c>
      <c r="C533" s="187" t="s">
        <v>398</v>
      </c>
      <c r="D533" s="187" t="s">
        <v>421</v>
      </c>
      <c r="E533" s="187" t="s">
        <v>403</v>
      </c>
      <c r="F533" s="187">
        <v>7</v>
      </c>
      <c r="G533" s="187" t="s">
        <v>422</v>
      </c>
      <c r="H533" s="187">
        <v>7</v>
      </c>
      <c r="I533" s="187" t="s">
        <v>403</v>
      </c>
      <c r="J533" s="187" t="s">
        <v>402</v>
      </c>
      <c r="K533" s="187">
        <v>0.32</v>
      </c>
      <c r="L533" s="187">
        <v>0.73</v>
      </c>
    </row>
    <row r="534" spans="2:12" ht="20.100000000000001" customHeight="1" x14ac:dyDescent="0.4">
      <c r="B534" s="187" t="s">
        <v>397</v>
      </c>
      <c r="C534" s="187" t="s">
        <v>398</v>
      </c>
      <c r="D534" s="187" t="s">
        <v>423</v>
      </c>
      <c r="E534" s="187" t="s">
        <v>403</v>
      </c>
      <c r="F534" s="187">
        <v>7</v>
      </c>
      <c r="G534" s="187" t="s">
        <v>424</v>
      </c>
      <c r="H534" s="187">
        <v>7</v>
      </c>
      <c r="I534" s="187" t="s">
        <v>403</v>
      </c>
      <c r="J534" s="187" t="s">
        <v>402</v>
      </c>
      <c r="K534" s="187">
        <v>0.27</v>
      </c>
      <c r="L534" s="187">
        <v>0.73</v>
      </c>
    </row>
    <row r="535" spans="2:12" ht="20.100000000000001" customHeight="1" x14ac:dyDescent="0.4">
      <c r="B535" s="187" t="s">
        <v>397</v>
      </c>
      <c r="C535" s="187" t="s">
        <v>410</v>
      </c>
      <c r="D535" s="187" t="s">
        <v>408</v>
      </c>
      <c r="E535" s="187" t="s">
        <v>412</v>
      </c>
      <c r="F535" s="187">
        <v>12</v>
      </c>
      <c r="G535" s="187" t="s">
        <v>409</v>
      </c>
      <c r="H535" s="187">
        <v>12</v>
      </c>
      <c r="I535" s="187" t="s">
        <v>400</v>
      </c>
      <c r="J535" s="187" t="s">
        <v>433</v>
      </c>
      <c r="K535" s="187">
        <v>0.4</v>
      </c>
      <c r="L535" s="187">
        <v>0.73</v>
      </c>
    </row>
    <row r="536" spans="2:12" ht="20.100000000000001" customHeight="1" x14ac:dyDescent="0.4">
      <c r="B536" s="187" t="s">
        <v>397</v>
      </c>
      <c r="C536" s="187" t="s">
        <v>410</v>
      </c>
      <c r="D536" s="187" t="s">
        <v>419</v>
      </c>
      <c r="E536" s="187" t="s">
        <v>411</v>
      </c>
      <c r="F536" s="187">
        <v>12</v>
      </c>
      <c r="G536" s="187" t="s">
        <v>420</v>
      </c>
      <c r="H536" s="187">
        <v>12</v>
      </c>
      <c r="I536" s="187" t="s">
        <v>403</v>
      </c>
      <c r="J536" s="187" t="s">
        <v>433</v>
      </c>
      <c r="K536" s="187">
        <v>0.4</v>
      </c>
      <c r="L536" s="187">
        <v>0.73</v>
      </c>
    </row>
    <row r="537" spans="2:12" ht="20.100000000000001" customHeight="1" x14ac:dyDescent="0.4">
      <c r="B537" s="187" t="s">
        <v>397</v>
      </c>
      <c r="C537" s="187" t="s">
        <v>410</v>
      </c>
      <c r="D537" s="187" t="s">
        <v>421</v>
      </c>
      <c r="E537" s="187" t="s">
        <v>411</v>
      </c>
      <c r="F537" s="187">
        <v>12</v>
      </c>
      <c r="G537" s="187" t="s">
        <v>422</v>
      </c>
      <c r="H537" s="187">
        <v>12</v>
      </c>
      <c r="I537" s="187" t="s">
        <v>403</v>
      </c>
      <c r="J537" s="187" t="s">
        <v>433</v>
      </c>
      <c r="K537" s="187">
        <v>0.4</v>
      </c>
      <c r="L537" s="187">
        <v>0.73</v>
      </c>
    </row>
    <row r="538" spans="2:12" ht="20.100000000000001" customHeight="1" x14ac:dyDescent="0.4">
      <c r="B538" s="187" t="s">
        <v>397</v>
      </c>
      <c r="C538" s="187" t="s">
        <v>410</v>
      </c>
      <c r="D538" s="187" t="s">
        <v>423</v>
      </c>
      <c r="E538" s="187" t="s">
        <v>411</v>
      </c>
      <c r="F538" s="187">
        <v>12</v>
      </c>
      <c r="G538" s="187" t="s">
        <v>424</v>
      </c>
      <c r="H538" s="187">
        <v>12</v>
      </c>
      <c r="I538" s="187" t="s">
        <v>403</v>
      </c>
      <c r="J538" s="187" t="s">
        <v>433</v>
      </c>
      <c r="K538" s="187">
        <v>0.35</v>
      </c>
      <c r="L538" s="187">
        <v>0.73</v>
      </c>
    </row>
    <row r="539" spans="2:12" ht="20.100000000000001" customHeight="1" x14ac:dyDescent="0.4">
      <c r="B539" s="187" t="s">
        <v>397</v>
      </c>
      <c r="C539" s="187" t="s">
        <v>413</v>
      </c>
      <c r="D539" s="187" t="s">
        <v>419</v>
      </c>
      <c r="E539" s="187" t="s">
        <v>407</v>
      </c>
      <c r="F539" s="187">
        <v>12</v>
      </c>
      <c r="G539" s="187" t="s">
        <v>420</v>
      </c>
      <c r="H539" s="187">
        <v>12</v>
      </c>
      <c r="I539" s="187" t="s">
        <v>414</v>
      </c>
      <c r="J539" s="187" t="s">
        <v>433</v>
      </c>
      <c r="K539" s="187">
        <v>0.33</v>
      </c>
      <c r="L539" s="187">
        <v>0.73</v>
      </c>
    </row>
    <row r="540" spans="2:12" ht="20.100000000000001" customHeight="1" x14ac:dyDescent="0.4">
      <c r="B540" s="187" t="s">
        <v>397</v>
      </c>
      <c r="C540" s="187" t="s">
        <v>413</v>
      </c>
      <c r="D540" s="187" t="s">
        <v>421</v>
      </c>
      <c r="E540" s="187" t="s">
        <v>407</v>
      </c>
      <c r="F540" s="187">
        <v>12</v>
      </c>
      <c r="G540" s="187" t="s">
        <v>422</v>
      </c>
      <c r="H540" s="187">
        <v>12</v>
      </c>
      <c r="I540" s="187" t="s">
        <v>414</v>
      </c>
      <c r="J540" s="187" t="s">
        <v>433</v>
      </c>
      <c r="K540" s="187">
        <v>0.33</v>
      </c>
      <c r="L540" s="187">
        <v>0.73</v>
      </c>
    </row>
    <row r="541" spans="2:12" ht="20.100000000000001" customHeight="1" x14ac:dyDescent="0.4">
      <c r="B541" s="187" t="s">
        <v>397</v>
      </c>
      <c r="C541" s="187" t="s">
        <v>413</v>
      </c>
      <c r="D541" s="187" t="s">
        <v>423</v>
      </c>
      <c r="E541" s="187" t="s">
        <v>407</v>
      </c>
      <c r="F541" s="187">
        <v>12</v>
      </c>
      <c r="G541" s="187" t="s">
        <v>424</v>
      </c>
      <c r="H541" s="187">
        <v>12</v>
      </c>
      <c r="I541" s="187" t="s">
        <v>414</v>
      </c>
      <c r="J541" s="187" t="s">
        <v>433</v>
      </c>
      <c r="K541" s="187">
        <v>0.28000000000000003</v>
      </c>
      <c r="L541" s="187">
        <v>0.73</v>
      </c>
    </row>
    <row r="542" spans="2:12" ht="20.100000000000001" customHeight="1" x14ac:dyDescent="0.4">
      <c r="B542" s="187" t="s">
        <v>397</v>
      </c>
      <c r="C542" s="187" t="s">
        <v>413</v>
      </c>
      <c r="D542" s="187" t="s">
        <v>425</v>
      </c>
      <c r="E542" s="187" t="s">
        <v>407</v>
      </c>
      <c r="F542" s="187">
        <v>12</v>
      </c>
      <c r="G542" s="187" t="s">
        <v>409</v>
      </c>
      <c r="H542" s="187">
        <v>12</v>
      </c>
      <c r="I542" s="187" t="s">
        <v>416</v>
      </c>
      <c r="J542" s="187" t="s">
        <v>433</v>
      </c>
      <c r="K542" s="187">
        <v>0.33</v>
      </c>
      <c r="L542" s="187">
        <v>0.73</v>
      </c>
    </row>
    <row r="543" spans="2:12" ht="20.100000000000001" customHeight="1" x14ac:dyDescent="0.4">
      <c r="B543" s="187" t="s">
        <v>397</v>
      </c>
      <c r="C543" s="187" t="s">
        <v>398</v>
      </c>
      <c r="D543" s="187" t="s">
        <v>399</v>
      </c>
      <c r="E543" s="187" t="s">
        <v>407</v>
      </c>
      <c r="F543" s="187">
        <v>7</v>
      </c>
      <c r="G543" s="187" t="s">
        <v>404</v>
      </c>
      <c r="H543" s="187">
        <v>7</v>
      </c>
      <c r="I543" s="187" t="s">
        <v>407</v>
      </c>
      <c r="J543" s="187" t="s">
        <v>402</v>
      </c>
      <c r="K543" s="187">
        <v>0.32</v>
      </c>
      <c r="L543" s="187">
        <v>0.73</v>
      </c>
    </row>
    <row r="544" spans="2:12" ht="20.100000000000001" customHeight="1" x14ac:dyDescent="0.4">
      <c r="B544" s="187" t="s">
        <v>397</v>
      </c>
      <c r="C544" s="187" t="s">
        <v>426</v>
      </c>
      <c r="D544" s="187" t="s">
        <v>399</v>
      </c>
      <c r="E544" s="187" t="s">
        <v>411</v>
      </c>
      <c r="F544" s="187">
        <v>12</v>
      </c>
      <c r="G544" s="187" t="s">
        <v>401</v>
      </c>
      <c r="H544" s="187">
        <v>13</v>
      </c>
      <c r="I544" s="187" t="s">
        <v>411</v>
      </c>
      <c r="J544" s="187" t="s">
        <v>433</v>
      </c>
      <c r="K544" s="187">
        <v>0.46</v>
      </c>
      <c r="L544" s="187">
        <v>0.73</v>
      </c>
    </row>
    <row r="545" spans="2:12" ht="20.100000000000001" customHeight="1" x14ac:dyDescent="0.4">
      <c r="B545" s="187" t="s">
        <v>397</v>
      </c>
      <c r="C545" s="187" t="s">
        <v>398</v>
      </c>
      <c r="D545" s="187" t="s">
        <v>399</v>
      </c>
      <c r="E545" s="187" t="s">
        <v>436</v>
      </c>
      <c r="F545" s="187">
        <v>7</v>
      </c>
      <c r="G545" s="187" t="s">
        <v>442</v>
      </c>
      <c r="H545" s="187">
        <v>7</v>
      </c>
      <c r="I545" s="187" t="s">
        <v>436</v>
      </c>
      <c r="J545" s="187" t="s">
        <v>402</v>
      </c>
      <c r="K545" s="187">
        <v>0.32</v>
      </c>
      <c r="L545" s="187">
        <v>0.73</v>
      </c>
    </row>
    <row r="546" spans="2:12" ht="20.100000000000001" customHeight="1" x14ac:dyDescent="0.4">
      <c r="B546" s="187" t="s">
        <v>397</v>
      </c>
      <c r="C546" s="187" t="s">
        <v>398</v>
      </c>
      <c r="D546" s="187" t="s">
        <v>405</v>
      </c>
      <c r="E546" s="187" t="s">
        <v>436</v>
      </c>
      <c r="F546" s="187">
        <v>7</v>
      </c>
      <c r="G546" s="187" t="s">
        <v>435</v>
      </c>
      <c r="H546" s="187">
        <v>7</v>
      </c>
      <c r="I546" s="187" t="s">
        <v>436</v>
      </c>
      <c r="J546" s="187" t="s">
        <v>402</v>
      </c>
      <c r="K546" s="187">
        <v>0.32</v>
      </c>
      <c r="L546" s="187">
        <v>0.73</v>
      </c>
    </row>
    <row r="547" spans="2:12" ht="20.100000000000001" customHeight="1" x14ac:dyDescent="0.4">
      <c r="B547" s="187" t="s">
        <v>397</v>
      </c>
      <c r="C547" s="187" t="s">
        <v>398</v>
      </c>
      <c r="D547" s="187" t="s">
        <v>405</v>
      </c>
      <c r="E547" s="187" t="s">
        <v>400</v>
      </c>
      <c r="F547" s="187">
        <v>11</v>
      </c>
      <c r="G547" s="187" t="s">
        <v>406</v>
      </c>
      <c r="H547" s="187">
        <v>12</v>
      </c>
      <c r="I547" s="187" t="s">
        <v>400</v>
      </c>
      <c r="J547" s="187" t="s">
        <v>433</v>
      </c>
      <c r="K547" s="187">
        <v>0.32</v>
      </c>
      <c r="L547" s="187">
        <v>0.74</v>
      </c>
    </row>
    <row r="548" spans="2:12" ht="20.100000000000001" customHeight="1" x14ac:dyDescent="0.4">
      <c r="B548" s="187" t="s">
        <v>397</v>
      </c>
      <c r="C548" s="187" t="s">
        <v>430</v>
      </c>
      <c r="D548" s="187" t="s">
        <v>419</v>
      </c>
      <c r="E548" s="187" t="s">
        <v>411</v>
      </c>
      <c r="F548" s="187">
        <v>12</v>
      </c>
      <c r="G548" s="187" t="s">
        <v>420</v>
      </c>
      <c r="H548" s="187">
        <v>12</v>
      </c>
      <c r="I548" s="187" t="s">
        <v>414</v>
      </c>
      <c r="J548" s="187" t="s">
        <v>433</v>
      </c>
      <c r="K548" s="187">
        <v>0.45</v>
      </c>
      <c r="L548" s="187">
        <v>0.74</v>
      </c>
    </row>
    <row r="549" spans="2:12" ht="20.100000000000001" customHeight="1" x14ac:dyDescent="0.4">
      <c r="B549" s="187" t="s">
        <v>397</v>
      </c>
      <c r="C549" s="187" t="s">
        <v>430</v>
      </c>
      <c r="D549" s="187" t="s">
        <v>421</v>
      </c>
      <c r="E549" s="187" t="s">
        <v>411</v>
      </c>
      <c r="F549" s="187">
        <v>12</v>
      </c>
      <c r="G549" s="187" t="s">
        <v>422</v>
      </c>
      <c r="H549" s="187">
        <v>12</v>
      </c>
      <c r="I549" s="187" t="s">
        <v>414</v>
      </c>
      <c r="J549" s="187" t="s">
        <v>433</v>
      </c>
      <c r="K549" s="187">
        <v>0.45</v>
      </c>
      <c r="L549" s="187">
        <v>0.74</v>
      </c>
    </row>
    <row r="550" spans="2:12" ht="20.100000000000001" customHeight="1" x14ac:dyDescent="0.4">
      <c r="B550" s="187" t="s">
        <v>397</v>
      </c>
      <c r="C550" s="187" t="s">
        <v>430</v>
      </c>
      <c r="D550" s="187" t="s">
        <v>423</v>
      </c>
      <c r="E550" s="187" t="s">
        <v>411</v>
      </c>
      <c r="F550" s="187">
        <v>12</v>
      </c>
      <c r="G550" s="187" t="s">
        <v>424</v>
      </c>
      <c r="H550" s="187">
        <v>12</v>
      </c>
      <c r="I550" s="187" t="s">
        <v>414</v>
      </c>
      <c r="J550" s="187" t="s">
        <v>433</v>
      </c>
      <c r="K550" s="187">
        <v>0.38</v>
      </c>
      <c r="L550" s="187">
        <v>0.74</v>
      </c>
    </row>
    <row r="551" spans="2:12" ht="20.100000000000001" customHeight="1" x14ac:dyDescent="0.4">
      <c r="B551" s="187" t="s">
        <v>397</v>
      </c>
      <c r="C551" s="187" t="s">
        <v>430</v>
      </c>
      <c r="D551" s="187" t="s">
        <v>417</v>
      </c>
      <c r="E551" s="187" t="s">
        <v>412</v>
      </c>
      <c r="F551" s="187">
        <v>12</v>
      </c>
      <c r="G551" s="187" t="s">
        <v>406</v>
      </c>
      <c r="H551" s="187">
        <v>12</v>
      </c>
      <c r="I551" s="187" t="s">
        <v>416</v>
      </c>
      <c r="J551" s="187" t="s">
        <v>433</v>
      </c>
      <c r="K551" s="187">
        <v>0.45</v>
      </c>
      <c r="L551" s="187">
        <v>0.74</v>
      </c>
    </row>
    <row r="552" spans="2:12" ht="20.100000000000001" customHeight="1" x14ac:dyDescent="0.4">
      <c r="B552" s="187" t="s">
        <v>397</v>
      </c>
      <c r="C552" s="187" t="s">
        <v>430</v>
      </c>
      <c r="D552" s="187" t="s">
        <v>425</v>
      </c>
      <c r="E552" s="187" t="s">
        <v>411</v>
      </c>
      <c r="F552" s="187">
        <v>12</v>
      </c>
      <c r="G552" s="187" t="s">
        <v>409</v>
      </c>
      <c r="H552" s="187">
        <v>12</v>
      </c>
      <c r="I552" s="187" t="s">
        <v>416</v>
      </c>
      <c r="J552" s="187" t="s">
        <v>433</v>
      </c>
      <c r="K552" s="187">
        <v>0.45</v>
      </c>
      <c r="L552" s="187">
        <v>0.74</v>
      </c>
    </row>
    <row r="553" spans="2:12" ht="20.100000000000001" customHeight="1" x14ac:dyDescent="0.4">
      <c r="B553" s="187" t="s">
        <v>397</v>
      </c>
      <c r="C553" s="187" t="s">
        <v>431</v>
      </c>
      <c r="D553" s="187" t="s">
        <v>421</v>
      </c>
      <c r="E553" s="187" t="s">
        <v>428</v>
      </c>
      <c r="F553" s="187">
        <v>12</v>
      </c>
      <c r="G553" s="187" t="s">
        <v>422</v>
      </c>
      <c r="H553" s="187">
        <v>12</v>
      </c>
      <c r="I553" s="187" t="s">
        <v>414</v>
      </c>
      <c r="J553" s="187" t="s">
        <v>433</v>
      </c>
      <c r="K553" s="187">
        <v>0.32</v>
      </c>
      <c r="L553" s="187">
        <v>0.74</v>
      </c>
    </row>
    <row r="554" spans="2:12" ht="20.100000000000001" customHeight="1" x14ac:dyDescent="0.4">
      <c r="B554" s="187" t="s">
        <v>397</v>
      </c>
      <c r="C554" s="187" t="s">
        <v>398</v>
      </c>
      <c r="D554" s="187" t="s">
        <v>405</v>
      </c>
      <c r="E554" s="187" t="s">
        <v>403</v>
      </c>
      <c r="F554" s="187">
        <v>11</v>
      </c>
      <c r="G554" s="187" t="s">
        <v>406</v>
      </c>
      <c r="H554" s="187">
        <v>12</v>
      </c>
      <c r="I554" s="187" t="s">
        <v>403</v>
      </c>
      <c r="J554" s="187" t="s">
        <v>433</v>
      </c>
      <c r="K554" s="187">
        <v>0.32</v>
      </c>
      <c r="L554" s="187">
        <v>0.74</v>
      </c>
    </row>
    <row r="555" spans="2:12" ht="20.100000000000001" customHeight="1" x14ac:dyDescent="0.4">
      <c r="B555" s="187" t="s">
        <v>397</v>
      </c>
      <c r="C555" s="187" t="s">
        <v>410</v>
      </c>
      <c r="D555" s="187" t="s">
        <v>408</v>
      </c>
      <c r="E555" s="187" t="s">
        <v>412</v>
      </c>
      <c r="F555" s="187">
        <v>7</v>
      </c>
      <c r="G555" s="187" t="s">
        <v>409</v>
      </c>
      <c r="H555" s="187">
        <v>7</v>
      </c>
      <c r="I555" s="187" t="s">
        <v>400</v>
      </c>
      <c r="J555" s="187" t="s">
        <v>402</v>
      </c>
      <c r="K555" s="187">
        <v>0.4</v>
      </c>
      <c r="L555" s="187">
        <v>0.74</v>
      </c>
    </row>
    <row r="556" spans="2:12" ht="20.100000000000001" customHeight="1" x14ac:dyDescent="0.4">
      <c r="B556" s="187" t="s">
        <v>397</v>
      </c>
      <c r="C556" s="187" t="s">
        <v>410</v>
      </c>
      <c r="D556" s="187" t="s">
        <v>419</v>
      </c>
      <c r="E556" s="187" t="s">
        <v>411</v>
      </c>
      <c r="F556" s="187">
        <v>7</v>
      </c>
      <c r="G556" s="187" t="s">
        <v>420</v>
      </c>
      <c r="H556" s="187">
        <v>7</v>
      </c>
      <c r="I556" s="187" t="s">
        <v>403</v>
      </c>
      <c r="J556" s="187" t="s">
        <v>402</v>
      </c>
      <c r="K556" s="187">
        <v>0.4</v>
      </c>
      <c r="L556" s="187">
        <v>0.74</v>
      </c>
    </row>
    <row r="557" spans="2:12" ht="20.100000000000001" customHeight="1" x14ac:dyDescent="0.4">
      <c r="B557" s="187" t="s">
        <v>397</v>
      </c>
      <c r="C557" s="187" t="s">
        <v>410</v>
      </c>
      <c r="D557" s="187" t="s">
        <v>421</v>
      </c>
      <c r="E557" s="187" t="s">
        <v>411</v>
      </c>
      <c r="F557" s="187">
        <v>7</v>
      </c>
      <c r="G557" s="187" t="s">
        <v>422</v>
      </c>
      <c r="H557" s="187">
        <v>7</v>
      </c>
      <c r="I557" s="187" t="s">
        <v>403</v>
      </c>
      <c r="J557" s="187" t="s">
        <v>402</v>
      </c>
      <c r="K557" s="187">
        <v>0.4</v>
      </c>
      <c r="L557" s="187">
        <v>0.74</v>
      </c>
    </row>
    <row r="558" spans="2:12" ht="20.100000000000001" customHeight="1" x14ac:dyDescent="0.4">
      <c r="B558" s="187" t="s">
        <v>397</v>
      </c>
      <c r="C558" s="187" t="s">
        <v>410</v>
      </c>
      <c r="D558" s="187" t="s">
        <v>423</v>
      </c>
      <c r="E558" s="187" t="s">
        <v>411</v>
      </c>
      <c r="F558" s="187">
        <v>7</v>
      </c>
      <c r="G558" s="187" t="s">
        <v>424</v>
      </c>
      <c r="H558" s="187">
        <v>7</v>
      </c>
      <c r="I558" s="187" t="s">
        <v>403</v>
      </c>
      <c r="J558" s="187" t="s">
        <v>402</v>
      </c>
      <c r="K558" s="187">
        <v>0.35</v>
      </c>
      <c r="L558" s="187">
        <v>0.74</v>
      </c>
    </row>
    <row r="559" spans="2:12" ht="20.100000000000001" customHeight="1" x14ac:dyDescent="0.4">
      <c r="B559" s="187" t="s">
        <v>397</v>
      </c>
      <c r="C559" s="187" t="s">
        <v>413</v>
      </c>
      <c r="D559" s="187" t="s">
        <v>419</v>
      </c>
      <c r="E559" s="187" t="s">
        <v>407</v>
      </c>
      <c r="F559" s="187">
        <v>7</v>
      </c>
      <c r="G559" s="187" t="s">
        <v>420</v>
      </c>
      <c r="H559" s="187">
        <v>7</v>
      </c>
      <c r="I559" s="187" t="s">
        <v>414</v>
      </c>
      <c r="J559" s="187" t="s">
        <v>402</v>
      </c>
      <c r="K559" s="187">
        <v>0.33</v>
      </c>
      <c r="L559" s="187">
        <v>0.74</v>
      </c>
    </row>
    <row r="560" spans="2:12" ht="20.100000000000001" customHeight="1" x14ac:dyDescent="0.4">
      <c r="B560" s="187" t="s">
        <v>397</v>
      </c>
      <c r="C560" s="187" t="s">
        <v>413</v>
      </c>
      <c r="D560" s="187" t="s">
        <v>419</v>
      </c>
      <c r="E560" s="187" t="s">
        <v>400</v>
      </c>
      <c r="F560" s="187">
        <v>7</v>
      </c>
      <c r="G560" s="187" t="s">
        <v>438</v>
      </c>
      <c r="H560" s="187">
        <v>7</v>
      </c>
      <c r="I560" s="187" t="s">
        <v>414</v>
      </c>
      <c r="J560" s="187" t="s">
        <v>402</v>
      </c>
      <c r="K560" s="187">
        <v>0.33</v>
      </c>
      <c r="L560" s="187">
        <v>0.74</v>
      </c>
    </row>
    <row r="561" spans="2:12" ht="20.100000000000001" customHeight="1" x14ac:dyDescent="0.4">
      <c r="B561" s="187" t="s">
        <v>397</v>
      </c>
      <c r="C561" s="187" t="s">
        <v>413</v>
      </c>
      <c r="D561" s="187" t="s">
        <v>421</v>
      </c>
      <c r="E561" s="187" t="s">
        <v>407</v>
      </c>
      <c r="F561" s="187">
        <v>7</v>
      </c>
      <c r="G561" s="187" t="s">
        <v>422</v>
      </c>
      <c r="H561" s="187">
        <v>7</v>
      </c>
      <c r="I561" s="187" t="s">
        <v>414</v>
      </c>
      <c r="J561" s="187" t="s">
        <v>402</v>
      </c>
      <c r="K561" s="187">
        <v>0.33</v>
      </c>
      <c r="L561" s="187">
        <v>0.74</v>
      </c>
    </row>
    <row r="562" spans="2:12" ht="20.100000000000001" customHeight="1" x14ac:dyDescent="0.4">
      <c r="B562" s="187" t="s">
        <v>397</v>
      </c>
      <c r="C562" s="187" t="s">
        <v>413</v>
      </c>
      <c r="D562" s="187" t="s">
        <v>421</v>
      </c>
      <c r="E562" s="187" t="s">
        <v>400</v>
      </c>
      <c r="F562" s="187">
        <v>7</v>
      </c>
      <c r="G562" s="187" t="s">
        <v>439</v>
      </c>
      <c r="H562" s="187">
        <v>7</v>
      </c>
      <c r="I562" s="187" t="s">
        <v>414</v>
      </c>
      <c r="J562" s="187" t="s">
        <v>402</v>
      </c>
      <c r="K562" s="187">
        <v>0.33</v>
      </c>
      <c r="L562" s="187">
        <v>0.74</v>
      </c>
    </row>
    <row r="563" spans="2:12" ht="20.100000000000001" customHeight="1" x14ac:dyDescent="0.4">
      <c r="B563" s="187" t="s">
        <v>397</v>
      </c>
      <c r="C563" s="187" t="s">
        <v>413</v>
      </c>
      <c r="D563" s="187" t="s">
        <v>423</v>
      </c>
      <c r="E563" s="187" t="s">
        <v>407</v>
      </c>
      <c r="F563" s="187">
        <v>7</v>
      </c>
      <c r="G563" s="187" t="s">
        <v>424</v>
      </c>
      <c r="H563" s="187">
        <v>7</v>
      </c>
      <c r="I563" s="187" t="s">
        <v>414</v>
      </c>
      <c r="J563" s="187" t="s">
        <v>402</v>
      </c>
      <c r="K563" s="187">
        <v>0.28000000000000003</v>
      </c>
      <c r="L563" s="187">
        <v>0.74</v>
      </c>
    </row>
    <row r="564" spans="2:12" ht="20.100000000000001" customHeight="1" x14ac:dyDescent="0.4">
      <c r="B564" s="187" t="s">
        <v>397</v>
      </c>
      <c r="C564" s="187" t="s">
        <v>413</v>
      </c>
      <c r="D564" s="187" t="s">
        <v>425</v>
      </c>
      <c r="E564" s="187" t="s">
        <v>407</v>
      </c>
      <c r="F564" s="187">
        <v>7</v>
      </c>
      <c r="G564" s="187" t="s">
        <v>409</v>
      </c>
      <c r="H564" s="187">
        <v>7</v>
      </c>
      <c r="I564" s="187" t="s">
        <v>416</v>
      </c>
      <c r="J564" s="187" t="s">
        <v>402</v>
      </c>
      <c r="K564" s="187">
        <v>0.33</v>
      </c>
      <c r="L564" s="187">
        <v>0.74</v>
      </c>
    </row>
    <row r="565" spans="2:12" ht="20.100000000000001" customHeight="1" x14ac:dyDescent="0.4">
      <c r="B565" s="187" t="s">
        <v>397</v>
      </c>
      <c r="C565" s="187" t="s">
        <v>426</v>
      </c>
      <c r="D565" s="187" t="s">
        <v>419</v>
      </c>
      <c r="E565" s="187" t="s">
        <v>411</v>
      </c>
      <c r="F565" s="187">
        <v>12</v>
      </c>
      <c r="G565" s="187" t="s">
        <v>420</v>
      </c>
      <c r="H565" s="187">
        <v>12</v>
      </c>
      <c r="I565" s="187" t="s">
        <v>411</v>
      </c>
      <c r="J565" s="187" t="s">
        <v>433</v>
      </c>
      <c r="K565" s="187">
        <v>0.45</v>
      </c>
      <c r="L565" s="187">
        <v>0.74</v>
      </c>
    </row>
    <row r="566" spans="2:12" ht="20.100000000000001" customHeight="1" x14ac:dyDescent="0.4">
      <c r="B566" s="187" t="s">
        <v>397</v>
      </c>
      <c r="C566" s="187" t="s">
        <v>426</v>
      </c>
      <c r="D566" s="187" t="s">
        <v>421</v>
      </c>
      <c r="E566" s="187" t="s">
        <v>411</v>
      </c>
      <c r="F566" s="187">
        <v>12</v>
      </c>
      <c r="G566" s="187" t="s">
        <v>422</v>
      </c>
      <c r="H566" s="187">
        <v>12</v>
      </c>
      <c r="I566" s="187" t="s">
        <v>411</v>
      </c>
      <c r="J566" s="187" t="s">
        <v>433</v>
      </c>
      <c r="K566" s="187">
        <v>0.45</v>
      </c>
      <c r="L566" s="187">
        <v>0.74</v>
      </c>
    </row>
    <row r="567" spans="2:12" ht="20.100000000000001" customHeight="1" x14ac:dyDescent="0.4">
      <c r="B567" s="187" t="s">
        <v>397</v>
      </c>
      <c r="C567" s="187" t="s">
        <v>426</v>
      </c>
      <c r="D567" s="187" t="s">
        <v>423</v>
      </c>
      <c r="E567" s="187" t="s">
        <v>411</v>
      </c>
      <c r="F567" s="187">
        <v>12</v>
      </c>
      <c r="G567" s="187" t="s">
        <v>424</v>
      </c>
      <c r="H567" s="187">
        <v>12</v>
      </c>
      <c r="I567" s="187" t="s">
        <v>411</v>
      </c>
      <c r="J567" s="187" t="s">
        <v>433</v>
      </c>
      <c r="K567" s="187">
        <v>0.38</v>
      </c>
      <c r="L567" s="187">
        <v>0.74</v>
      </c>
    </row>
    <row r="568" spans="2:12" ht="20.100000000000001" customHeight="1" x14ac:dyDescent="0.4">
      <c r="B568" s="187" t="s">
        <v>397</v>
      </c>
      <c r="C568" s="187" t="s">
        <v>398</v>
      </c>
      <c r="D568" s="187" t="s">
        <v>405</v>
      </c>
      <c r="E568" s="187" t="s">
        <v>407</v>
      </c>
      <c r="F568" s="187">
        <v>11</v>
      </c>
      <c r="G568" s="187" t="s">
        <v>406</v>
      </c>
      <c r="H568" s="187">
        <v>12</v>
      </c>
      <c r="I568" s="187" t="s">
        <v>407</v>
      </c>
      <c r="J568" s="187" t="s">
        <v>433</v>
      </c>
      <c r="K568" s="187">
        <v>0.32</v>
      </c>
      <c r="L568" s="187">
        <v>0.74</v>
      </c>
    </row>
    <row r="569" spans="2:12" ht="20.100000000000001" customHeight="1" x14ac:dyDescent="0.4">
      <c r="B569" s="187" t="s">
        <v>397</v>
      </c>
      <c r="C569" s="187" t="s">
        <v>427</v>
      </c>
      <c r="D569" s="187" t="s">
        <v>419</v>
      </c>
      <c r="E569" s="187" t="s">
        <v>411</v>
      </c>
      <c r="F569" s="187">
        <v>12</v>
      </c>
      <c r="G569" s="187" t="s">
        <v>420</v>
      </c>
      <c r="H569" s="187">
        <v>12</v>
      </c>
      <c r="I569" s="187" t="s">
        <v>428</v>
      </c>
      <c r="J569" s="187" t="s">
        <v>433</v>
      </c>
      <c r="K569" s="187">
        <v>0.36</v>
      </c>
      <c r="L569" s="187">
        <v>0.74</v>
      </c>
    </row>
    <row r="570" spans="2:12" ht="20.100000000000001" customHeight="1" x14ac:dyDescent="0.4">
      <c r="B570" s="187" t="s">
        <v>397</v>
      </c>
      <c r="C570" s="187" t="s">
        <v>427</v>
      </c>
      <c r="D570" s="187" t="s">
        <v>421</v>
      </c>
      <c r="E570" s="187" t="s">
        <v>411</v>
      </c>
      <c r="F570" s="187">
        <v>12</v>
      </c>
      <c r="G570" s="187" t="s">
        <v>422</v>
      </c>
      <c r="H570" s="187">
        <v>12</v>
      </c>
      <c r="I570" s="187" t="s">
        <v>428</v>
      </c>
      <c r="J570" s="187" t="s">
        <v>433</v>
      </c>
      <c r="K570" s="187">
        <v>0.36</v>
      </c>
      <c r="L570" s="187">
        <v>0.74</v>
      </c>
    </row>
    <row r="571" spans="2:12" ht="20.100000000000001" customHeight="1" x14ac:dyDescent="0.4">
      <c r="B571" s="187" t="s">
        <v>397</v>
      </c>
      <c r="C571" s="187" t="s">
        <v>427</v>
      </c>
      <c r="D571" s="187" t="s">
        <v>423</v>
      </c>
      <c r="E571" s="187" t="s">
        <v>411</v>
      </c>
      <c r="F571" s="187">
        <v>12</v>
      </c>
      <c r="G571" s="187" t="s">
        <v>424</v>
      </c>
      <c r="H571" s="187">
        <v>12</v>
      </c>
      <c r="I571" s="187" t="s">
        <v>428</v>
      </c>
      <c r="J571" s="187" t="s">
        <v>433</v>
      </c>
      <c r="K571" s="187">
        <v>0.33</v>
      </c>
      <c r="L571" s="187">
        <v>0.74</v>
      </c>
    </row>
    <row r="572" spans="2:12" ht="20.100000000000001" customHeight="1" x14ac:dyDescent="0.4">
      <c r="B572" s="187" t="s">
        <v>397</v>
      </c>
      <c r="C572" s="187" t="s">
        <v>430</v>
      </c>
      <c r="D572" s="187" t="s">
        <v>419</v>
      </c>
      <c r="E572" s="187" t="s">
        <v>418</v>
      </c>
      <c r="F572" s="187">
        <v>12</v>
      </c>
      <c r="G572" s="187" t="s">
        <v>420</v>
      </c>
      <c r="H572" s="187">
        <v>12</v>
      </c>
      <c r="I572" s="187" t="s">
        <v>414</v>
      </c>
      <c r="J572" s="187" t="s">
        <v>433</v>
      </c>
      <c r="K572" s="187">
        <v>0.44</v>
      </c>
      <c r="L572" s="187">
        <v>0.74</v>
      </c>
    </row>
    <row r="573" spans="2:12" ht="20.100000000000001" customHeight="1" x14ac:dyDescent="0.4">
      <c r="B573" s="187" t="s">
        <v>397</v>
      </c>
      <c r="C573" s="187" t="s">
        <v>430</v>
      </c>
      <c r="D573" s="187" t="s">
        <v>421</v>
      </c>
      <c r="E573" s="187" t="s">
        <v>418</v>
      </c>
      <c r="F573" s="187">
        <v>12</v>
      </c>
      <c r="G573" s="187" t="s">
        <v>422</v>
      </c>
      <c r="H573" s="187">
        <v>12</v>
      </c>
      <c r="I573" s="187" t="s">
        <v>414</v>
      </c>
      <c r="J573" s="187" t="s">
        <v>433</v>
      </c>
      <c r="K573" s="187">
        <v>0.43</v>
      </c>
      <c r="L573" s="187">
        <v>0.74</v>
      </c>
    </row>
    <row r="574" spans="2:12" ht="20.100000000000001" customHeight="1" x14ac:dyDescent="0.4">
      <c r="B574" s="187" t="s">
        <v>397</v>
      </c>
      <c r="C574" s="187" t="s">
        <v>430</v>
      </c>
      <c r="D574" s="187" t="s">
        <v>423</v>
      </c>
      <c r="E574" s="187" t="s">
        <v>418</v>
      </c>
      <c r="F574" s="187">
        <v>12</v>
      </c>
      <c r="G574" s="187" t="s">
        <v>424</v>
      </c>
      <c r="H574" s="187">
        <v>12</v>
      </c>
      <c r="I574" s="187" t="s">
        <v>414</v>
      </c>
      <c r="J574" s="187" t="s">
        <v>433</v>
      </c>
      <c r="K574" s="187">
        <v>0.37</v>
      </c>
      <c r="L574" s="187">
        <v>0.74</v>
      </c>
    </row>
    <row r="575" spans="2:12" ht="20.100000000000001" customHeight="1" x14ac:dyDescent="0.4">
      <c r="B575" s="187" t="s">
        <v>397</v>
      </c>
      <c r="C575" s="187" t="s">
        <v>430</v>
      </c>
      <c r="D575" s="187" t="s">
        <v>425</v>
      </c>
      <c r="E575" s="187" t="s">
        <v>418</v>
      </c>
      <c r="F575" s="187">
        <v>12</v>
      </c>
      <c r="G575" s="187" t="s">
        <v>409</v>
      </c>
      <c r="H575" s="187">
        <v>12</v>
      </c>
      <c r="I575" s="187" t="s">
        <v>416</v>
      </c>
      <c r="J575" s="187" t="s">
        <v>433</v>
      </c>
      <c r="K575" s="187">
        <v>0.44</v>
      </c>
      <c r="L575" s="187">
        <v>0.74</v>
      </c>
    </row>
    <row r="576" spans="2:12" ht="20.100000000000001" customHeight="1" x14ac:dyDescent="0.4">
      <c r="B576" s="187" t="s">
        <v>397</v>
      </c>
      <c r="C576" s="187" t="s">
        <v>431</v>
      </c>
      <c r="D576" s="187" t="s">
        <v>419</v>
      </c>
      <c r="E576" s="187" t="s">
        <v>432</v>
      </c>
      <c r="F576" s="187">
        <v>12</v>
      </c>
      <c r="G576" s="187" t="s">
        <v>420</v>
      </c>
      <c r="H576" s="187">
        <v>12</v>
      </c>
      <c r="I576" s="187" t="s">
        <v>414</v>
      </c>
      <c r="J576" s="187" t="s">
        <v>433</v>
      </c>
      <c r="K576" s="187">
        <v>0.31</v>
      </c>
      <c r="L576" s="187">
        <v>0.74</v>
      </c>
    </row>
    <row r="577" spans="2:12" ht="20.100000000000001" customHeight="1" x14ac:dyDescent="0.4">
      <c r="B577" s="187" t="s">
        <v>397</v>
      </c>
      <c r="C577" s="187" t="s">
        <v>431</v>
      </c>
      <c r="D577" s="187" t="s">
        <v>421</v>
      </c>
      <c r="E577" s="187" t="s">
        <v>432</v>
      </c>
      <c r="F577" s="187">
        <v>12</v>
      </c>
      <c r="G577" s="187" t="s">
        <v>422</v>
      </c>
      <c r="H577" s="187">
        <v>12</v>
      </c>
      <c r="I577" s="187" t="s">
        <v>414</v>
      </c>
      <c r="J577" s="187" t="s">
        <v>433</v>
      </c>
      <c r="K577" s="187">
        <v>0.31</v>
      </c>
      <c r="L577" s="187">
        <v>0.74</v>
      </c>
    </row>
    <row r="578" spans="2:12" ht="20.100000000000001" customHeight="1" x14ac:dyDescent="0.4">
      <c r="B578" s="187" t="s">
        <v>397</v>
      </c>
      <c r="C578" s="187" t="s">
        <v>431</v>
      </c>
      <c r="D578" s="187" t="s">
        <v>423</v>
      </c>
      <c r="E578" s="187" t="s">
        <v>432</v>
      </c>
      <c r="F578" s="187">
        <v>12</v>
      </c>
      <c r="G578" s="187" t="s">
        <v>424</v>
      </c>
      <c r="H578" s="187">
        <v>12</v>
      </c>
      <c r="I578" s="187" t="s">
        <v>414</v>
      </c>
      <c r="J578" s="187" t="s">
        <v>433</v>
      </c>
      <c r="K578" s="187">
        <v>0.26</v>
      </c>
      <c r="L578" s="187">
        <v>0.74</v>
      </c>
    </row>
    <row r="579" spans="2:12" ht="20.100000000000001" customHeight="1" x14ac:dyDescent="0.4">
      <c r="B579" s="187" t="s">
        <v>397</v>
      </c>
      <c r="C579" s="187" t="s">
        <v>431</v>
      </c>
      <c r="D579" s="187" t="s">
        <v>425</v>
      </c>
      <c r="E579" s="187" t="s">
        <v>432</v>
      </c>
      <c r="F579" s="187">
        <v>12</v>
      </c>
      <c r="G579" s="187" t="s">
        <v>409</v>
      </c>
      <c r="H579" s="187">
        <v>12</v>
      </c>
      <c r="I579" s="187" t="s">
        <v>416</v>
      </c>
      <c r="J579" s="187" t="s">
        <v>433</v>
      </c>
      <c r="K579" s="187">
        <v>0.32</v>
      </c>
      <c r="L579" s="187">
        <v>0.74</v>
      </c>
    </row>
    <row r="580" spans="2:12" ht="20.100000000000001" customHeight="1" x14ac:dyDescent="0.4">
      <c r="B580" s="187" t="s">
        <v>397</v>
      </c>
      <c r="C580" s="187" t="s">
        <v>398</v>
      </c>
      <c r="D580" s="187" t="s">
        <v>399</v>
      </c>
      <c r="E580" s="187" t="s">
        <v>400</v>
      </c>
      <c r="F580" s="187">
        <v>11</v>
      </c>
      <c r="G580" s="187" t="s">
        <v>401</v>
      </c>
      <c r="H580" s="187">
        <v>12</v>
      </c>
      <c r="I580" s="187" t="s">
        <v>400</v>
      </c>
      <c r="J580" s="187" t="s">
        <v>433</v>
      </c>
      <c r="K580" s="187">
        <v>0.32</v>
      </c>
      <c r="L580" s="187">
        <v>0.74</v>
      </c>
    </row>
    <row r="581" spans="2:12" ht="20.100000000000001" customHeight="1" x14ac:dyDescent="0.4">
      <c r="B581" s="187" t="s">
        <v>397</v>
      </c>
      <c r="C581" s="187" t="s">
        <v>410</v>
      </c>
      <c r="D581" s="187" t="s">
        <v>399</v>
      </c>
      <c r="E581" s="187" t="s">
        <v>437</v>
      </c>
      <c r="F581" s="187">
        <v>7</v>
      </c>
      <c r="G581" s="187" t="s">
        <v>442</v>
      </c>
      <c r="H581" s="187">
        <v>7</v>
      </c>
      <c r="I581" s="187" t="s">
        <v>436</v>
      </c>
      <c r="J581" s="187" t="s">
        <v>402</v>
      </c>
      <c r="K581" s="187">
        <v>0.39</v>
      </c>
      <c r="L581" s="187">
        <v>0.74</v>
      </c>
    </row>
    <row r="582" spans="2:12" ht="20.100000000000001" customHeight="1" x14ac:dyDescent="0.4">
      <c r="B582" s="187" t="s">
        <v>397</v>
      </c>
      <c r="C582" s="187" t="s">
        <v>410</v>
      </c>
      <c r="D582" s="187" t="s">
        <v>405</v>
      </c>
      <c r="E582" s="187" t="s">
        <v>437</v>
      </c>
      <c r="F582" s="187">
        <v>7</v>
      </c>
      <c r="G582" s="187" t="s">
        <v>435</v>
      </c>
      <c r="H582" s="187">
        <v>7</v>
      </c>
      <c r="I582" s="187" t="s">
        <v>436</v>
      </c>
      <c r="J582" s="187" t="s">
        <v>402</v>
      </c>
      <c r="K582" s="187">
        <v>0.39</v>
      </c>
      <c r="L582" s="187">
        <v>0.74</v>
      </c>
    </row>
    <row r="583" spans="2:12" ht="20.100000000000001" customHeight="1" x14ac:dyDescent="0.4">
      <c r="B583" s="187" t="s">
        <v>397</v>
      </c>
      <c r="C583" s="187" t="s">
        <v>426</v>
      </c>
      <c r="D583" s="187" t="s">
        <v>399</v>
      </c>
      <c r="E583" s="187" t="s">
        <v>418</v>
      </c>
      <c r="F583" s="187">
        <v>12</v>
      </c>
      <c r="G583" s="187" t="s">
        <v>401</v>
      </c>
      <c r="H583" s="187">
        <v>12</v>
      </c>
      <c r="I583" s="187" t="s">
        <v>418</v>
      </c>
      <c r="J583" s="187" t="s">
        <v>433</v>
      </c>
      <c r="K583" s="187">
        <v>0.45</v>
      </c>
      <c r="L583" s="187">
        <v>0.75</v>
      </c>
    </row>
    <row r="584" spans="2:12" ht="20.100000000000001" customHeight="1" x14ac:dyDescent="0.4">
      <c r="B584" s="187" t="s">
        <v>397</v>
      </c>
      <c r="C584" s="187" t="s">
        <v>426</v>
      </c>
      <c r="D584" s="187" t="s">
        <v>408</v>
      </c>
      <c r="E584" s="187" t="s">
        <v>411</v>
      </c>
      <c r="F584" s="187">
        <v>12</v>
      </c>
      <c r="G584" s="187" t="s">
        <v>409</v>
      </c>
      <c r="H584" s="187">
        <v>12</v>
      </c>
      <c r="I584" s="187" t="s">
        <v>411</v>
      </c>
      <c r="J584" s="187" t="s">
        <v>433</v>
      </c>
      <c r="K584" s="187">
        <v>0.45</v>
      </c>
      <c r="L584" s="187">
        <v>0.75</v>
      </c>
    </row>
    <row r="585" spans="2:12" ht="20.100000000000001" customHeight="1" x14ac:dyDescent="0.4">
      <c r="B585" s="187" t="s">
        <v>397</v>
      </c>
      <c r="C585" s="187" t="s">
        <v>410</v>
      </c>
      <c r="D585" s="187" t="s">
        <v>405</v>
      </c>
      <c r="E585" s="187" t="s">
        <v>412</v>
      </c>
      <c r="F585" s="187">
        <v>11</v>
      </c>
      <c r="G585" s="187" t="s">
        <v>406</v>
      </c>
      <c r="H585" s="187">
        <v>12</v>
      </c>
      <c r="I585" s="187" t="s">
        <v>400</v>
      </c>
      <c r="J585" s="187" t="s">
        <v>433</v>
      </c>
      <c r="K585" s="187">
        <v>0.4</v>
      </c>
      <c r="L585" s="187">
        <v>0.75</v>
      </c>
    </row>
    <row r="586" spans="2:12" ht="20.100000000000001" customHeight="1" x14ac:dyDescent="0.4">
      <c r="B586" s="187" t="s">
        <v>397</v>
      </c>
      <c r="C586" s="187" t="s">
        <v>427</v>
      </c>
      <c r="D586" s="187" t="s">
        <v>399</v>
      </c>
      <c r="E586" s="187" t="s">
        <v>418</v>
      </c>
      <c r="F586" s="187">
        <v>12</v>
      </c>
      <c r="G586" s="187" t="s">
        <v>401</v>
      </c>
      <c r="H586" s="187">
        <v>12</v>
      </c>
      <c r="I586" s="187" t="s">
        <v>432</v>
      </c>
      <c r="J586" s="187" t="s">
        <v>433</v>
      </c>
      <c r="K586" s="187">
        <v>0.36</v>
      </c>
      <c r="L586" s="187">
        <v>0.75</v>
      </c>
    </row>
    <row r="587" spans="2:12" ht="20.100000000000001" customHeight="1" x14ac:dyDescent="0.4">
      <c r="B587" s="187" t="s">
        <v>397</v>
      </c>
      <c r="C587" s="187" t="s">
        <v>427</v>
      </c>
      <c r="D587" s="187" t="s">
        <v>408</v>
      </c>
      <c r="E587" s="187" t="s">
        <v>411</v>
      </c>
      <c r="F587" s="187">
        <v>12</v>
      </c>
      <c r="G587" s="187" t="s">
        <v>409</v>
      </c>
      <c r="H587" s="187">
        <v>12</v>
      </c>
      <c r="I587" s="187" t="s">
        <v>428</v>
      </c>
      <c r="J587" s="187" t="s">
        <v>433</v>
      </c>
      <c r="K587" s="187">
        <v>0.37</v>
      </c>
      <c r="L587" s="187">
        <v>0.75</v>
      </c>
    </row>
    <row r="588" spans="2:12" ht="20.100000000000001" customHeight="1" x14ac:dyDescent="0.4">
      <c r="B588" s="187" t="s">
        <v>397</v>
      </c>
      <c r="C588" s="187" t="s">
        <v>430</v>
      </c>
      <c r="D588" s="187" t="s">
        <v>408</v>
      </c>
      <c r="E588" s="187" t="s">
        <v>418</v>
      </c>
      <c r="F588" s="187">
        <v>12</v>
      </c>
      <c r="G588" s="187" t="s">
        <v>409</v>
      </c>
      <c r="H588" s="187">
        <v>12</v>
      </c>
      <c r="I588" s="187" t="s">
        <v>414</v>
      </c>
      <c r="J588" s="187" t="s">
        <v>433</v>
      </c>
      <c r="K588" s="187">
        <v>0.44</v>
      </c>
      <c r="L588" s="187">
        <v>0.75</v>
      </c>
    </row>
    <row r="589" spans="2:12" ht="20.100000000000001" customHeight="1" x14ac:dyDescent="0.4">
      <c r="B589" s="187" t="s">
        <v>397</v>
      </c>
      <c r="C589" s="187" t="s">
        <v>413</v>
      </c>
      <c r="D589" s="187" t="s">
        <v>419</v>
      </c>
      <c r="E589" s="187" t="s">
        <v>400</v>
      </c>
      <c r="F589" s="187">
        <v>11</v>
      </c>
      <c r="G589" s="187" t="s">
        <v>420</v>
      </c>
      <c r="H589" s="187">
        <v>12</v>
      </c>
      <c r="I589" s="187" t="s">
        <v>414</v>
      </c>
      <c r="J589" s="187" t="s">
        <v>433</v>
      </c>
      <c r="K589" s="187">
        <v>0.33</v>
      </c>
      <c r="L589" s="187">
        <v>0.75</v>
      </c>
    </row>
    <row r="590" spans="2:12" ht="20.100000000000001" customHeight="1" x14ac:dyDescent="0.4">
      <c r="B590" s="187" t="s">
        <v>397</v>
      </c>
      <c r="C590" s="187" t="s">
        <v>413</v>
      </c>
      <c r="D590" s="187" t="s">
        <v>419</v>
      </c>
      <c r="E590" s="187" t="s">
        <v>403</v>
      </c>
      <c r="F590" s="187">
        <v>11</v>
      </c>
      <c r="G590" s="187" t="s">
        <v>438</v>
      </c>
      <c r="H590" s="187">
        <v>12</v>
      </c>
      <c r="I590" s="187" t="s">
        <v>414</v>
      </c>
      <c r="J590" s="187" t="s">
        <v>433</v>
      </c>
      <c r="K590" s="187">
        <v>0.33</v>
      </c>
      <c r="L590" s="187">
        <v>0.75</v>
      </c>
    </row>
    <row r="591" spans="2:12" ht="20.100000000000001" customHeight="1" x14ac:dyDescent="0.4">
      <c r="B591" s="187" t="s">
        <v>397</v>
      </c>
      <c r="C591" s="187" t="s">
        <v>413</v>
      </c>
      <c r="D591" s="187" t="s">
        <v>421</v>
      </c>
      <c r="E591" s="187" t="s">
        <v>400</v>
      </c>
      <c r="F591" s="187">
        <v>11</v>
      </c>
      <c r="G591" s="187" t="s">
        <v>422</v>
      </c>
      <c r="H591" s="187">
        <v>12</v>
      </c>
      <c r="I591" s="187" t="s">
        <v>414</v>
      </c>
      <c r="J591" s="187" t="s">
        <v>433</v>
      </c>
      <c r="K591" s="187">
        <v>0.33</v>
      </c>
      <c r="L591" s="187">
        <v>0.75</v>
      </c>
    </row>
    <row r="592" spans="2:12" ht="20.100000000000001" customHeight="1" x14ac:dyDescent="0.4">
      <c r="B592" s="187" t="s">
        <v>397</v>
      </c>
      <c r="C592" s="187" t="s">
        <v>413</v>
      </c>
      <c r="D592" s="187" t="s">
        <v>421</v>
      </c>
      <c r="E592" s="187" t="s">
        <v>403</v>
      </c>
      <c r="F592" s="187">
        <v>11</v>
      </c>
      <c r="G592" s="187" t="s">
        <v>439</v>
      </c>
      <c r="H592" s="187">
        <v>12</v>
      </c>
      <c r="I592" s="187" t="s">
        <v>414</v>
      </c>
      <c r="J592" s="187" t="s">
        <v>433</v>
      </c>
      <c r="K592" s="187">
        <v>0.33</v>
      </c>
      <c r="L592" s="187">
        <v>0.75</v>
      </c>
    </row>
    <row r="593" spans="2:12" ht="20.100000000000001" customHeight="1" x14ac:dyDescent="0.4">
      <c r="B593" s="187" t="s">
        <v>397</v>
      </c>
      <c r="C593" s="187" t="s">
        <v>413</v>
      </c>
      <c r="D593" s="187" t="s">
        <v>423</v>
      </c>
      <c r="E593" s="187" t="s">
        <v>400</v>
      </c>
      <c r="F593" s="187">
        <v>11</v>
      </c>
      <c r="G593" s="187" t="s">
        <v>424</v>
      </c>
      <c r="H593" s="187">
        <v>12</v>
      </c>
      <c r="I593" s="187" t="s">
        <v>414</v>
      </c>
      <c r="J593" s="187" t="s">
        <v>433</v>
      </c>
      <c r="K593" s="187">
        <v>0.28000000000000003</v>
      </c>
      <c r="L593" s="187">
        <v>0.75</v>
      </c>
    </row>
    <row r="594" spans="2:12" ht="20.100000000000001" customHeight="1" x14ac:dyDescent="0.4">
      <c r="B594" s="187" t="s">
        <v>397</v>
      </c>
      <c r="C594" s="187" t="s">
        <v>413</v>
      </c>
      <c r="D594" s="187" t="s">
        <v>417</v>
      </c>
      <c r="E594" s="187" t="s">
        <v>407</v>
      </c>
      <c r="F594" s="187">
        <v>11</v>
      </c>
      <c r="G594" s="187" t="s">
        <v>406</v>
      </c>
      <c r="H594" s="187">
        <v>12</v>
      </c>
      <c r="I594" s="187" t="s">
        <v>416</v>
      </c>
      <c r="J594" s="187" t="s">
        <v>433</v>
      </c>
      <c r="K594" s="187">
        <v>0.34</v>
      </c>
      <c r="L594" s="187">
        <v>0.75</v>
      </c>
    </row>
    <row r="595" spans="2:12" ht="20.100000000000001" customHeight="1" x14ac:dyDescent="0.4">
      <c r="B595" s="187" t="s">
        <v>397</v>
      </c>
      <c r="C595" s="187" t="s">
        <v>413</v>
      </c>
      <c r="D595" s="187" t="s">
        <v>425</v>
      </c>
      <c r="E595" s="187" t="s">
        <v>400</v>
      </c>
      <c r="F595" s="187">
        <v>11</v>
      </c>
      <c r="G595" s="187" t="s">
        <v>409</v>
      </c>
      <c r="H595" s="187">
        <v>12</v>
      </c>
      <c r="I595" s="187" t="s">
        <v>416</v>
      </c>
      <c r="J595" s="187" t="s">
        <v>433</v>
      </c>
      <c r="K595" s="187">
        <v>0.34</v>
      </c>
      <c r="L595" s="187">
        <v>0.75</v>
      </c>
    </row>
    <row r="596" spans="2:12" ht="20.100000000000001" customHeight="1" x14ac:dyDescent="0.4">
      <c r="B596" s="187" t="s">
        <v>397</v>
      </c>
      <c r="C596" s="187" t="s">
        <v>431</v>
      </c>
      <c r="D596" s="187" t="s">
        <v>408</v>
      </c>
      <c r="E596" s="187" t="s">
        <v>432</v>
      </c>
      <c r="F596" s="187">
        <v>12</v>
      </c>
      <c r="G596" s="187" t="s">
        <v>409</v>
      </c>
      <c r="H596" s="187">
        <v>12</v>
      </c>
      <c r="I596" s="187" t="s">
        <v>414</v>
      </c>
      <c r="J596" s="187" t="s">
        <v>433</v>
      </c>
      <c r="K596" s="187">
        <v>0.32</v>
      </c>
      <c r="L596" s="187">
        <v>0.75</v>
      </c>
    </row>
    <row r="597" spans="2:12" ht="20.100000000000001" customHeight="1" x14ac:dyDescent="0.4">
      <c r="B597" s="187" t="s">
        <v>397</v>
      </c>
      <c r="C597" s="187" t="s">
        <v>431</v>
      </c>
      <c r="D597" s="187" t="s">
        <v>419</v>
      </c>
      <c r="E597" s="187" t="s">
        <v>428</v>
      </c>
      <c r="F597" s="187">
        <v>12</v>
      </c>
      <c r="G597" s="187" t="s">
        <v>420</v>
      </c>
      <c r="H597" s="187">
        <v>12</v>
      </c>
      <c r="I597" s="187" t="s">
        <v>414</v>
      </c>
      <c r="J597" s="187" t="s">
        <v>433</v>
      </c>
      <c r="K597" s="187">
        <v>0.32</v>
      </c>
      <c r="L597" s="187">
        <v>0.75</v>
      </c>
    </row>
    <row r="598" spans="2:12" ht="20.100000000000001" customHeight="1" x14ac:dyDescent="0.4">
      <c r="B598" s="187" t="s">
        <v>397</v>
      </c>
      <c r="C598" s="187" t="s">
        <v>431</v>
      </c>
      <c r="D598" s="187" t="s">
        <v>423</v>
      </c>
      <c r="E598" s="187" t="s">
        <v>428</v>
      </c>
      <c r="F598" s="187">
        <v>12</v>
      </c>
      <c r="G598" s="187" t="s">
        <v>424</v>
      </c>
      <c r="H598" s="187">
        <v>12</v>
      </c>
      <c r="I598" s="187" t="s">
        <v>414</v>
      </c>
      <c r="J598" s="187" t="s">
        <v>433</v>
      </c>
      <c r="K598" s="187">
        <v>0.26</v>
      </c>
      <c r="L598" s="187">
        <v>0.75</v>
      </c>
    </row>
    <row r="599" spans="2:12" ht="20.100000000000001" customHeight="1" x14ac:dyDescent="0.4">
      <c r="B599" s="187" t="s">
        <v>397</v>
      </c>
      <c r="C599" s="187" t="s">
        <v>431</v>
      </c>
      <c r="D599" s="187" t="s">
        <v>417</v>
      </c>
      <c r="E599" s="187" t="s">
        <v>429</v>
      </c>
      <c r="F599" s="187">
        <v>12</v>
      </c>
      <c r="G599" s="187" t="s">
        <v>406</v>
      </c>
      <c r="H599" s="187">
        <v>12</v>
      </c>
      <c r="I599" s="187" t="s">
        <v>416</v>
      </c>
      <c r="J599" s="187" t="s">
        <v>433</v>
      </c>
      <c r="K599" s="187">
        <v>0.32</v>
      </c>
      <c r="L599" s="187">
        <v>0.75</v>
      </c>
    </row>
    <row r="600" spans="2:12" ht="20.100000000000001" customHeight="1" x14ac:dyDescent="0.4">
      <c r="B600" s="187" t="s">
        <v>397</v>
      </c>
      <c r="C600" s="187" t="s">
        <v>431</v>
      </c>
      <c r="D600" s="187" t="s">
        <v>425</v>
      </c>
      <c r="E600" s="187" t="s">
        <v>428</v>
      </c>
      <c r="F600" s="187">
        <v>12</v>
      </c>
      <c r="G600" s="187" t="s">
        <v>409</v>
      </c>
      <c r="H600" s="187">
        <v>12</v>
      </c>
      <c r="I600" s="187" t="s">
        <v>416</v>
      </c>
      <c r="J600" s="187" t="s">
        <v>433</v>
      </c>
      <c r="K600" s="187">
        <v>0.32</v>
      </c>
      <c r="L600" s="187">
        <v>0.75</v>
      </c>
    </row>
    <row r="601" spans="2:12" ht="20.100000000000001" customHeight="1" x14ac:dyDescent="0.4">
      <c r="B601" s="187" t="s">
        <v>397</v>
      </c>
      <c r="C601" s="187" t="s">
        <v>426</v>
      </c>
      <c r="D601" s="187" t="s">
        <v>399</v>
      </c>
      <c r="E601" s="187" t="s">
        <v>412</v>
      </c>
      <c r="F601" s="187">
        <v>12</v>
      </c>
      <c r="G601" s="187" t="s">
        <v>401</v>
      </c>
      <c r="H601" s="187">
        <v>12</v>
      </c>
      <c r="I601" s="187" t="s">
        <v>412</v>
      </c>
      <c r="J601" s="187" t="s">
        <v>433</v>
      </c>
      <c r="K601" s="187">
        <v>0.45</v>
      </c>
      <c r="L601" s="187">
        <v>0.75</v>
      </c>
    </row>
    <row r="602" spans="2:12" ht="20.100000000000001" customHeight="1" x14ac:dyDescent="0.4">
      <c r="B602" s="187" t="s">
        <v>397</v>
      </c>
      <c r="C602" s="187" t="s">
        <v>410</v>
      </c>
      <c r="D602" s="187" t="s">
        <v>405</v>
      </c>
      <c r="E602" s="187" t="s">
        <v>411</v>
      </c>
      <c r="F602" s="187">
        <v>11</v>
      </c>
      <c r="G602" s="187" t="s">
        <v>406</v>
      </c>
      <c r="H602" s="187">
        <v>12</v>
      </c>
      <c r="I602" s="187" t="s">
        <v>403</v>
      </c>
      <c r="J602" s="187" t="s">
        <v>433</v>
      </c>
      <c r="K602" s="187">
        <v>0.4</v>
      </c>
      <c r="L602" s="187">
        <v>0.75</v>
      </c>
    </row>
    <row r="603" spans="2:12" ht="20.100000000000001" customHeight="1" x14ac:dyDescent="0.4">
      <c r="B603" s="187" t="s">
        <v>397</v>
      </c>
      <c r="C603" s="187" t="s">
        <v>427</v>
      </c>
      <c r="D603" s="187" t="s">
        <v>399</v>
      </c>
      <c r="E603" s="187" t="s">
        <v>412</v>
      </c>
      <c r="F603" s="187">
        <v>12</v>
      </c>
      <c r="G603" s="187" t="s">
        <v>401</v>
      </c>
      <c r="H603" s="187">
        <v>12</v>
      </c>
      <c r="I603" s="187" t="s">
        <v>429</v>
      </c>
      <c r="J603" s="187" t="s">
        <v>433</v>
      </c>
      <c r="K603" s="187">
        <v>0.36</v>
      </c>
      <c r="L603" s="187">
        <v>0.75</v>
      </c>
    </row>
    <row r="604" spans="2:12" ht="20.100000000000001" customHeight="1" x14ac:dyDescent="0.4">
      <c r="B604" s="187" t="s">
        <v>397</v>
      </c>
      <c r="C604" s="187" t="s">
        <v>430</v>
      </c>
      <c r="D604" s="187" t="s">
        <v>405</v>
      </c>
      <c r="E604" s="187" t="s">
        <v>412</v>
      </c>
      <c r="F604" s="187">
        <v>12</v>
      </c>
      <c r="G604" s="187" t="s">
        <v>406</v>
      </c>
      <c r="H604" s="187">
        <v>12</v>
      </c>
      <c r="I604" s="187" t="s">
        <v>414</v>
      </c>
      <c r="J604" s="187" t="s">
        <v>433</v>
      </c>
      <c r="K604" s="187">
        <v>0.45</v>
      </c>
      <c r="L604" s="187">
        <v>0.75</v>
      </c>
    </row>
    <row r="605" spans="2:12" ht="20.100000000000001" customHeight="1" x14ac:dyDescent="0.4">
      <c r="B605" s="187" t="s">
        <v>397</v>
      </c>
      <c r="C605" s="187" t="s">
        <v>430</v>
      </c>
      <c r="D605" s="187" t="s">
        <v>408</v>
      </c>
      <c r="E605" s="187" t="s">
        <v>411</v>
      </c>
      <c r="F605" s="187">
        <v>12</v>
      </c>
      <c r="G605" s="187" t="s">
        <v>409</v>
      </c>
      <c r="H605" s="187">
        <v>12</v>
      </c>
      <c r="I605" s="187" t="s">
        <v>414</v>
      </c>
      <c r="J605" s="187" t="s">
        <v>433</v>
      </c>
      <c r="K605" s="187">
        <v>0.45</v>
      </c>
      <c r="L605" s="187">
        <v>0.75</v>
      </c>
    </row>
    <row r="606" spans="2:12" ht="20.100000000000001" customHeight="1" x14ac:dyDescent="0.4">
      <c r="B606" s="187" t="s">
        <v>397</v>
      </c>
      <c r="C606" s="187" t="s">
        <v>430</v>
      </c>
      <c r="D606" s="187" t="s">
        <v>415</v>
      </c>
      <c r="E606" s="187" t="s">
        <v>412</v>
      </c>
      <c r="F606" s="187">
        <v>12</v>
      </c>
      <c r="G606" s="187" t="s">
        <v>401</v>
      </c>
      <c r="H606" s="187">
        <v>12</v>
      </c>
      <c r="I606" s="187" t="s">
        <v>416</v>
      </c>
      <c r="J606" s="187" t="s">
        <v>433</v>
      </c>
      <c r="K606" s="187">
        <v>0.45</v>
      </c>
      <c r="L606" s="187">
        <v>0.75</v>
      </c>
    </row>
    <row r="607" spans="2:12" ht="20.100000000000001" customHeight="1" x14ac:dyDescent="0.4">
      <c r="B607" s="187" t="s">
        <v>397</v>
      </c>
      <c r="C607" s="187" t="s">
        <v>431</v>
      </c>
      <c r="D607" s="187" t="s">
        <v>405</v>
      </c>
      <c r="E607" s="187" t="s">
        <v>429</v>
      </c>
      <c r="F607" s="187">
        <v>12</v>
      </c>
      <c r="G607" s="187" t="s">
        <v>406</v>
      </c>
      <c r="H607" s="187">
        <v>12</v>
      </c>
      <c r="I607" s="187" t="s">
        <v>414</v>
      </c>
      <c r="J607" s="187" t="s">
        <v>433</v>
      </c>
      <c r="K607" s="187">
        <v>0.32</v>
      </c>
      <c r="L607" s="187">
        <v>0.75</v>
      </c>
    </row>
    <row r="608" spans="2:12" ht="20.100000000000001" customHeight="1" x14ac:dyDescent="0.4">
      <c r="B608" s="187" t="s">
        <v>397</v>
      </c>
      <c r="C608" s="187" t="s">
        <v>431</v>
      </c>
      <c r="D608" s="187" t="s">
        <v>408</v>
      </c>
      <c r="E608" s="187" t="s">
        <v>428</v>
      </c>
      <c r="F608" s="187">
        <v>12</v>
      </c>
      <c r="G608" s="187" t="s">
        <v>409</v>
      </c>
      <c r="H608" s="187">
        <v>12</v>
      </c>
      <c r="I608" s="187" t="s">
        <v>414</v>
      </c>
      <c r="J608" s="187" t="s">
        <v>433</v>
      </c>
      <c r="K608" s="187">
        <v>0.32</v>
      </c>
      <c r="L608" s="187">
        <v>0.75</v>
      </c>
    </row>
    <row r="609" spans="2:12" ht="20.100000000000001" customHeight="1" x14ac:dyDescent="0.4">
      <c r="B609" s="187" t="s">
        <v>397</v>
      </c>
      <c r="C609" s="187" t="s">
        <v>431</v>
      </c>
      <c r="D609" s="187" t="s">
        <v>415</v>
      </c>
      <c r="E609" s="187" t="s">
        <v>429</v>
      </c>
      <c r="F609" s="187">
        <v>12</v>
      </c>
      <c r="G609" s="187" t="s">
        <v>401</v>
      </c>
      <c r="H609" s="187">
        <v>12</v>
      </c>
      <c r="I609" s="187" t="s">
        <v>416</v>
      </c>
      <c r="J609" s="187" t="s">
        <v>433</v>
      </c>
      <c r="K609" s="187">
        <v>0.32</v>
      </c>
      <c r="L609" s="187">
        <v>0.75</v>
      </c>
    </row>
    <row r="610" spans="2:12" ht="20.100000000000001" customHeight="1" x14ac:dyDescent="0.4">
      <c r="B610" s="187" t="s">
        <v>397</v>
      </c>
      <c r="C610" s="187" t="s">
        <v>426</v>
      </c>
      <c r="D610" s="187" t="s">
        <v>408</v>
      </c>
      <c r="E610" s="187" t="s">
        <v>412</v>
      </c>
      <c r="F610" s="187">
        <v>12</v>
      </c>
      <c r="G610" s="187" t="s">
        <v>409</v>
      </c>
      <c r="H610" s="187">
        <v>12</v>
      </c>
      <c r="I610" s="187" t="s">
        <v>412</v>
      </c>
      <c r="J610" s="187" t="s">
        <v>433</v>
      </c>
      <c r="K610" s="187">
        <v>0.45</v>
      </c>
      <c r="L610" s="187">
        <v>0.75</v>
      </c>
    </row>
    <row r="611" spans="2:12" ht="20.100000000000001" customHeight="1" x14ac:dyDescent="0.4">
      <c r="B611" s="187" t="s">
        <v>397</v>
      </c>
      <c r="C611" s="187" t="s">
        <v>410</v>
      </c>
      <c r="D611" s="187" t="s">
        <v>405</v>
      </c>
      <c r="E611" s="187" t="s">
        <v>418</v>
      </c>
      <c r="F611" s="187">
        <v>11</v>
      </c>
      <c r="G611" s="187" t="s">
        <v>406</v>
      </c>
      <c r="H611" s="187">
        <v>12</v>
      </c>
      <c r="I611" s="187" t="s">
        <v>407</v>
      </c>
      <c r="J611" s="187" t="s">
        <v>433</v>
      </c>
      <c r="K611" s="187">
        <v>0.39</v>
      </c>
      <c r="L611" s="187">
        <v>0.75</v>
      </c>
    </row>
    <row r="612" spans="2:12" ht="20.100000000000001" customHeight="1" x14ac:dyDescent="0.4">
      <c r="B612" s="187" t="s">
        <v>397</v>
      </c>
      <c r="C612" s="187" t="s">
        <v>427</v>
      </c>
      <c r="D612" s="187" t="s">
        <v>408</v>
      </c>
      <c r="E612" s="187" t="s">
        <v>412</v>
      </c>
      <c r="F612" s="187">
        <v>12</v>
      </c>
      <c r="G612" s="187" t="s">
        <v>409</v>
      </c>
      <c r="H612" s="187">
        <v>12</v>
      </c>
      <c r="I612" s="187" t="s">
        <v>429</v>
      </c>
      <c r="J612" s="187" t="s">
        <v>433</v>
      </c>
      <c r="K612" s="187">
        <v>0.37</v>
      </c>
      <c r="L612" s="187">
        <v>0.75</v>
      </c>
    </row>
    <row r="613" spans="2:12" ht="20.100000000000001" customHeight="1" x14ac:dyDescent="0.4">
      <c r="B613" s="187" t="s">
        <v>397</v>
      </c>
      <c r="C613" s="187" t="s">
        <v>410</v>
      </c>
      <c r="D613" s="187" t="s">
        <v>399</v>
      </c>
      <c r="E613" s="187" t="s">
        <v>412</v>
      </c>
      <c r="F613" s="187">
        <v>11</v>
      </c>
      <c r="G613" s="187" t="s">
        <v>401</v>
      </c>
      <c r="H613" s="187">
        <v>12</v>
      </c>
      <c r="I613" s="187" t="s">
        <v>400</v>
      </c>
      <c r="J613" s="187" t="s">
        <v>433</v>
      </c>
      <c r="K613" s="187">
        <v>0.39</v>
      </c>
      <c r="L613" s="187">
        <v>0.75</v>
      </c>
    </row>
    <row r="614" spans="2:12" ht="20.100000000000001" customHeight="1" x14ac:dyDescent="0.4">
      <c r="B614" s="187" t="s">
        <v>397</v>
      </c>
      <c r="C614" s="187" t="s">
        <v>426</v>
      </c>
      <c r="D614" s="187" t="s">
        <v>399</v>
      </c>
      <c r="E614" s="187" t="s">
        <v>411</v>
      </c>
      <c r="F614" s="187">
        <v>12</v>
      </c>
      <c r="G614" s="187" t="s">
        <v>440</v>
      </c>
      <c r="H614" s="187">
        <v>12</v>
      </c>
      <c r="I614" s="187" t="s">
        <v>411</v>
      </c>
      <c r="J614" s="187" t="s">
        <v>433</v>
      </c>
      <c r="K614" s="187">
        <v>0.45</v>
      </c>
      <c r="L614" s="187">
        <v>0.75</v>
      </c>
    </row>
    <row r="615" spans="2:12" ht="20.100000000000001" customHeight="1" x14ac:dyDescent="0.4">
      <c r="B615" s="187" t="s">
        <v>397</v>
      </c>
      <c r="C615" s="187" t="s">
        <v>426</v>
      </c>
      <c r="D615" s="187" t="s">
        <v>408</v>
      </c>
      <c r="E615" s="187" t="s">
        <v>411</v>
      </c>
      <c r="F615" s="187">
        <v>12</v>
      </c>
      <c r="G615" s="187" t="s">
        <v>441</v>
      </c>
      <c r="H615" s="187">
        <v>12</v>
      </c>
      <c r="I615" s="187" t="s">
        <v>411</v>
      </c>
      <c r="J615" s="187" t="s">
        <v>433</v>
      </c>
      <c r="K615" s="187">
        <v>0.45</v>
      </c>
      <c r="L615" s="187">
        <v>0.75</v>
      </c>
    </row>
    <row r="616" spans="2:12" ht="20.100000000000001" customHeight="1" x14ac:dyDescent="0.4">
      <c r="B616" s="187" t="s">
        <v>397</v>
      </c>
      <c r="C616" s="187" t="s">
        <v>398</v>
      </c>
      <c r="D616" s="187" t="s">
        <v>408</v>
      </c>
      <c r="E616" s="187" t="s">
        <v>400</v>
      </c>
      <c r="F616" s="187">
        <v>11</v>
      </c>
      <c r="G616" s="187" t="s">
        <v>409</v>
      </c>
      <c r="H616" s="187">
        <v>11</v>
      </c>
      <c r="I616" s="187" t="s">
        <v>400</v>
      </c>
      <c r="J616" s="187" t="s">
        <v>433</v>
      </c>
      <c r="K616" s="187">
        <v>0.32</v>
      </c>
      <c r="L616" s="187">
        <v>0.76</v>
      </c>
    </row>
    <row r="617" spans="2:12" ht="20.100000000000001" customHeight="1" x14ac:dyDescent="0.4">
      <c r="B617" s="187" t="s">
        <v>397</v>
      </c>
      <c r="C617" s="187" t="s">
        <v>398</v>
      </c>
      <c r="D617" s="187" t="s">
        <v>419</v>
      </c>
      <c r="E617" s="187" t="s">
        <v>403</v>
      </c>
      <c r="F617" s="187">
        <v>11</v>
      </c>
      <c r="G617" s="187" t="s">
        <v>420</v>
      </c>
      <c r="H617" s="187">
        <v>11</v>
      </c>
      <c r="I617" s="187" t="s">
        <v>403</v>
      </c>
      <c r="J617" s="187" t="s">
        <v>433</v>
      </c>
      <c r="K617" s="187">
        <v>0.32</v>
      </c>
      <c r="L617" s="187">
        <v>0.76</v>
      </c>
    </row>
    <row r="618" spans="2:12" ht="20.100000000000001" customHeight="1" x14ac:dyDescent="0.4">
      <c r="B618" s="187" t="s">
        <v>397</v>
      </c>
      <c r="C618" s="187" t="s">
        <v>398</v>
      </c>
      <c r="D618" s="187" t="s">
        <v>421</v>
      </c>
      <c r="E618" s="187" t="s">
        <v>403</v>
      </c>
      <c r="F618" s="187">
        <v>11</v>
      </c>
      <c r="G618" s="187" t="s">
        <v>422</v>
      </c>
      <c r="H618" s="187">
        <v>11</v>
      </c>
      <c r="I618" s="187" t="s">
        <v>403</v>
      </c>
      <c r="J618" s="187" t="s">
        <v>433</v>
      </c>
      <c r="K618" s="187">
        <v>0.32</v>
      </c>
      <c r="L618" s="187">
        <v>0.76</v>
      </c>
    </row>
    <row r="619" spans="2:12" ht="20.100000000000001" customHeight="1" x14ac:dyDescent="0.4">
      <c r="B619" s="187" t="s">
        <v>397</v>
      </c>
      <c r="C619" s="187" t="s">
        <v>398</v>
      </c>
      <c r="D619" s="187" t="s">
        <v>423</v>
      </c>
      <c r="E619" s="187" t="s">
        <v>403</v>
      </c>
      <c r="F619" s="187">
        <v>11</v>
      </c>
      <c r="G619" s="187" t="s">
        <v>424</v>
      </c>
      <c r="H619" s="187">
        <v>11</v>
      </c>
      <c r="I619" s="187" t="s">
        <v>403</v>
      </c>
      <c r="J619" s="187" t="s">
        <v>433</v>
      </c>
      <c r="K619" s="187">
        <v>0.27</v>
      </c>
      <c r="L619" s="187">
        <v>0.76</v>
      </c>
    </row>
    <row r="620" spans="2:12" ht="20.100000000000001" customHeight="1" x14ac:dyDescent="0.4">
      <c r="B620" s="187" t="s">
        <v>397</v>
      </c>
      <c r="C620" s="187" t="s">
        <v>413</v>
      </c>
      <c r="D620" s="187" t="s">
        <v>405</v>
      </c>
      <c r="E620" s="187" t="s">
        <v>407</v>
      </c>
      <c r="F620" s="187">
        <v>11</v>
      </c>
      <c r="G620" s="187" t="s">
        <v>406</v>
      </c>
      <c r="H620" s="187">
        <v>12</v>
      </c>
      <c r="I620" s="187" t="s">
        <v>414</v>
      </c>
      <c r="J620" s="187" t="s">
        <v>433</v>
      </c>
      <c r="K620" s="187">
        <v>0.34</v>
      </c>
      <c r="L620" s="187">
        <v>0.76</v>
      </c>
    </row>
    <row r="621" spans="2:12" ht="20.100000000000001" customHeight="1" x14ac:dyDescent="0.4">
      <c r="B621" s="187" t="s">
        <v>397</v>
      </c>
      <c r="C621" s="187" t="s">
        <v>413</v>
      </c>
      <c r="D621" s="187" t="s">
        <v>408</v>
      </c>
      <c r="E621" s="187" t="s">
        <v>400</v>
      </c>
      <c r="F621" s="187">
        <v>11</v>
      </c>
      <c r="G621" s="187" t="s">
        <v>409</v>
      </c>
      <c r="H621" s="187">
        <v>12</v>
      </c>
      <c r="I621" s="187" t="s">
        <v>414</v>
      </c>
      <c r="J621" s="187" t="s">
        <v>433</v>
      </c>
      <c r="K621" s="187">
        <v>0.34</v>
      </c>
      <c r="L621" s="187">
        <v>0.76</v>
      </c>
    </row>
    <row r="622" spans="2:12" ht="20.100000000000001" customHeight="1" x14ac:dyDescent="0.4">
      <c r="B622" s="187" t="s">
        <v>397</v>
      </c>
      <c r="C622" s="187" t="s">
        <v>413</v>
      </c>
      <c r="D622" s="187" t="s">
        <v>415</v>
      </c>
      <c r="E622" s="187" t="s">
        <v>407</v>
      </c>
      <c r="F622" s="187">
        <v>11</v>
      </c>
      <c r="G622" s="187" t="s">
        <v>401</v>
      </c>
      <c r="H622" s="187">
        <v>12</v>
      </c>
      <c r="I622" s="187" t="s">
        <v>416</v>
      </c>
      <c r="J622" s="187" t="s">
        <v>433</v>
      </c>
      <c r="K622" s="187">
        <v>0.34</v>
      </c>
      <c r="L622" s="187">
        <v>0.76</v>
      </c>
    </row>
    <row r="623" spans="2:12" ht="20.100000000000001" customHeight="1" x14ac:dyDescent="0.4">
      <c r="B623" s="187" t="s">
        <v>397</v>
      </c>
      <c r="C623" s="187" t="s">
        <v>413</v>
      </c>
      <c r="D623" s="187" t="s">
        <v>417</v>
      </c>
      <c r="E623" s="187" t="s">
        <v>403</v>
      </c>
      <c r="F623" s="187">
        <v>11</v>
      </c>
      <c r="G623" s="187" t="s">
        <v>406</v>
      </c>
      <c r="H623" s="187">
        <v>12</v>
      </c>
      <c r="I623" s="187" t="s">
        <v>416</v>
      </c>
      <c r="J623" s="187" t="s">
        <v>433</v>
      </c>
      <c r="K623" s="187">
        <v>0.34</v>
      </c>
      <c r="L623" s="187">
        <v>0.76</v>
      </c>
    </row>
    <row r="624" spans="2:12" ht="20.100000000000001" customHeight="1" x14ac:dyDescent="0.4">
      <c r="B624" s="187" t="s">
        <v>397</v>
      </c>
      <c r="C624" s="187" t="s">
        <v>426</v>
      </c>
      <c r="D624" s="187" t="s">
        <v>408</v>
      </c>
      <c r="E624" s="187" t="s">
        <v>412</v>
      </c>
      <c r="F624" s="187">
        <v>7</v>
      </c>
      <c r="G624" s="187" t="s">
        <v>409</v>
      </c>
      <c r="H624" s="187">
        <v>7</v>
      </c>
      <c r="I624" s="187" t="s">
        <v>412</v>
      </c>
      <c r="J624" s="187" t="s">
        <v>402</v>
      </c>
      <c r="K624" s="187">
        <v>0.45</v>
      </c>
      <c r="L624" s="187">
        <v>0.76</v>
      </c>
    </row>
    <row r="625" spans="2:12" ht="20.100000000000001" customHeight="1" x14ac:dyDescent="0.4">
      <c r="B625" s="187" t="s">
        <v>397</v>
      </c>
      <c r="C625" s="187" t="s">
        <v>426</v>
      </c>
      <c r="D625" s="187" t="s">
        <v>419</v>
      </c>
      <c r="E625" s="187" t="s">
        <v>411</v>
      </c>
      <c r="F625" s="187">
        <v>7</v>
      </c>
      <c r="G625" s="187" t="s">
        <v>420</v>
      </c>
      <c r="H625" s="187">
        <v>7</v>
      </c>
      <c r="I625" s="187" t="s">
        <v>411</v>
      </c>
      <c r="J625" s="187" t="s">
        <v>402</v>
      </c>
      <c r="K625" s="187">
        <v>0.45</v>
      </c>
      <c r="L625" s="187">
        <v>0.76</v>
      </c>
    </row>
    <row r="626" spans="2:12" ht="20.100000000000001" customHeight="1" x14ac:dyDescent="0.4">
      <c r="B626" s="187" t="s">
        <v>397</v>
      </c>
      <c r="C626" s="187" t="s">
        <v>426</v>
      </c>
      <c r="D626" s="187" t="s">
        <v>421</v>
      </c>
      <c r="E626" s="187" t="s">
        <v>411</v>
      </c>
      <c r="F626" s="187">
        <v>7</v>
      </c>
      <c r="G626" s="187" t="s">
        <v>422</v>
      </c>
      <c r="H626" s="187">
        <v>7</v>
      </c>
      <c r="I626" s="187" t="s">
        <v>411</v>
      </c>
      <c r="J626" s="187" t="s">
        <v>402</v>
      </c>
      <c r="K626" s="187">
        <v>0.45</v>
      </c>
      <c r="L626" s="187">
        <v>0.76</v>
      </c>
    </row>
    <row r="627" spans="2:12" ht="20.100000000000001" customHeight="1" x14ac:dyDescent="0.4">
      <c r="B627" s="187" t="s">
        <v>397</v>
      </c>
      <c r="C627" s="187" t="s">
        <v>426</v>
      </c>
      <c r="D627" s="187" t="s">
        <v>423</v>
      </c>
      <c r="E627" s="187" t="s">
        <v>411</v>
      </c>
      <c r="F627" s="187">
        <v>7</v>
      </c>
      <c r="G627" s="187" t="s">
        <v>424</v>
      </c>
      <c r="H627" s="187">
        <v>7</v>
      </c>
      <c r="I627" s="187" t="s">
        <v>411</v>
      </c>
      <c r="J627" s="187" t="s">
        <v>402</v>
      </c>
      <c r="K627" s="187">
        <v>0.38</v>
      </c>
      <c r="L627" s="187">
        <v>0.76</v>
      </c>
    </row>
    <row r="628" spans="2:12" ht="20.100000000000001" customHeight="1" x14ac:dyDescent="0.4">
      <c r="B628" s="187" t="s">
        <v>397</v>
      </c>
      <c r="C628" s="187" t="s">
        <v>427</v>
      </c>
      <c r="D628" s="187" t="s">
        <v>408</v>
      </c>
      <c r="E628" s="187" t="s">
        <v>412</v>
      </c>
      <c r="F628" s="187">
        <v>7</v>
      </c>
      <c r="G628" s="187" t="s">
        <v>409</v>
      </c>
      <c r="H628" s="187">
        <v>7</v>
      </c>
      <c r="I628" s="187" t="s">
        <v>429</v>
      </c>
      <c r="J628" s="187" t="s">
        <v>402</v>
      </c>
      <c r="K628" s="187">
        <v>0.37</v>
      </c>
      <c r="L628" s="187">
        <v>0.76</v>
      </c>
    </row>
    <row r="629" spans="2:12" ht="20.100000000000001" customHeight="1" x14ac:dyDescent="0.4">
      <c r="B629" s="187" t="s">
        <v>397</v>
      </c>
      <c r="C629" s="187" t="s">
        <v>427</v>
      </c>
      <c r="D629" s="187" t="s">
        <v>419</v>
      </c>
      <c r="E629" s="187" t="s">
        <v>411</v>
      </c>
      <c r="F629" s="187">
        <v>7</v>
      </c>
      <c r="G629" s="187" t="s">
        <v>420</v>
      </c>
      <c r="H629" s="187">
        <v>7</v>
      </c>
      <c r="I629" s="187" t="s">
        <v>428</v>
      </c>
      <c r="J629" s="187" t="s">
        <v>402</v>
      </c>
      <c r="K629" s="187">
        <v>0.36</v>
      </c>
      <c r="L629" s="187">
        <v>0.76</v>
      </c>
    </row>
    <row r="630" spans="2:12" ht="20.100000000000001" customHeight="1" x14ac:dyDescent="0.4">
      <c r="B630" s="187" t="s">
        <v>397</v>
      </c>
      <c r="C630" s="187" t="s">
        <v>427</v>
      </c>
      <c r="D630" s="187" t="s">
        <v>421</v>
      </c>
      <c r="E630" s="187" t="s">
        <v>411</v>
      </c>
      <c r="F630" s="187">
        <v>7</v>
      </c>
      <c r="G630" s="187" t="s">
        <v>422</v>
      </c>
      <c r="H630" s="187">
        <v>7</v>
      </c>
      <c r="I630" s="187" t="s">
        <v>428</v>
      </c>
      <c r="J630" s="187" t="s">
        <v>402</v>
      </c>
      <c r="K630" s="187">
        <v>0.36</v>
      </c>
      <c r="L630" s="187">
        <v>0.76</v>
      </c>
    </row>
    <row r="631" spans="2:12" ht="20.100000000000001" customHeight="1" x14ac:dyDescent="0.4">
      <c r="B631" s="187" t="s">
        <v>397</v>
      </c>
      <c r="C631" s="187" t="s">
        <v>427</v>
      </c>
      <c r="D631" s="187" t="s">
        <v>423</v>
      </c>
      <c r="E631" s="187" t="s">
        <v>411</v>
      </c>
      <c r="F631" s="187">
        <v>7</v>
      </c>
      <c r="G631" s="187" t="s">
        <v>424</v>
      </c>
      <c r="H631" s="187">
        <v>7</v>
      </c>
      <c r="I631" s="187" t="s">
        <v>428</v>
      </c>
      <c r="J631" s="187" t="s">
        <v>402</v>
      </c>
      <c r="K631" s="187">
        <v>0.33</v>
      </c>
      <c r="L631" s="187">
        <v>0.76</v>
      </c>
    </row>
    <row r="632" spans="2:12" ht="20.100000000000001" customHeight="1" x14ac:dyDescent="0.4">
      <c r="B632" s="187" t="s">
        <v>397</v>
      </c>
      <c r="C632" s="187" t="s">
        <v>430</v>
      </c>
      <c r="D632" s="187" t="s">
        <v>419</v>
      </c>
      <c r="E632" s="187" t="s">
        <v>418</v>
      </c>
      <c r="F632" s="187">
        <v>7</v>
      </c>
      <c r="G632" s="187" t="s">
        <v>420</v>
      </c>
      <c r="H632" s="187">
        <v>7</v>
      </c>
      <c r="I632" s="187" t="s">
        <v>414</v>
      </c>
      <c r="J632" s="187" t="s">
        <v>402</v>
      </c>
      <c r="K632" s="187">
        <v>0.44</v>
      </c>
      <c r="L632" s="187">
        <v>0.76</v>
      </c>
    </row>
    <row r="633" spans="2:12" ht="20.100000000000001" customHeight="1" x14ac:dyDescent="0.4">
      <c r="B633" s="187" t="s">
        <v>397</v>
      </c>
      <c r="C633" s="187" t="s">
        <v>430</v>
      </c>
      <c r="D633" s="187" t="s">
        <v>419</v>
      </c>
      <c r="E633" s="187" t="s">
        <v>412</v>
      </c>
      <c r="F633" s="187">
        <v>7</v>
      </c>
      <c r="G633" s="187" t="s">
        <v>438</v>
      </c>
      <c r="H633" s="187">
        <v>7</v>
      </c>
      <c r="I633" s="187" t="s">
        <v>414</v>
      </c>
      <c r="J633" s="187" t="s">
        <v>402</v>
      </c>
      <c r="K633" s="187">
        <v>0.44</v>
      </c>
      <c r="L633" s="187">
        <v>0.76</v>
      </c>
    </row>
    <row r="634" spans="2:12" ht="20.100000000000001" customHeight="1" x14ac:dyDescent="0.4">
      <c r="B634" s="187" t="s">
        <v>397</v>
      </c>
      <c r="C634" s="187" t="s">
        <v>430</v>
      </c>
      <c r="D634" s="187" t="s">
        <v>421</v>
      </c>
      <c r="E634" s="187" t="s">
        <v>418</v>
      </c>
      <c r="F634" s="187">
        <v>7</v>
      </c>
      <c r="G634" s="187" t="s">
        <v>422</v>
      </c>
      <c r="H634" s="187">
        <v>7</v>
      </c>
      <c r="I634" s="187" t="s">
        <v>414</v>
      </c>
      <c r="J634" s="187" t="s">
        <v>402</v>
      </c>
      <c r="K634" s="187">
        <v>0.43</v>
      </c>
      <c r="L634" s="187">
        <v>0.76</v>
      </c>
    </row>
    <row r="635" spans="2:12" ht="20.100000000000001" customHeight="1" x14ac:dyDescent="0.4">
      <c r="B635" s="187" t="s">
        <v>397</v>
      </c>
      <c r="C635" s="187" t="s">
        <v>430</v>
      </c>
      <c r="D635" s="187" t="s">
        <v>421</v>
      </c>
      <c r="E635" s="187" t="s">
        <v>412</v>
      </c>
      <c r="F635" s="187">
        <v>7</v>
      </c>
      <c r="G635" s="187" t="s">
        <v>439</v>
      </c>
      <c r="H635" s="187">
        <v>7</v>
      </c>
      <c r="I635" s="187" t="s">
        <v>414</v>
      </c>
      <c r="J635" s="187" t="s">
        <v>402</v>
      </c>
      <c r="K635" s="187">
        <v>0.44</v>
      </c>
      <c r="L635" s="187">
        <v>0.76</v>
      </c>
    </row>
    <row r="636" spans="2:12" ht="20.100000000000001" customHeight="1" x14ac:dyDescent="0.4">
      <c r="B636" s="187" t="s">
        <v>397</v>
      </c>
      <c r="C636" s="187" t="s">
        <v>430</v>
      </c>
      <c r="D636" s="187" t="s">
        <v>423</v>
      </c>
      <c r="E636" s="187" t="s">
        <v>418</v>
      </c>
      <c r="F636" s="187">
        <v>7</v>
      </c>
      <c r="G636" s="187" t="s">
        <v>424</v>
      </c>
      <c r="H636" s="187">
        <v>7</v>
      </c>
      <c r="I636" s="187" t="s">
        <v>414</v>
      </c>
      <c r="J636" s="187" t="s">
        <v>402</v>
      </c>
      <c r="K636" s="187">
        <v>0.37</v>
      </c>
      <c r="L636" s="187">
        <v>0.76</v>
      </c>
    </row>
    <row r="637" spans="2:12" ht="20.100000000000001" customHeight="1" x14ac:dyDescent="0.4">
      <c r="B637" s="187" t="s">
        <v>397</v>
      </c>
      <c r="C637" s="187" t="s">
        <v>430</v>
      </c>
      <c r="D637" s="187" t="s">
        <v>425</v>
      </c>
      <c r="E637" s="187" t="s">
        <v>418</v>
      </c>
      <c r="F637" s="187">
        <v>7</v>
      </c>
      <c r="G637" s="187" t="s">
        <v>409</v>
      </c>
      <c r="H637" s="187">
        <v>7</v>
      </c>
      <c r="I637" s="187" t="s">
        <v>416</v>
      </c>
      <c r="J637" s="187" t="s">
        <v>402</v>
      </c>
      <c r="K637" s="187">
        <v>0.44</v>
      </c>
      <c r="L637" s="187">
        <v>0.76</v>
      </c>
    </row>
    <row r="638" spans="2:12" ht="20.100000000000001" customHeight="1" x14ac:dyDescent="0.4">
      <c r="B638" s="187" t="s">
        <v>397</v>
      </c>
      <c r="C638" s="187" t="s">
        <v>431</v>
      </c>
      <c r="D638" s="187" t="s">
        <v>419</v>
      </c>
      <c r="E638" s="187" t="s">
        <v>432</v>
      </c>
      <c r="F638" s="187">
        <v>7</v>
      </c>
      <c r="G638" s="187" t="s">
        <v>420</v>
      </c>
      <c r="H638" s="187">
        <v>7</v>
      </c>
      <c r="I638" s="187" t="s">
        <v>414</v>
      </c>
      <c r="J638" s="187" t="s">
        <v>402</v>
      </c>
      <c r="K638" s="187">
        <v>0.31</v>
      </c>
      <c r="L638" s="187">
        <v>0.76</v>
      </c>
    </row>
    <row r="639" spans="2:12" ht="20.100000000000001" customHeight="1" x14ac:dyDescent="0.4">
      <c r="B639" s="187" t="s">
        <v>397</v>
      </c>
      <c r="C639" s="187" t="s">
        <v>431</v>
      </c>
      <c r="D639" s="187" t="s">
        <v>419</v>
      </c>
      <c r="E639" s="187" t="s">
        <v>429</v>
      </c>
      <c r="F639" s="187">
        <v>7</v>
      </c>
      <c r="G639" s="187" t="s">
        <v>438</v>
      </c>
      <c r="H639" s="187">
        <v>7</v>
      </c>
      <c r="I639" s="187" t="s">
        <v>414</v>
      </c>
      <c r="J639" s="187" t="s">
        <v>402</v>
      </c>
      <c r="K639" s="187">
        <v>0.31</v>
      </c>
      <c r="L639" s="187">
        <v>0.76</v>
      </c>
    </row>
    <row r="640" spans="2:12" ht="20.100000000000001" customHeight="1" x14ac:dyDescent="0.4">
      <c r="B640" s="187" t="s">
        <v>397</v>
      </c>
      <c r="C640" s="187" t="s">
        <v>431</v>
      </c>
      <c r="D640" s="187" t="s">
        <v>421</v>
      </c>
      <c r="E640" s="187" t="s">
        <v>432</v>
      </c>
      <c r="F640" s="187">
        <v>7</v>
      </c>
      <c r="G640" s="187" t="s">
        <v>422</v>
      </c>
      <c r="H640" s="187">
        <v>7</v>
      </c>
      <c r="I640" s="187" t="s">
        <v>414</v>
      </c>
      <c r="J640" s="187" t="s">
        <v>402</v>
      </c>
      <c r="K640" s="187">
        <v>0.31</v>
      </c>
      <c r="L640" s="187">
        <v>0.76</v>
      </c>
    </row>
    <row r="641" spans="2:12" ht="20.100000000000001" customHeight="1" x14ac:dyDescent="0.4">
      <c r="B641" s="187" t="s">
        <v>397</v>
      </c>
      <c r="C641" s="187" t="s">
        <v>431</v>
      </c>
      <c r="D641" s="187" t="s">
        <v>421</v>
      </c>
      <c r="E641" s="187" t="s">
        <v>429</v>
      </c>
      <c r="F641" s="187">
        <v>7</v>
      </c>
      <c r="G641" s="187" t="s">
        <v>439</v>
      </c>
      <c r="H641" s="187">
        <v>7</v>
      </c>
      <c r="I641" s="187" t="s">
        <v>414</v>
      </c>
      <c r="J641" s="187" t="s">
        <v>402</v>
      </c>
      <c r="K641" s="187">
        <v>0.31</v>
      </c>
      <c r="L641" s="187">
        <v>0.76</v>
      </c>
    </row>
    <row r="642" spans="2:12" ht="20.100000000000001" customHeight="1" x14ac:dyDescent="0.4">
      <c r="B642" s="187" t="s">
        <v>397</v>
      </c>
      <c r="C642" s="187" t="s">
        <v>431</v>
      </c>
      <c r="D642" s="187" t="s">
        <v>423</v>
      </c>
      <c r="E642" s="187" t="s">
        <v>432</v>
      </c>
      <c r="F642" s="187">
        <v>7</v>
      </c>
      <c r="G642" s="187" t="s">
        <v>424</v>
      </c>
      <c r="H642" s="187">
        <v>7</v>
      </c>
      <c r="I642" s="187" t="s">
        <v>414</v>
      </c>
      <c r="J642" s="187" t="s">
        <v>402</v>
      </c>
      <c r="K642" s="187">
        <v>0.26</v>
      </c>
      <c r="L642" s="187">
        <v>0.76</v>
      </c>
    </row>
    <row r="643" spans="2:12" ht="20.100000000000001" customHeight="1" x14ac:dyDescent="0.4">
      <c r="B643" s="187" t="s">
        <v>397</v>
      </c>
      <c r="C643" s="187" t="s">
        <v>431</v>
      </c>
      <c r="D643" s="187" t="s">
        <v>425</v>
      </c>
      <c r="E643" s="187" t="s">
        <v>432</v>
      </c>
      <c r="F643" s="187">
        <v>7</v>
      </c>
      <c r="G643" s="187" t="s">
        <v>409</v>
      </c>
      <c r="H643" s="187">
        <v>7</v>
      </c>
      <c r="I643" s="187" t="s">
        <v>416</v>
      </c>
      <c r="J643" s="187" t="s">
        <v>402</v>
      </c>
      <c r="K643" s="187">
        <v>0.32</v>
      </c>
      <c r="L643" s="187">
        <v>0.76</v>
      </c>
    </row>
    <row r="644" spans="2:12" ht="20.100000000000001" customHeight="1" x14ac:dyDescent="0.4">
      <c r="B644" s="187" t="s">
        <v>397</v>
      </c>
      <c r="C644" s="187" t="s">
        <v>398</v>
      </c>
      <c r="D644" s="187" t="s">
        <v>408</v>
      </c>
      <c r="E644" s="187" t="s">
        <v>407</v>
      </c>
      <c r="F644" s="187">
        <v>11</v>
      </c>
      <c r="G644" s="187" t="s">
        <v>409</v>
      </c>
      <c r="H644" s="187">
        <v>11</v>
      </c>
      <c r="I644" s="187" t="s">
        <v>407</v>
      </c>
      <c r="J644" s="187" t="s">
        <v>433</v>
      </c>
      <c r="K644" s="187">
        <v>0.32</v>
      </c>
      <c r="L644" s="187">
        <v>0.76</v>
      </c>
    </row>
    <row r="645" spans="2:12" ht="20.100000000000001" customHeight="1" x14ac:dyDescent="0.4">
      <c r="B645" s="187" t="s">
        <v>397</v>
      </c>
      <c r="C645" s="187" t="s">
        <v>398</v>
      </c>
      <c r="D645" s="187" t="s">
        <v>419</v>
      </c>
      <c r="E645" s="187" t="s">
        <v>400</v>
      </c>
      <c r="F645" s="187">
        <v>11</v>
      </c>
      <c r="G645" s="187" t="s">
        <v>420</v>
      </c>
      <c r="H645" s="187">
        <v>11</v>
      </c>
      <c r="I645" s="187" t="s">
        <v>400</v>
      </c>
      <c r="J645" s="187" t="s">
        <v>433</v>
      </c>
      <c r="K645" s="187">
        <v>0.32</v>
      </c>
      <c r="L645" s="187">
        <v>0.76</v>
      </c>
    </row>
    <row r="646" spans="2:12" ht="20.100000000000001" customHeight="1" x14ac:dyDescent="0.4">
      <c r="B646" s="187" t="s">
        <v>397</v>
      </c>
      <c r="C646" s="187" t="s">
        <v>398</v>
      </c>
      <c r="D646" s="187" t="s">
        <v>421</v>
      </c>
      <c r="E646" s="187" t="s">
        <v>400</v>
      </c>
      <c r="F646" s="187">
        <v>11</v>
      </c>
      <c r="G646" s="187" t="s">
        <v>422</v>
      </c>
      <c r="H646" s="187">
        <v>11</v>
      </c>
      <c r="I646" s="187" t="s">
        <v>400</v>
      </c>
      <c r="J646" s="187" t="s">
        <v>433</v>
      </c>
      <c r="K646" s="187">
        <v>0.31</v>
      </c>
      <c r="L646" s="187">
        <v>0.76</v>
      </c>
    </row>
    <row r="647" spans="2:12" ht="20.100000000000001" customHeight="1" x14ac:dyDescent="0.4">
      <c r="B647" s="187" t="s">
        <v>397</v>
      </c>
      <c r="C647" s="187" t="s">
        <v>398</v>
      </c>
      <c r="D647" s="187" t="s">
        <v>423</v>
      </c>
      <c r="E647" s="187" t="s">
        <v>400</v>
      </c>
      <c r="F647" s="187">
        <v>11</v>
      </c>
      <c r="G647" s="187" t="s">
        <v>424</v>
      </c>
      <c r="H647" s="187">
        <v>11</v>
      </c>
      <c r="I647" s="187" t="s">
        <v>400</v>
      </c>
      <c r="J647" s="187" t="s">
        <v>433</v>
      </c>
      <c r="K647" s="187">
        <v>0.27</v>
      </c>
      <c r="L647" s="187">
        <v>0.76</v>
      </c>
    </row>
    <row r="648" spans="2:12" ht="20.100000000000001" customHeight="1" x14ac:dyDescent="0.4">
      <c r="B648" s="187" t="s">
        <v>397</v>
      </c>
      <c r="C648" s="187" t="s">
        <v>426</v>
      </c>
      <c r="D648" s="187" t="s">
        <v>399</v>
      </c>
      <c r="E648" s="187" t="s">
        <v>437</v>
      </c>
      <c r="F648" s="187">
        <v>7</v>
      </c>
      <c r="G648" s="187" t="s">
        <v>442</v>
      </c>
      <c r="H648" s="187">
        <v>7</v>
      </c>
      <c r="I648" s="187" t="s">
        <v>437</v>
      </c>
      <c r="J648" s="187" t="s">
        <v>402</v>
      </c>
      <c r="K648" s="187">
        <v>0.44</v>
      </c>
      <c r="L648" s="187">
        <v>0.76</v>
      </c>
    </row>
    <row r="649" spans="2:12" ht="20.100000000000001" customHeight="1" x14ac:dyDescent="0.4">
      <c r="B649" s="187" t="s">
        <v>397</v>
      </c>
      <c r="C649" s="187" t="s">
        <v>426</v>
      </c>
      <c r="D649" s="187" t="s">
        <v>405</v>
      </c>
      <c r="E649" s="187" t="s">
        <v>437</v>
      </c>
      <c r="F649" s="187">
        <v>7</v>
      </c>
      <c r="G649" s="187" t="s">
        <v>435</v>
      </c>
      <c r="H649" s="187">
        <v>7</v>
      </c>
      <c r="I649" s="187" t="s">
        <v>437</v>
      </c>
      <c r="J649" s="187" t="s">
        <v>402</v>
      </c>
      <c r="K649" s="187">
        <v>0.44</v>
      </c>
      <c r="L649" s="187">
        <v>0.76</v>
      </c>
    </row>
    <row r="650" spans="2:12" ht="20.100000000000001" customHeight="1" x14ac:dyDescent="0.4">
      <c r="B650" s="187" t="s">
        <v>397</v>
      </c>
      <c r="C650" s="187" t="s">
        <v>398</v>
      </c>
      <c r="D650" s="187" t="s">
        <v>399</v>
      </c>
      <c r="E650" s="187" t="s">
        <v>400</v>
      </c>
      <c r="F650" s="187">
        <v>11</v>
      </c>
      <c r="G650" s="187" t="s">
        <v>440</v>
      </c>
      <c r="H650" s="187">
        <v>11</v>
      </c>
      <c r="I650" s="187" t="s">
        <v>400</v>
      </c>
      <c r="J650" s="187" t="s">
        <v>433</v>
      </c>
      <c r="K650" s="187">
        <v>0.32</v>
      </c>
      <c r="L650" s="187">
        <v>0.76</v>
      </c>
    </row>
    <row r="651" spans="2:12" ht="20.100000000000001" customHeight="1" x14ac:dyDescent="0.4">
      <c r="B651" s="187" t="s">
        <v>397</v>
      </c>
      <c r="C651" s="187" t="s">
        <v>398</v>
      </c>
      <c r="D651" s="187" t="s">
        <v>408</v>
      </c>
      <c r="E651" s="187" t="s">
        <v>400</v>
      </c>
      <c r="F651" s="187">
        <v>11</v>
      </c>
      <c r="G651" s="187" t="s">
        <v>441</v>
      </c>
      <c r="H651" s="187">
        <v>11</v>
      </c>
      <c r="I651" s="187" t="s">
        <v>400</v>
      </c>
      <c r="J651" s="187" t="s">
        <v>433</v>
      </c>
      <c r="K651" s="187">
        <v>0.32</v>
      </c>
      <c r="L651" s="187">
        <v>0.76</v>
      </c>
    </row>
    <row r="652" spans="2:12" ht="20.100000000000001" customHeight="1" x14ac:dyDescent="0.4">
      <c r="B652" s="187" t="s">
        <v>397</v>
      </c>
      <c r="C652" s="187" t="s">
        <v>426</v>
      </c>
      <c r="D652" s="187" t="s">
        <v>405</v>
      </c>
      <c r="E652" s="187" t="s">
        <v>412</v>
      </c>
      <c r="F652" s="187">
        <v>11</v>
      </c>
      <c r="G652" s="187" t="s">
        <v>406</v>
      </c>
      <c r="H652" s="187">
        <v>12</v>
      </c>
      <c r="I652" s="187" t="s">
        <v>412</v>
      </c>
      <c r="J652" s="187" t="s">
        <v>433</v>
      </c>
      <c r="K652" s="187">
        <v>0.45</v>
      </c>
      <c r="L652" s="187">
        <v>0.77</v>
      </c>
    </row>
    <row r="653" spans="2:12" ht="20.100000000000001" customHeight="1" x14ac:dyDescent="0.4">
      <c r="B653" s="187" t="s">
        <v>397</v>
      </c>
      <c r="C653" s="187" t="s">
        <v>427</v>
      </c>
      <c r="D653" s="187" t="s">
        <v>405</v>
      </c>
      <c r="E653" s="187" t="s">
        <v>412</v>
      </c>
      <c r="F653" s="187">
        <v>11</v>
      </c>
      <c r="G653" s="187" t="s">
        <v>406</v>
      </c>
      <c r="H653" s="187">
        <v>12</v>
      </c>
      <c r="I653" s="187" t="s">
        <v>429</v>
      </c>
      <c r="J653" s="187" t="s">
        <v>433</v>
      </c>
      <c r="K653" s="187">
        <v>0.36</v>
      </c>
      <c r="L653" s="187">
        <v>0.77</v>
      </c>
    </row>
    <row r="654" spans="2:12" ht="20.100000000000001" customHeight="1" x14ac:dyDescent="0.4">
      <c r="B654" s="187" t="s">
        <v>397</v>
      </c>
      <c r="C654" s="187" t="s">
        <v>430</v>
      </c>
      <c r="D654" s="187" t="s">
        <v>419</v>
      </c>
      <c r="E654" s="187" t="s">
        <v>412</v>
      </c>
      <c r="F654" s="187">
        <v>11</v>
      </c>
      <c r="G654" s="187" t="s">
        <v>420</v>
      </c>
      <c r="H654" s="187">
        <v>12</v>
      </c>
      <c r="I654" s="187" t="s">
        <v>414</v>
      </c>
      <c r="J654" s="187" t="s">
        <v>433</v>
      </c>
      <c r="K654" s="187">
        <v>0.44</v>
      </c>
      <c r="L654" s="187">
        <v>0.77</v>
      </c>
    </row>
    <row r="655" spans="2:12" ht="20.100000000000001" customHeight="1" x14ac:dyDescent="0.4">
      <c r="B655" s="187" t="s">
        <v>397</v>
      </c>
      <c r="C655" s="187" t="s">
        <v>430</v>
      </c>
      <c r="D655" s="187" t="s">
        <v>419</v>
      </c>
      <c r="E655" s="187" t="s">
        <v>411</v>
      </c>
      <c r="F655" s="187">
        <v>11</v>
      </c>
      <c r="G655" s="187" t="s">
        <v>438</v>
      </c>
      <c r="H655" s="187">
        <v>12</v>
      </c>
      <c r="I655" s="187" t="s">
        <v>414</v>
      </c>
      <c r="J655" s="187" t="s">
        <v>433</v>
      </c>
      <c r="K655" s="187">
        <v>0.44</v>
      </c>
      <c r="L655" s="187">
        <v>0.77</v>
      </c>
    </row>
    <row r="656" spans="2:12" ht="20.100000000000001" customHeight="1" x14ac:dyDescent="0.4">
      <c r="B656" s="187" t="s">
        <v>397</v>
      </c>
      <c r="C656" s="187" t="s">
        <v>430</v>
      </c>
      <c r="D656" s="187" t="s">
        <v>421</v>
      </c>
      <c r="E656" s="187" t="s">
        <v>412</v>
      </c>
      <c r="F656" s="187">
        <v>11</v>
      </c>
      <c r="G656" s="187" t="s">
        <v>422</v>
      </c>
      <c r="H656" s="187">
        <v>12</v>
      </c>
      <c r="I656" s="187" t="s">
        <v>414</v>
      </c>
      <c r="J656" s="187" t="s">
        <v>433</v>
      </c>
      <c r="K656" s="187">
        <v>0.44</v>
      </c>
      <c r="L656" s="187">
        <v>0.77</v>
      </c>
    </row>
    <row r="657" spans="2:12" ht="20.100000000000001" customHeight="1" x14ac:dyDescent="0.4">
      <c r="B657" s="187" t="s">
        <v>397</v>
      </c>
      <c r="C657" s="187" t="s">
        <v>430</v>
      </c>
      <c r="D657" s="187" t="s">
        <v>421</v>
      </c>
      <c r="E657" s="187" t="s">
        <v>411</v>
      </c>
      <c r="F657" s="187">
        <v>11</v>
      </c>
      <c r="G657" s="187" t="s">
        <v>439</v>
      </c>
      <c r="H657" s="187">
        <v>12</v>
      </c>
      <c r="I657" s="187" t="s">
        <v>414</v>
      </c>
      <c r="J657" s="187" t="s">
        <v>433</v>
      </c>
      <c r="K657" s="187">
        <v>0.44</v>
      </c>
      <c r="L657" s="187">
        <v>0.77</v>
      </c>
    </row>
    <row r="658" spans="2:12" ht="20.100000000000001" customHeight="1" x14ac:dyDescent="0.4">
      <c r="B658" s="187" t="s">
        <v>397</v>
      </c>
      <c r="C658" s="187" t="s">
        <v>430</v>
      </c>
      <c r="D658" s="187" t="s">
        <v>423</v>
      </c>
      <c r="E658" s="187" t="s">
        <v>412</v>
      </c>
      <c r="F658" s="187">
        <v>11</v>
      </c>
      <c r="G658" s="187" t="s">
        <v>424</v>
      </c>
      <c r="H658" s="187">
        <v>12</v>
      </c>
      <c r="I658" s="187" t="s">
        <v>414</v>
      </c>
      <c r="J658" s="187" t="s">
        <v>433</v>
      </c>
      <c r="K658" s="187">
        <v>0.37</v>
      </c>
      <c r="L658" s="187">
        <v>0.77</v>
      </c>
    </row>
    <row r="659" spans="2:12" ht="20.100000000000001" customHeight="1" x14ac:dyDescent="0.4">
      <c r="B659" s="187" t="s">
        <v>397</v>
      </c>
      <c r="C659" s="187" t="s">
        <v>430</v>
      </c>
      <c r="D659" s="187" t="s">
        <v>417</v>
      </c>
      <c r="E659" s="187" t="s">
        <v>418</v>
      </c>
      <c r="F659" s="187">
        <v>11</v>
      </c>
      <c r="G659" s="187" t="s">
        <v>406</v>
      </c>
      <c r="H659" s="187">
        <v>12</v>
      </c>
      <c r="I659" s="187" t="s">
        <v>416</v>
      </c>
      <c r="J659" s="187" t="s">
        <v>433</v>
      </c>
      <c r="K659" s="187">
        <v>0.44</v>
      </c>
      <c r="L659" s="187">
        <v>0.77</v>
      </c>
    </row>
    <row r="660" spans="2:12" ht="20.100000000000001" customHeight="1" x14ac:dyDescent="0.4">
      <c r="B660" s="187" t="s">
        <v>397</v>
      </c>
      <c r="C660" s="187" t="s">
        <v>430</v>
      </c>
      <c r="D660" s="187" t="s">
        <v>425</v>
      </c>
      <c r="E660" s="187" t="s">
        <v>412</v>
      </c>
      <c r="F660" s="187">
        <v>11</v>
      </c>
      <c r="G660" s="187" t="s">
        <v>409</v>
      </c>
      <c r="H660" s="187">
        <v>12</v>
      </c>
      <c r="I660" s="187" t="s">
        <v>416</v>
      </c>
      <c r="J660" s="187" t="s">
        <v>433</v>
      </c>
      <c r="K660" s="187">
        <v>0.44</v>
      </c>
      <c r="L660" s="187">
        <v>0.77</v>
      </c>
    </row>
    <row r="661" spans="2:12" ht="20.100000000000001" customHeight="1" x14ac:dyDescent="0.4">
      <c r="B661" s="187" t="s">
        <v>397</v>
      </c>
      <c r="C661" s="187" t="s">
        <v>431</v>
      </c>
      <c r="D661" s="187" t="s">
        <v>419</v>
      </c>
      <c r="E661" s="187" t="s">
        <v>429</v>
      </c>
      <c r="F661" s="187">
        <v>11</v>
      </c>
      <c r="G661" s="187" t="s">
        <v>420</v>
      </c>
      <c r="H661" s="187">
        <v>12</v>
      </c>
      <c r="I661" s="187" t="s">
        <v>414</v>
      </c>
      <c r="J661" s="187" t="s">
        <v>433</v>
      </c>
      <c r="K661" s="187">
        <v>0.31</v>
      </c>
      <c r="L661" s="187">
        <v>0.77</v>
      </c>
    </row>
    <row r="662" spans="2:12" ht="20.100000000000001" customHeight="1" x14ac:dyDescent="0.4">
      <c r="B662" s="187" t="s">
        <v>397</v>
      </c>
      <c r="C662" s="187" t="s">
        <v>431</v>
      </c>
      <c r="D662" s="187" t="s">
        <v>419</v>
      </c>
      <c r="E662" s="187" t="s">
        <v>428</v>
      </c>
      <c r="F662" s="187">
        <v>11</v>
      </c>
      <c r="G662" s="187" t="s">
        <v>438</v>
      </c>
      <c r="H662" s="187">
        <v>12</v>
      </c>
      <c r="I662" s="187" t="s">
        <v>414</v>
      </c>
      <c r="J662" s="187" t="s">
        <v>433</v>
      </c>
      <c r="K662" s="187">
        <v>0.31</v>
      </c>
      <c r="L662" s="187">
        <v>0.77</v>
      </c>
    </row>
    <row r="663" spans="2:12" ht="20.100000000000001" customHeight="1" x14ac:dyDescent="0.4">
      <c r="B663" s="187" t="s">
        <v>397</v>
      </c>
      <c r="C663" s="187" t="s">
        <v>431</v>
      </c>
      <c r="D663" s="187" t="s">
        <v>421</v>
      </c>
      <c r="E663" s="187" t="s">
        <v>429</v>
      </c>
      <c r="F663" s="187">
        <v>11</v>
      </c>
      <c r="G663" s="187" t="s">
        <v>422</v>
      </c>
      <c r="H663" s="187">
        <v>12</v>
      </c>
      <c r="I663" s="187" t="s">
        <v>414</v>
      </c>
      <c r="J663" s="187" t="s">
        <v>433</v>
      </c>
      <c r="K663" s="187">
        <v>0.31</v>
      </c>
      <c r="L663" s="187">
        <v>0.77</v>
      </c>
    </row>
    <row r="664" spans="2:12" ht="20.100000000000001" customHeight="1" x14ac:dyDescent="0.4">
      <c r="B664" s="187" t="s">
        <v>397</v>
      </c>
      <c r="C664" s="187" t="s">
        <v>431</v>
      </c>
      <c r="D664" s="187" t="s">
        <v>421</v>
      </c>
      <c r="E664" s="187" t="s">
        <v>428</v>
      </c>
      <c r="F664" s="187">
        <v>11</v>
      </c>
      <c r="G664" s="187" t="s">
        <v>439</v>
      </c>
      <c r="H664" s="187">
        <v>12</v>
      </c>
      <c r="I664" s="187" t="s">
        <v>414</v>
      </c>
      <c r="J664" s="187" t="s">
        <v>433</v>
      </c>
      <c r="K664" s="187">
        <v>0.31</v>
      </c>
      <c r="L664" s="187">
        <v>0.77</v>
      </c>
    </row>
    <row r="665" spans="2:12" ht="20.100000000000001" customHeight="1" x14ac:dyDescent="0.4">
      <c r="B665" s="187" t="s">
        <v>397</v>
      </c>
      <c r="C665" s="187" t="s">
        <v>431</v>
      </c>
      <c r="D665" s="187" t="s">
        <v>423</v>
      </c>
      <c r="E665" s="187" t="s">
        <v>429</v>
      </c>
      <c r="F665" s="187">
        <v>11</v>
      </c>
      <c r="G665" s="187" t="s">
        <v>424</v>
      </c>
      <c r="H665" s="187">
        <v>12</v>
      </c>
      <c r="I665" s="187" t="s">
        <v>414</v>
      </c>
      <c r="J665" s="187" t="s">
        <v>433</v>
      </c>
      <c r="K665" s="187">
        <v>0.26</v>
      </c>
      <c r="L665" s="187">
        <v>0.77</v>
      </c>
    </row>
    <row r="666" spans="2:12" ht="20.100000000000001" customHeight="1" x14ac:dyDescent="0.4">
      <c r="B666" s="187" t="s">
        <v>397</v>
      </c>
      <c r="C666" s="187" t="s">
        <v>431</v>
      </c>
      <c r="D666" s="187" t="s">
        <v>417</v>
      </c>
      <c r="E666" s="187" t="s">
        <v>432</v>
      </c>
      <c r="F666" s="187">
        <v>11</v>
      </c>
      <c r="G666" s="187" t="s">
        <v>406</v>
      </c>
      <c r="H666" s="187">
        <v>12</v>
      </c>
      <c r="I666" s="187" t="s">
        <v>416</v>
      </c>
      <c r="J666" s="187" t="s">
        <v>433</v>
      </c>
      <c r="K666" s="187">
        <v>0.32</v>
      </c>
      <c r="L666" s="187">
        <v>0.77</v>
      </c>
    </row>
    <row r="667" spans="2:12" ht="20.100000000000001" customHeight="1" x14ac:dyDescent="0.4">
      <c r="B667" s="187" t="s">
        <v>397</v>
      </c>
      <c r="C667" s="187" t="s">
        <v>431</v>
      </c>
      <c r="D667" s="187" t="s">
        <v>425</v>
      </c>
      <c r="E667" s="187" t="s">
        <v>429</v>
      </c>
      <c r="F667" s="187">
        <v>11</v>
      </c>
      <c r="G667" s="187" t="s">
        <v>409</v>
      </c>
      <c r="H667" s="187">
        <v>12</v>
      </c>
      <c r="I667" s="187" t="s">
        <v>416</v>
      </c>
      <c r="J667" s="187" t="s">
        <v>433</v>
      </c>
      <c r="K667" s="187">
        <v>0.32</v>
      </c>
      <c r="L667" s="187">
        <v>0.77</v>
      </c>
    </row>
    <row r="668" spans="2:12" ht="20.100000000000001" customHeight="1" x14ac:dyDescent="0.4">
      <c r="B668" s="187" t="s">
        <v>397</v>
      </c>
      <c r="C668" s="187" t="s">
        <v>426</v>
      </c>
      <c r="D668" s="187" t="s">
        <v>405</v>
      </c>
      <c r="E668" s="187" t="s">
        <v>411</v>
      </c>
      <c r="F668" s="187">
        <v>11</v>
      </c>
      <c r="G668" s="187" t="s">
        <v>406</v>
      </c>
      <c r="H668" s="187">
        <v>12</v>
      </c>
      <c r="I668" s="187" t="s">
        <v>411</v>
      </c>
      <c r="J668" s="187" t="s">
        <v>433</v>
      </c>
      <c r="K668" s="187">
        <v>0.45</v>
      </c>
      <c r="L668" s="187">
        <v>0.77</v>
      </c>
    </row>
    <row r="669" spans="2:12" ht="20.100000000000001" customHeight="1" x14ac:dyDescent="0.4">
      <c r="B669" s="187" t="s">
        <v>397</v>
      </c>
      <c r="C669" s="187" t="s">
        <v>398</v>
      </c>
      <c r="D669" s="187" t="s">
        <v>399</v>
      </c>
      <c r="E669" s="187" t="s">
        <v>407</v>
      </c>
      <c r="F669" s="187">
        <v>11</v>
      </c>
      <c r="G669" s="187" t="s">
        <v>401</v>
      </c>
      <c r="H669" s="187">
        <v>11</v>
      </c>
      <c r="I669" s="187" t="s">
        <v>407</v>
      </c>
      <c r="J669" s="187" t="s">
        <v>433</v>
      </c>
      <c r="K669" s="187">
        <v>0.32</v>
      </c>
      <c r="L669" s="187">
        <v>0.77</v>
      </c>
    </row>
    <row r="670" spans="2:12" ht="20.100000000000001" customHeight="1" x14ac:dyDescent="0.4">
      <c r="B670" s="187" t="s">
        <v>397</v>
      </c>
      <c r="C670" s="187" t="s">
        <v>398</v>
      </c>
      <c r="D670" s="187" t="s">
        <v>408</v>
      </c>
      <c r="E670" s="187" t="s">
        <v>403</v>
      </c>
      <c r="F670" s="187">
        <v>11</v>
      </c>
      <c r="G670" s="187" t="s">
        <v>409</v>
      </c>
      <c r="H670" s="187">
        <v>11</v>
      </c>
      <c r="I670" s="187" t="s">
        <v>403</v>
      </c>
      <c r="J670" s="187" t="s">
        <v>433</v>
      </c>
      <c r="K670" s="187">
        <v>0.32</v>
      </c>
      <c r="L670" s="187">
        <v>0.77</v>
      </c>
    </row>
    <row r="671" spans="2:12" ht="20.100000000000001" customHeight="1" x14ac:dyDescent="0.4">
      <c r="B671" s="187" t="s">
        <v>397</v>
      </c>
      <c r="C671" s="187" t="s">
        <v>427</v>
      </c>
      <c r="D671" s="187" t="s">
        <v>405</v>
      </c>
      <c r="E671" s="187" t="s">
        <v>411</v>
      </c>
      <c r="F671" s="187">
        <v>11</v>
      </c>
      <c r="G671" s="187" t="s">
        <v>406</v>
      </c>
      <c r="H671" s="187">
        <v>12</v>
      </c>
      <c r="I671" s="187" t="s">
        <v>428</v>
      </c>
      <c r="J671" s="187" t="s">
        <v>433</v>
      </c>
      <c r="K671" s="187">
        <v>0.37</v>
      </c>
      <c r="L671" s="187">
        <v>0.77</v>
      </c>
    </row>
    <row r="672" spans="2:12" ht="20.100000000000001" customHeight="1" x14ac:dyDescent="0.4">
      <c r="B672" s="187" t="s">
        <v>397</v>
      </c>
      <c r="C672" s="187" t="s">
        <v>430</v>
      </c>
      <c r="D672" s="187" t="s">
        <v>405</v>
      </c>
      <c r="E672" s="187" t="s">
        <v>418</v>
      </c>
      <c r="F672" s="187">
        <v>11</v>
      </c>
      <c r="G672" s="187" t="s">
        <v>406</v>
      </c>
      <c r="H672" s="187">
        <v>12</v>
      </c>
      <c r="I672" s="187" t="s">
        <v>414</v>
      </c>
      <c r="J672" s="187" t="s">
        <v>433</v>
      </c>
      <c r="K672" s="187">
        <v>0.44</v>
      </c>
      <c r="L672" s="187">
        <v>0.77</v>
      </c>
    </row>
    <row r="673" spans="2:12" ht="20.100000000000001" customHeight="1" x14ac:dyDescent="0.4">
      <c r="B673" s="187" t="s">
        <v>397</v>
      </c>
      <c r="C673" s="187" t="s">
        <v>430</v>
      </c>
      <c r="D673" s="187" t="s">
        <v>408</v>
      </c>
      <c r="E673" s="187" t="s">
        <v>412</v>
      </c>
      <c r="F673" s="187">
        <v>11</v>
      </c>
      <c r="G673" s="187" t="s">
        <v>409</v>
      </c>
      <c r="H673" s="187">
        <v>12</v>
      </c>
      <c r="I673" s="187" t="s">
        <v>414</v>
      </c>
      <c r="J673" s="187" t="s">
        <v>433</v>
      </c>
      <c r="K673" s="187">
        <v>0.45</v>
      </c>
      <c r="L673" s="187">
        <v>0.77</v>
      </c>
    </row>
    <row r="674" spans="2:12" ht="20.100000000000001" customHeight="1" x14ac:dyDescent="0.4">
      <c r="B674" s="187" t="s">
        <v>397</v>
      </c>
      <c r="C674" s="187" t="s">
        <v>430</v>
      </c>
      <c r="D674" s="187" t="s">
        <v>415</v>
      </c>
      <c r="E674" s="187" t="s">
        <v>418</v>
      </c>
      <c r="F674" s="187">
        <v>11</v>
      </c>
      <c r="G674" s="187" t="s">
        <v>401</v>
      </c>
      <c r="H674" s="187">
        <v>12</v>
      </c>
      <c r="I674" s="187" t="s">
        <v>416</v>
      </c>
      <c r="J674" s="187" t="s">
        <v>433</v>
      </c>
      <c r="K674" s="187">
        <v>0.45</v>
      </c>
      <c r="L674" s="187">
        <v>0.77</v>
      </c>
    </row>
    <row r="675" spans="2:12" ht="20.100000000000001" customHeight="1" x14ac:dyDescent="0.4">
      <c r="B675" s="187" t="s">
        <v>397</v>
      </c>
      <c r="C675" s="187" t="s">
        <v>430</v>
      </c>
      <c r="D675" s="187" t="s">
        <v>417</v>
      </c>
      <c r="E675" s="187" t="s">
        <v>411</v>
      </c>
      <c r="F675" s="187">
        <v>11</v>
      </c>
      <c r="G675" s="187" t="s">
        <v>406</v>
      </c>
      <c r="H675" s="187">
        <v>12</v>
      </c>
      <c r="I675" s="187" t="s">
        <v>416</v>
      </c>
      <c r="J675" s="187" t="s">
        <v>433</v>
      </c>
      <c r="K675" s="187">
        <v>0.45</v>
      </c>
      <c r="L675" s="187">
        <v>0.77</v>
      </c>
    </row>
    <row r="676" spans="2:12" ht="20.100000000000001" customHeight="1" x14ac:dyDescent="0.4">
      <c r="B676" s="187" t="s">
        <v>397</v>
      </c>
      <c r="C676" s="187" t="s">
        <v>431</v>
      </c>
      <c r="D676" s="187" t="s">
        <v>405</v>
      </c>
      <c r="E676" s="187" t="s">
        <v>432</v>
      </c>
      <c r="F676" s="187">
        <v>11</v>
      </c>
      <c r="G676" s="187" t="s">
        <v>406</v>
      </c>
      <c r="H676" s="187">
        <v>12</v>
      </c>
      <c r="I676" s="187" t="s">
        <v>414</v>
      </c>
      <c r="J676" s="187" t="s">
        <v>433</v>
      </c>
      <c r="K676" s="187">
        <v>0.32</v>
      </c>
      <c r="L676" s="187">
        <v>0.77</v>
      </c>
    </row>
    <row r="677" spans="2:12" ht="20.100000000000001" customHeight="1" x14ac:dyDescent="0.4">
      <c r="B677" s="187" t="s">
        <v>397</v>
      </c>
      <c r="C677" s="187" t="s">
        <v>431</v>
      </c>
      <c r="D677" s="187" t="s">
        <v>408</v>
      </c>
      <c r="E677" s="187" t="s">
        <v>429</v>
      </c>
      <c r="F677" s="187">
        <v>11</v>
      </c>
      <c r="G677" s="187" t="s">
        <v>409</v>
      </c>
      <c r="H677" s="187">
        <v>12</v>
      </c>
      <c r="I677" s="187" t="s">
        <v>414</v>
      </c>
      <c r="J677" s="187" t="s">
        <v>433</v>
      </c>
      <c r="K677" s="187">
        <v>0.32</v>
      </c>
      <c r="L677" s="187">
        <v>0.77</v>
      </c>
    </row>
    <row r="678" spans="2:12" ht="20.100000000000001" customHeight="1" x14ac:dyDescent="0.4">
      <c r="B678" s="187" t="s">
        <v>397</v>
      </c>
      <c r="C678" s="187" t="s">
        <v>431</v>
      </c>
      <c r="D678" s="187" t="s">
        <v>415</v>
      </c>
      <c r="E678" s="187" t="s">
        <v>432</v>
      </c>
      <c r="F678" s="187">
        <v>11</v>
      </c>
      <c r="G678" s="187" t="s">
        <v>401</v>
      </c>
      <c r="H678" s="187">
        <v>12</v>
      </c>
      <c r="I678" s="187" t="s">
        <v>416</v>
      </c>
      <c r="J678" s="187" t="s">
        <v>433</v>
      </c>
      <c r="K678" s="187">
        <v>0.32</v>
      </c>
      <c r="L678" s="187">
        <v>0.77</v>
      </c>
    </row>
    <row r="679" spans="2:12" ht="20.100000000000001" customHeight="1" x14ac:dyDescent="0.4">
      <c r="B679" s="187" t="s">
        <v>397</v>
      </c>
      <c r="C679" s="187" t="s">
        <v>431</v>
      </c>
      <c r="D679" s="187" t="s">
        <v>417</v>
      </c>
      <c r="E679" s="187" t="s">
        <v>428</v>
      </c>
      <c r="F679" s="187">
        <v>11</v>
      </c>
      <c r="G679" s="187" t="s">
        <v>406</v>
      </c>
      <c r="H679" s="187">
        <v>12</v>
      </c>
      <c r="I679" s="187" t="s">
        <v>416</v>
      </c>
      <c r="J679" s="187" t="s">
        <v>433</v>
      </c>
      <c r="K679" s="187">
        <v>0.32</v>
      </c>
      <c r="L679" s="187">
        <v>0.77</v>
      </c>
    </row>
    <row r="680" spans="2:12" ht="20.100000000000001" customHeight="1" x14ac:dyDescent="0.4">
      <c r="B680" s="187" t="s">
        <v>397</v>
      </c>
      <c r="C680" s="187" t="s">
        <v>398</v>
      </c>
      <c r="D680" s="187" t="s">
        <v>405</v>
      </c>
      <c r="E680" s="187" t="s">
        <v>407</v>
      </c>
      <c r="F680" s="187">
        <v>6</v>
      </c>
      <c r="G680" s="187" t="s">
        <v>406</v>
      </c>
      <c r="H680" s="187">
        <v>7</v>
      </c>
      <c r="I680" s="187" t="s">
        <v>407</v>
      </c>
      <c r="J680" s="187" t="s">
        <v>402</v>
      </c>
      <c r="K680" s="187">
        <v>0.32</v>
      </c>
      <c r="L680" s="187">
        <v>0.77</v>
      </c>
    </row>
    <row r="681" spans="2:12" ht="20.100000000000001" customHeight="1" x14ac:dyDescent="0.4">
      <c r="B681" s="187" t="s">
        <v>397</v>
      </c>
      <c r="C681" s="187" t="s">
        <v>398</v>
      </c>
      <c r="D681" s="187" t="s">
        <v>419</v>
      </c>
      <c r="E681" s="187" t="s">
        <v>403</v>
      </c>
      <c r="F681" s="187">
        <v>6</v>
      </c>
      <c r="G681" s="187" t="s">
        <v>438</v>
      </c>
      <c r="H681" s="187">
        <v>7</v>
      </c>
      <c r="I681" s="187" t="s">
        <v>403</v>
      </c>
      <c r="J681" s="187" t="s">
        <v>402</v>
      </c>
      <c r="K681" s="187">
        <v>0.32</v>
      </c>
      <c r="L681" s="187">
        <v>0.77</v>
      </c>
    </row>
    <row r="682" spans="2:12" ht="20.100000000000001" customHeight="1" x14ac:dyDescent="0.4">
      <c r="B682" s="187" t="s">
        <v>397</v>
      </c>
      <c r="C682" s="187" t="s">
        <v>398</v>
      </c>
      <c r="D682" s="187" t="s">
        <v>421</v>
      </c>
      <c r="E682" s="187" t="s">
        <v>403</v>
      </c>
      <c r="F682" s="187">
        <v>6</v>
      </c>
      <c r="G682" s="187" t="s">
        <v>439</v>
      </c>
      <c r="H682" s="187">
        <v>7</v>
      </c>
      <c r="I682" s="187" t="s">
        <v>403</v>
      </c>
      <c r="J682" s="187" t="s">
        <v>402</v>
      </c>
      <c r="K682" s="187">
        <v>0.32</v>
      </c>
      <c r="L682" s="187">
        <v>0.77</v>
      </c>
    </row>
    <row r="683" spans="2:12" ht="20.100000000000001" customHeight="1" x14ac:dyDescent="0.4">
      <c r="B683" s="187" t="s">
        <v>397</v>
      </c>
      <c r="C683" s="187" t="s">
        <v>426</v>
      </c>
      <c r="D683" s="187" t="s">
        <v>405</v>
      </c>
      <c r="E683" s="187" t="s">
        <v>418</v>
      </c>
      <c r="F683" s="187">
        <v>11</v>
      </c>
      <c r="G683" s="187" t="s">
        <v>406</v>
      </c>
      <c r="H683" s="187">
        <v>12</v>
      </c>
      <c r="I683" s="187" t="s">
        <v>418</v>
      </c>
      <c r="J683" s="187" t="s">
        <v>433</v>
      </c>
      <c r="K683" s="187">
        <v>0.44</v>
      </c>
      <c r="L683" s="187">
        <v>0.77</v>
      </c>
    </row>
    <row r="684" spans="2:12" ht="20.100000000000001" customHeight="1" x14ac:dyDescent="0.4">
      <c r="B684" s="187" t="s">
        <v>397</v>
      </c>
      <c r="C684" s="187" t="s">
        <v>427</v>
      </c>
      <c r="D684" s="187" t="s">
        <v>405</v>
      </c>
      <c r="E684" s="187" t="s">
        <v>418</v>
      </c>
      <c r="F684" s="187">
        <v>11</v>
      </c>
      <c r="G684" s="187" t="s">
        <v>406</v>
      </c>
      <c r="H684" s="187">
        <v>12</v>
      </c>
      <c r="I684" s="187" t="s">
        <v>432</v>
      </c>
      <c r="J684" s="187" t="s">
        <v>433</v>
      </c>
      <c r="K684" s="187">
        <v>0.36</v>
      </c>
      <c r="L684" s="187">
        <v>0.77</v>
      </c>
    </row>
    <row r="685" spans="2:12" ht="20.100000000000001" customHeight="1" x14ac:dyDescent="0.4">
      <c r="B685" s="187" t="s">
        <v>397</v>
      </c>
      <c r="C685" s="187" t="s">
        <v>426</v>
      </c>
      <c r="D685" s="187" t="s">
        <v>399</v>
      </c>
      <c r="E685" s="187" t="s">
        <v>412</v>
      </c>
      <c r="F685" s="187">
        <v>11</v>
      </c>
      <c r="G685" s="187" t="s">
        <v>401</v>
      </c>
      <c r="H685" s="187">
        <v>12</v>
      </c>
      <c r="I685" s="187" t="s">
        <v>412</v>
      </c>
      <c r="J685" s="187" t="s">
        <v>433</v>
      </c>
      <c r="K685" s="187">
        <v>0.45</v>
      </c>
      <c r="L685" s="187">
        <v>0.77</v>
      </c>
    </row>
    <row r="686" spans="2:12" ht="20.100000000000001" customHeight="1" x14ac:dyDescent="0.4">
      <c r="B686" s="187" t="s">
        <v>397</v>
      </c>
      <c r="C686" s="187" t="s">
        <v>398</v>
      </c>
      <c r="D686" s="187" t="s">
        <v>405</v>
      </c>
      <c r="E686" s="187" t="s">
        <v>403</v>
      </c>
      <c r="F686" s="187">
        <v>11</v>
      </c>
      <c r="G686" s="187" t="s">
        <v>406</v>
      </c>
      <c r="H686" s="187">
        <v>11</v>
      </c>
      <c r="I686" s="187" t="s">
        <v>403</v>
      </c>
      <c r="J686" s="187" t="s">
        <v>433</v>
      </c>
      <c r="K686" s="187">
        <v>0.32</v>
      </c>
      <c r="L686" s="187">
        <v>0.77</v>
      </c>
    </row>
    <row r="687" spans="2:12" ht="20.100000000000001" customHeight="1" x14ac:dyDescent="0.4">
      <c r="B687" s="187" t="s">
        <v>397</v>
      </c>
      <c r="C687" s="187" t="s">
        <v>398</v>
      </c>
      <c r="D687" s="187" t="s">
        <v>419</v>
      </c>
      <c r="E687" s="187" t="s">
        <v>436</v>
      </c>
      <c r="F687" s="187">
        <v>6</v>
      </c>
      <c r="G687" s="187" t="s">
        <v>420</v>
      </c>
      <c r="H687" s="187">
        <v>7</v>
      </c>
      <c r="I687" s="187" t="s">
        <v>436</v>
      </c>
      <c r="J687" s="187" t="s">
        <v>402</v>
      </c>
      <c r="K687" s="187">
        <v>0.31</v>
      </c>
      <c r="L687" s="187">
        <v>0.77</v>
      </c>
    </row>
    <row r="688" spans="2:12" ht="20.100000000000001" customHeight="1" x14ac:dyDescent="0.4">
      <c r="B688" s="187" t="s">
        <v>397</v>
      </c>
      <c r="C688" s="187" t="s">
        <v>398</v>
      </c>
      <c r="D688" s="187" t="s">
        <v>421</v>
      </c>
      <c r="E688" s="187" t="s">
        <v>436</v>
      </c>
      <c r="F688" s="187">
        <v>6</v>
      </c>
      <c r="G688" s="187" t="s">
        <v>422</v>
      </c>
      <c r="H688" s="187">
        <v>7</v>
      </c>
      <c r="I688" s="187" t="s">
        <v>436</v>
      </c>
      <c r="J688" s="187" t="s">
        <v>402</v>
      </c>
      <c r="K688" s="187">
        <v>0.31</v>
      </c>
      <c r="L688" s="187">
        <v>0.77</v>
      </c>
    </row>
    <row r="689" spans="2:12" ht="20.100000000000001" customHeight="1" x14ac:dyDescent="0.4">
      <c r="B689" s="187" t="s">
        <v>397</v>
      </c>
      <c r="C689" s="187" t="s">
        <v>398</v>
      </c>
      <c r="D689" s="187" t="s">
        <v>423</v>
      </c>
      <c r="E689" s="187" t="s">
        <v>436</v>
      </c>
      <c r="F689" s="187">
        <v>6</v>
      </c>
      <c r="G689" s="187" t="s">
        <v>424</v>
      </c>
      <c r="H689" s="187">
        <v>7</v>
      </c>
      <c r="I689" s="187" t="s">
        <v>436</v>
      </c>
      <c r="J689" s="187" t="s">
        <v>402</v>
      </c>
      <c r="K689" s="187">
        <v>0.26</v>
      </c>
      <c r="L689" s="187">
        <v>0.77</v>
      </c>
    </row>
    <row r="690" spans="2:12" ht="20.100000000000001" customHeight="1" x14ac:dyDescent="0.4">
      <c r="B690" s="187" t="s">
        <v>397</v>
      </c>
      <c r="C690" s="187" t="s">
        <v>410</v>
      </c>
      <c r="D690" s="187" t="s">
        <v>408</v>
      </c>
      <c r="E690" s="187" t="s">
        <v>412</v>
      </c>
      <c r="F690" s="187">
        <v>11</v>
      </c>
      <c r="G690" s="187" t="s">
        <v>409</v>
      </c>
      <c r="H690" s="187">
        <v>11</v>
      </c>
      <c r="I690" s="187" t="s">
        <v>400</v>
      </c>
      <c r="J690" s="187" t="s">
        <v>433</v>
      </c>
      <c r="K690" s="187">
        <v>0.4</v>
      </c>
      <c r="L690" s="187">
        <v>0.78</v>
      </c>
    </row>
    <row r="691" spans="2:12" ht="20.100000000000001" customHeight="1" x14ac:dyDescent="0.4">
      <c r="B691" s="187" t="s">
        <v>397</v>
      </c>
      <c r="C691" s="187" t="s">
        <v>410</v>
      </c>
      <c r="D691" s="187" t="s">
        <v>419</v>
      </c>
      <c r="E691" s="187" t="s">
        <v>411</v>
      </c>
      <c r="F691" s="187">
        <v>11</v>
      </c>
      <c r="G691" s="187" t="s">
        <v>420</v>
      </c>
      <c r="H691" s="187">
        <v>11</v>
      </c>
      <c r="I691" s="187" t="s">
        <v>403</v>
      </c>
      <c r="J691" s="187" t="s">
        <v>433</v>
      </c>
      <c r="K691" s="187">
        <v>0.4</v>
      </c>
      <c r="L691" s="187">
        <v>0.78</v>
      </c>
    </row>
    <row r="692" spans="2:12" ht="20.100000000000001" customHeight="1" x14ac:dyDescent="0.4">
      <c r="B692" s="187" t="s">
        <v>397</v>
      </c>
      <c r="C692" s="187" t="s">
        <v>410</v>
      </c>
      <c r="D692" s="187" t="s">
        <v>421</v>
      </c>
      <c r="E692" s="187" t="s">
        <v>411</v>
      </c>
      <c r="F692" s="187">
        <v>11</v>
      </c>
      <c r="G692" s="187" t="s">
        <v>422</v>
      </c>
      <c r="H692" s="187">
        <v>11</v>
      </c>
      <c r="I692" s="187" t="s">
        <v>403</v>
      </c>
      <c r="J692" s="187" t="s">
        <v>433</v>
      </c>
      <c r="K692" s="187">
        <v>0.4</v>
      </c>
      <c r="L692" s="187">
        <v>0.78</v>
      </c>
    </row>
    <row r="693" spans="2:12" ht="20.100000000000001" customHeight="1" x14ac:dyDescent="0.4">
      <c r="B693" s="187" t="s">
        <v>397</v>
      </c>
      <c r="C693" s="187" t="s">
        <v>410</v>
      </c>
      <c r="D693" s="187" t="s">
        <v>423</v>
      </c>
      <c r="E693" s="187" t="s">
        <v>411</v>
      </c>
      <c r="F693" s="187">
        <v>11</v>
      </c>
      <c r="G693" s="187" t="s">
        <v>424</v>
      </c>
      <c r="H693" s="187">
        <v>11</v>
      </c>
      <c r="I693" s="187" t="s">
        <v>403</v>
      </c>
      <c r="J693" s="187" t="s">
        <v>433</v>
      </c>
      <c r="K693" s="187">
        <v>0.35</v>
      </c>
      <c r="L693" s="187">
        <v>0.78</v>
      </c>
    </row>
    <row r="694" spans="2:12" ht="20.100000000000001" customHeight="1" x14ac:dyDescent="0.4">
      <c r="B694" s="187" t="s">
        <v>397</v>
      </c>
      <c r="C694" s="187" t="s">
        <v>413</v>
      </c>
      <c r="D694" s="187" t="s">
        <v>419</v>
      </c>
      <c r="E694" s="187" t="s">
        <v>407</v>
      </c>
      <c r="F694" s="187">
        <v>11</v>
      </c>
      <c r="G694" s="187" t="s">
        <v>420</v>
      </c>
      <c r="H694" s="187">
        <v>11</v>
      </c>
      <c r="I694" s="187" t="s">
        <v>414</v>
      </c>
      <c r="J694" s="187" t="s">
        <v>433</v>
      </c>
      <c r="K694" s="187">
        <v>0.33</v>
      </c>
      <c r="L694" s="187">
        <v>0.78</v>
      </c>
    </row>
    <row r="695" spans="2:12" ht="20.100000000000001" customHeight="1" x14ac:dyDescent="0.4">
      <c r="B695" s="187" t="s">
        <v>397</v>
      </c>
      <c r="C695" s="187" t="s">
        <v>413</v>
      </c>
      <c r="D695" s="187" t="s">
        <v>419</v>
      </c>
      <c r="E695" s="187" t="s">
        <v>400</v>
      </c>
      <c r="F695" s="187">
        <v>11</v>
      </c>
      <c r="G695" s="187" t="s">
        <v>438</v>
      </c>
      <c r="H695" s="187">
        <v>11</v>
      </c>
      <c r="I695" s="187" t="s">
        <v>414</v>
      </c>
      <c r="J695" s="187" t="s">
        <v>433</v>
      </c>
      <c r="K695" s="187">
        <v>0.33</v>
      </c>
      <c r="L695" s="187">
        <v>0.78</v>
      </c>
    </row>
    <row r="696" spans="2:12" ht="20.100000000000001" customHeight="1" x14ac:dyDescent="0.4">
      <c r="B696" s="187" t="s">
        <v>397</v>
      </c>
      <c r="C696" s="187" t="s">
        <v>413</v>
      </c>
      <c r="D696" s="187" t="s">
        <v>421</v>
      </c>
      <c r="E696" s="187" t="s">
        <v>407</v>
      </c>
      <c r="F696" s="187">
        <v>11</v>
      </c>
      <c r="G696" s="187" t="s">
        <v>422</v>
      </c>
      <c r="H696" s="187">
        <v>11</v>
      </c>
      <c r="I696" s="187" t="s">
        <v>414</v>
      </c>
      <c r="J696" s="187" t="s">
        <v>433</v>
      </c>
      <c r="K696" s="187">
        <v>0.33</v>
      </c>
      <c r="L696" s="187">
        <v>0.78</v>
      </c>
    </row>
    <row r="697" spans="2:12" ht="20.100000000000001" customHeight="1" x14ac:dyDescent="0.4">
      <c r="B697" s="187" t="s">
        <v>397</v>
      </c>
      <c r="C697" s="187" t="s">
        <v>413</v>
      </c>
      <c r="D697" s="187" t="s">
        <v>421</v>
      </c>
      <c r="E697" s="187" t="s">
        <v>400</v>
      </c>
      <c r="F697" s="187">
        <v>11</v>
      </c>
      <c r="G697" s="187" t="s">
        <v>439</v>
      </c>
      <c r="H697" s="187">
        <v>11</v>
      </c>
      <c r="I697" s="187" t="s">
        <v>414</v>
      </c>
      <c r="J697" s="187" t="s">
        <v>433</v>
      </c>
      <c r="K697" s="187">
        <v>0.33</v>
      </c>
      <c r="L697" s="187">
        <v>0.78</v>
      </c>
    </row>
    <row r="698" spans="2:12" ht="20.100000000000001" customHeight="1" x14ac:dyDescent="0.4">
      <c r="B698" s="187" t="s">
        <v>397</v>
      </c>
      <c r="C698" s="187" t="s">
        <v>413</v>
      </c>
      <c r="D698" s="187" t="s">
        <v>423</v>
      </c>
      <c r="E698" s="187" t="s">
        <v>407</v>
      </c>
      <c r="F698" s="187">
        <v>11</v>
      </c>
      <c r="G698" s="187" t="s">
        <v>424</v>
      </c>
      <c r="H698" s="187">
        <v>11</v>
      </c>
      <c r="I698" s="187" t="s">
        <v>414</v>
      </c>
      <c r="J698" s="187" t="s">
        <v>433</v>
      </c>
      <c r="K698" s="187">
        <v>0.28000000000000003</v>
      </c>
      <c r="L698" s="187">
        <v>0.78</v>
      </c>
    </row>
    <row r="699" spans="2:12" ht="20.100000000000001" customHeight="1" x14ac:dyDescent="0.4">
      <c r="B699" s="187" t="s">
        <v>397</v>
      </c>
      <c r="C699" s="187" t="s">
        <v>413</v>
      </c>
      <c r="D699" s="187" t="s">
        <v>425</v>
      </c>
      <c r="E699" s="187" t="s">
        <v>407</v>
      </c>
      <c r="F699" s="187">
        <v>11</v>
      </c>
      <c r="G699" s="187" t="s">
        <v>409</v>
      </c>
      <c r="H699" s="187">
        <v>11</v>
      </c>
      <c r="I699" s="187" t="s">
        <v>416</v>
      </c>
      <c r="J699" s="187" t="s">
        <v>433</v>
      </c>
      <c r="K699" s="187">
        <v>0.33</v>
      </c>
      <c r="L699" s="187">
        <v>0.78</v>
      </c>
    </row>
    <row r="700" spans="2:12" ht="20.100000000000001" customHeight="1" x14ac:dyDescent="0.4">
      <c r="B700" s="187" t="s">
        <v>397</v>
      </c>
      <c r="C700" s="187" t="s">
        <v>410</v>
      </c>
      <c r="D700" s="187" t="s">
        <v>399</v>
      </c>
      <c r="E700" s="187" t="s">
        <v>418</v>
      </c>
      <c r="F700" s="187">
        <v>11</v>
      </c>
      <c r="G700" s="187" t="s">
        <v>401</v>
      </c>
      <c r="H700" s="187">
        <v>11</v>
      </c>
      <c r="I700" s="187" t="s">
        <v>407</v>
      </c>
      <c r="J700" s="187" t="s">
        <v>433</v>
      </c>
      <c r="K700" s="187">
        <v>0.39</v>
      </c>
      <c r="L700" s="187">
        <v>0.78</v>
      </c>
    </row>
    <row r="701" spans="2:12" ht="20.100000000000001" customHeight="1" x14ac:dyDescent="0.4">
      <c r="B701" s="187" t="s">
        <v>397</v>
      </c>
      <c r="C701" s="187" t="s">
        <v>410</v>
      </c>
      <c r="D701" s="187" t="s">
        <v>408</v>
      </c>
      <c r="E701" s="187" t="s">
        <v>411</v>
      </c>
      <c r="F701" s="187">
        <v>11</v>
      </c>
      <c r="G701" s="187" t="s">
        <v>409</v>
      </c>
      <c r="H701" s="187">
        <v>11</v>
      </c>
      <c r="I701" s="187" t="s">
        <v>403</v>
      </c>
      <c r="J701" s="187" t="s">
        <v>433</v>
      </c>
      <c r="K701" s="187">
        <v>0.4</v>
      </c>
      <c r="L701" s="187">
        <v>0.78</v>
      </c>
    </row>
    <row r="702" spans="2:12" ht="20.100000000000001" customHeight="1" x14ac:dyDescent="0.4">
      <c r="B702" s="187" t="s">
        <v>397</v>
      </c>
      <c r="C702" s="187" t="s">
        <v>413</v>
      </c>
      <c r="D702" s="187" t="s">
        <v>408</v>
      </c>
      <c r="E702" s="187" t="s">
        <v>407</v>
      </c>
      <c r="F702" s="187">
        <v>11</v>
      </c>
      <c r="G702" s="187" t="s">
        <v>409</v>
      </c>
      <c r="H702" s="187">
        <v>11</v>
      </c>
      <c r="I702" s="187" t="s">
        <v>414</v>
      </c>
      <c r="J702" s="187" t="s">
        <v>433</v>
      </c>
      <c r="K702" s="187">
        <v>0.34</v>
      </c>
      <c r="L702" s="187">
        <v>0.78</v>
      </c>
    </row>
    <row r="703" spans="2:12" ht="20.100000000000001" customHeight="1" x14ac:dyDescent="0.4">
      <c r="B703" s="187" t="s">
        <v>397</v>
      </c>
      <c r="C703" s="187" t="s">
        <v>413</v>
      </c>
      <c r="D703" s="187" t="s">
        <v>419</v>
      </c>
      <c r="E703" s="187" t="s">
        <v>403</v>
      </c>
      <c r="F703" s="187">
        <v>11</v>
      </c>
      <c r="G703" s="187" t="s">
        <v>420</v>
      </c>
      <c r="H703" s="187">
        <v>11</v>
      </c>
      <c r="I703" s="187" t="s">
        <v>414</v>
      </c>
      <c r="J703" s="187" t="s">
        <v>433</v>
      </c>
      <c r="K703" s="187">
        <v>0.34</v>
      </c>
      <c r="L703" s="187">
        <v>0.78</v>
      </c>
    </row>
    <row r="704" spans="2:12" ht="20.100000000000001" customHeight="1" x14ac:dyDescent="0.4">
      <c r="B704" s="187" t="s">
        <v>397</v>
      </c>
      <c r="C704" s="187" t="s">
        <v>413</v>
      </c>
      <c r="D704" s="187" t="s">
        <v>421</v>
      </c>
      <c r="E704" s="187" t="s">
        <v>403</v>
      </c>
      <c r="F704" s="187">
        <v>11</v>
      </c>
      <c r="G704" s="187" t="s">
        <v>422</v>
      </c>
      <c r="H704" s="187">
        <v>11</v>
      </c>
      <c r="I704" s="187" t="s">
        <v>414</v>
      </c>
      <c r="J704" s="187" t="s">
        <v>433</v>
      </c>
      <c r="K704" s="187">
        <v>0.33</v>
      </c>
      <c r="L704" s="187">
        <v>0.78</v>
      </c>
    </row>
    <row r="705" spans="2:12" ht="20.100000000000001" customHeight="1" x14ac:dyDescent="0.4">
      <c r="B705" s="187" t="s">
        <v>397</v>
      </c>
      <c r="C705" s="187" t="s">
        <v>413</v>
      </c>
      <c r="D705" s="187" t="s">
        <v>423</v>
      </c>
      <c r="E705" s="187" t="s">
        <v>403</v>
      </c>
      <c r="F705" s="187">
        <v>11</v>
      </c>
      <c r="G705" s="187" t="s">
        <v>424</v>
      </c>
      <c r="H705" s="187">
        <v>11</v>
      </c>
      <c r="I705" s="187" t="s">
        <v>414</v>
      </c>
      <c r="J705" s="187" t="s">
        <v>433</v>
      </c>
      <c r="K705" s="187">
        <v>0.28000000000000003</v>
      </c>
      <c r="L705" s="187">
        <v>0.78</v>
      </c>
    </row>
    <row r="706" spans="2:12" ht="20.100000000000001" customHeight="1" x14ac:dyDescent="0.4">
      <c r="B706" s="187" t="s">
        <v>397</v>
      </c>
      <c r="C706" s="187" t="s">
        <v>413</v>
      </c>
      <c r="D706" s="187" t="s">
        <v>417</v>
      </c>
      <c r="E706" s="187" t="s">
        <v>400</v>
      </c>
      <c r="F706" s="187">
        <v>11</v>
      </c>
      <c r="G706" s="187" t="s">
        <v>406</v>
      </c>
      <c r="H706" s="187">
        <v>11</v>
      </c>
      <c r="I706" s="187" t="s">
        <v>416</v>
      </c>
      <c r="J706" s="187" t="s">
        <v>433</v>
      </c>
      <c r="K706" s="187">
        <v>0.34</v>
      </c>
      <c r="L706" s="187">
        <v>0.78</v>
      </c>
    </row>
    <row r="707" spans="2:12" ht="20.100000000000001" customHeight="1" x14ac:dyDescent="0.4">
      <c r="B707" s="187" t="s">
        <v>397</v>
      </c>
      <c r="C707" s="187" t="s">
        <v>413</v>
      </c>
      <c r="D707" s="187" t="s">
        <v>425</v>
      </c>
      <c r="E707" s="187" t="s">
        <v>403</v>
      </c>
      <c r="F707" s="187">
        <v>11</v>
      </c>
      <c r="G707" s="187" t="s">
        <v>409</v>
      </c>
      <c r="H707" s="187">
        <v>11</v>
      </c>
      <c r="I707" s="187" t="s">
        <v>416</v>
      </c>
      <c r="J707" s="187" t="s">
        <v>433</v>
      </c>
      <c r="K707" s="187">
        <v>0.34</v>
      </c>
      <c r="L707" s="187">
        <v>0.78</v>
      </c>
    </row>
    <row r="708" spans="2:12" ht="20.100000000000001" customHeight="1" x14ac:dyDescent="0.4">
      <c r="B708" s="187" t="s">
        <v>397</v>
      </c>
      <c r="C708" s="187" t="s">
        <v>410</v>
      </c>
      <c r="D708" s="187" t="s">
        <v>419</v>
      </c>
      <c r="E708" s="187" t="s">
        <v>411</v>
      </c>
      <c r="F708" s="187">
        <v>6</v>
      </c>
      <c r="G708" s="187" t="s">
        <v>438</v>
      </c>
      <c r="H708" s="187">
        <v>7</v>
      </c>
      <c r="I708" s="187" t="s">
        <v>403</v>
      </c>
      <c r="J708" s="187" t="s">
        <v>402</v>
      </c>
      <c r="K708" s="187">
        <v>0.4</v>
      </c>
      <c r="L708" s="187">
        <v>0.78</v>
      </c>
    </row>
    <row r="709" spans="2:12" ht="20.100000000000001" customHeight="1" x14ac:dyDescent="0.4">
      <c r="B709" s="187" t="s">
        <v>397</v>
      </c>
      <c r="C709" s="187" t="s">
        <v>410</v>
      </c>
      <c r="D709" s="187" t="s">
        <v>421</v>
      </c>
      <c r="E709" s="187" t="s">
        <v>411</v>
      </c>
      <c r="F709" s="187">
        <v>6</v>
      </c>
      <c r="G709" s="187" t="s">
        <v>439</v>
      </c>
      <c r="H709" s="187">
        <v>7</v>
      </c>
      <c r="I709" s="187" t="s">
        <v>403</v>
      </c>
      <c r="J709" s="187" t="s">
        <v>402</v>
      </c>
      <c r="K709" s="187">
        <v>0.4</v>
      </c>
      <c r="L709" s="187">
        <v>0.78</v>
      </c>
    </row>
    <row r="710" spans="2:12" ht="20.100000000000001" customHeight="1" x14ac:dyDescent="0.4">
      <c r="B710" s="187" t="s">
        <v>397</v>
      </c>
      <c r="C710" s="187" t="s">
        <v>410</v>
      </c>
      <c r="D710" s="187" t="s">
        <v>408</v>
      </c>
      <c r="E710" s="187" t="s">
        <v>418</v>
      </c>
      <c r="F710" s="187">
        <v>11</v>
      </c>
      <c r="G710" s="187" t="s">
        <v>409</v>
      </c>
      <c r="H710" s="187">
        <v>11</v>
      </c>
      <c r="I710" s="187" t="s">
        <v>407</v>
      </c>
      <c r="J710" s="187" t="s">
        <v>433</v>
      </c>
      <c r="K710" s="187">
        <v>0.39</v>
      </c>
      <c r="L710" s="187">
        <v>0.78</v>
      </c>
    </row>
    <row r="711" spans="2:12" ht="20.100000000000001" customHeight="1" x14ac:dyDescent="0.4">
      <c r="B711" s="187" t="s">
        <v>397</v>
      </c>
      <c r="C711" s="187" t="s">
        <v>410</v>
      </c>
      <c r="D711" s="187" t="s">
        <v>419</v>
      </c>
      <c r="E711" s="187" t="s">
        <v>412</v>
      </c>
      <c r="F711" s="187">
        <v>11</v>
      </c>
      <c r="G711" s="187" t="s">
        <v>420</v>
      </c>
      <c r="H711" s="187">
        <v>11</v>
      </c>
      <c r="I711" s="187" t="s">
        <v>400</v>
      </c>
      <c r="J711" s="187" t="s">
        <v>433</v>
      </c>
      <c r="K711" s="187">
        <v>0.39</v>
      </c>
      <c r="L711" s="187">
        <v>0.78</v>
      </c>
    </row>
    <row r="712" spans="2:12" ht="20.100000000000001" customHeight="1" x14ac:dyDescent="0.4">
      <c r="B712" s="187" t="s">
        <v>397</v>
      </c>
      <c r="C712" s="187" t="s">
        <v>410</v>
      </c>
      <c r="D712" s="187" t="s">
        <v>421</v>
      </c>
      <c r="E712" s="187" t="s">
        <v>412</v>
      </c>
      <c r="F712" s="187">
        <v>11</v>
      </c>
      <c r="G712" s="187" t="s">
        <v>422</v>
      </c>
      <c r="H712" s="187">
        <v>11</v>
      </c>
      <c r="I712" s="187" t="s">
        <v>400</v>
      </c>
      <c r="J712" s="187" t="s">
        <v>433</v>
      </c>
      <c r="K712" s="187">
        <v>0.39</v>
      </c>
      <c r="L712" s="187">
        <v>0.78</v>
      </c>
    </row>
    <row r="713" spans="2:12" ht="20.100000000000001" customHeight="1" x14ac:dyDescent="0.4">
      <c r="B713" s="187" t="s">
        <v>397</v>
      </c>
      <c r="C713" s="187" t="s">
        <v>410</v>
      </c>
      <c r="D713" s="187" t="s">
        <v>423</v>
      </c>
      <c r="E713" s="187" t="s">
        <v>412</v>
      </c>
      <c r="F713" s="187">
        <v>11</v>
      </c>
      <c r="G713" s="187" t="s">
        <v>424</v>
      </c>
      <c r="H713" s="187">
        <v>11</v>
      </c>
      <c r="I713" s="187" t="s">
        <v>400</v>
      </c>
      <c r="J713" s="187" t="s">
        <v>433</v>
      </c>
      <c r="K713" s="187">
        <v>0.34</v>
      </c>
      <c r="L713" s="187">
        <v>0.78</v>
      </c>
    </row>
    <row r="714" spans="2:12" ht="20.100000000000001" customHeight="1" x14ac:dyDescent="0.4">
      <c r="B714" s="187" t="s">
        <v>397</v>
      </c>
      <c r="C714" s="187" t="s">
        <v>413</v>
      </c>
      <c r="D714" s="187" t="s">
        <v>399</v>
      </c>
      <c r="E714" s="187" t="s">
        <v>403</v>
      </c>
      <c r="F714" s="187">
        <v>11</v>
      </c>
      <c r="G714" s="187" t="s">
        <v>401</v>
      </c>
      <c r="H714" s="187">
        <v>11</v>
      </c>
      <c r="I714" s="187" t="s">
        <v>414</v>
      </c>
      <c r="J714" s="187" t="s">
        <v>433</v>
      </c>
      <c r="K714" s="187">
        <v>0.35</v>
      </c>
      <c r="L714" s="187">
        <v>0.78</v>
      </c>
    </row>
    <row r="715" spans="2:12" ht="20.100000000000001" customHeight="1" x14ac:dyDescent="0.4">
      <c r="B715" s="187" t="s">
        <v>397</v>
      </c>
      <c r="C715" s="187" t="s">
        <v>410</v>
      </c>
      <c r="D715" s="187" t="s">
        <v>405</v>
      </c>
      <c r="E715" s="187" t="s">
        <v>411</v>
      </c>
      <c r="F715" s="187">
        <v>11</v>
      </c>
      <c r="G715" s="187" t="s">
        <v>406</v>
      </c>
      <c r="H715" s="187">
        <v>11</v>
      </c>
      <c r="I715" s="187" t="s">
        <v>403</v>
      </c>
      <c r="J715" s="187" t="s">
        <v>433</v>
      </c>
      <c r="K715" s="187">
        <v>0.4</v>
      </c>
      <c r="L715" s="187">
        <v>0.78</v>
      </c>
    </row>
    <row r="716" spans="2:12" ht="20.100000000000001" customHeight="1" x14ac:dyDescent="0.4">
      <c r="B716" s="187" t="s">
        <v>397</v>
      </c>
      <c r="C716" s="187" t="s">
        <v>410</v>
      </c>
      <c r="D716" s="187" t="s">
        <v>419</v>
      </c>
      <c r="E716" s="187" t="s">
        <v>437</v>
      </c>
      <c r="F716" s="187">
        <v>6</v>
      </c>
      <c r="G716" s="187" t="s">
        <v>420</v>
      </c>
      <c r="H716" s="187">
        <v>7</v>
      </c>
      <c r="I716" s="187" t="s">
        <v>436</v>
      </c>
      <c r="J716" s="187" t="s">
        <v>402</v>
      </c>
      <c r="K716" s="187">
        <v>0.39</v>
      </c>
      <c r="L716" s="187">
        <v>0.78</v>
      </c>
    </row>
    <row r="717" spans="2:12" ht="20.100000000000001" customHeight="1" x14ac:dyDescent="0.4">
      <c r="B717" s="187" t="s">
        <v>397</v>
      </c>
      <c r="C717" s="187" t="s">
        <v>410</v>
      </c>
      <c r="D717" s="187" t="s">
        <v>421</v>
      </c>
      <c r="E717" s="187" t="s">
        <v>437</v>
      </c>
      <c r="F717" s="187">
        <v>6</v>
      </c>
      <c r="G717" s="187" t="s">
        <v>422</v>
      </c>
      <c r="H717" s="187">
        <v>7</v>
      </c>
      <c r="I717" s="187" t="s">
        <v>436</v>
      </c>
      <c r="J717" s="187" t="s">
        <v>402</v>
      </c>
      <c r="K717" s="187">
        <v>0.39</v>
      </c>
      <c r="L717" s="187">
        <v>0.78</v>
      </c>
    </row>
    <row r="718" spans="2:12" ht="20.100000000000001" customHeight="1" x14ac:dyDescent="0.4">
      <c r="B718" s="187" t="s">
        <v>397</v>
      </c>
      <c r="C718" s="187" t="s">
        <v>410</v>
      </c>
      <c r="D718" s="187" t="s">
        <v>423</v>
      </c>
      <c r="E718" s="187" t="s">
        <v>437</v>
      </c>
      <c r="F718" s="187">
        <v>6</v>
      </c>
      <c r="G718" s="187" t="s">
        <v>424</v>
      </c>
      <c r="H718" s="187">
        <v>7</v>
      </c>
      <c r="I718" s="187" t="s">
        <v>436</v>
      </c>
      <c r="J718" s="187" t="s">
        <v>402</v>
      </c>
      <c r="K718" s="187">
        <v>0.33</v>
      </c>
      <c r="L718" s="187">
        <v>0.78</v>
      </c>
    </row>
    <row r="719" spans="2:12" ht="20.100000000000001" customHeight="1" x14ac:dyDescent="0.4">
      <c r="B719" s="187" t="s">
        <v>397</v>
      </c>
      <c r="C719" s="187" t="s">
        <v>426</v>
      </c>
      <c r="D719" s="187" t="s">
        <v>408</v>
      </c>
      <c r="E719" s="187" t="s">
        <v>412</v>
      </c>
      <c r="F719" s="187">
        <v>11</v>
      </c>
      <c r="G719" s="187" t="s">
        <v>409</v>
      </c>
      <c r="H719" s="187">
        <v>11</v>
      </c>
      <c r="I719" s="187" t="s">
        <v>412</v>
      </c>
      <c r="J719" s="187" t="s">
        <v>433</v>
      </c>
      <c r="K719" s="187">
        <v>0.45</v>
      </c>
      <c r="L719" s="187">
        <v>0.79</v>
      </c>
    </row>
    <row r="720" spans="2:12" ht="20.100000000000001" customHeight="1" x14ac:dyDescent="0.4">
      <c r="B720" s="187" t="s">
        <v>397</v>
      </c>
      <c r="C720" s="187" t="s">
        <v>426</v>
      </c>
      <c r="D720" s="187" t="s">
        <v>419</v>
      </c>
      <c r="E720" s="187" t="s">
        <v>411</v>
      </c>
      <c r="F720" s="187">
        <v>11</v>
      </c>
      <c r="G720" s="187" t="s">
        <v>420</v>
      </c>
      <c r="H720" s="187">
        <v>11</v>
      </c>
      <c r="I720" s="187" t="s">
        <v>411</v>
      </c>
      <c r="J720" s="187" t="s">
        <v>433</v>
      </c>
      <c r="K720" s="187">
        <v>0.45</v>
      </c>
      <c r="L720" s="187">
        <v>0.79</v>
      </c>
    </row>
    <row r="721" spans="2:12" ht="20.100000000000001" customHeight="1" x14ac:dyDescent="0.4">
      <c r="B721" s="187" t="s">
        <v>397</v>
      </c>
      <c r="C721" s="187" t="s">
        <v>426</v>
      </c>
      <c r="D721" s="187" t="s">
        <v>421</v>
      </c>
      <c r="E721" s="187" t="s">
        <v>411</v>
      </c>
      <c r="F721" s="187">
        <v>11</v>
      </c>
      <c r="G721" s="187" t="s">
        <v>422</v>
      </c>
      <c r="H721" s="187">
        <v>11</v>
      </c>
      <c r="I721" s="187" t="s">
        <v>411</v>
      </c>
      <c r="J721" s="187" t="s">
        <v>433</v>
      </c>
      <c r="K721" s="187">
        <v>0.45</v>
      </c>
      <c r="L721" s="187">
        <v>0.79</v>
      </c>
    </row>
    <row r="722" spans="2:12" ht="20.100000000000001" customHeight="1" x14ac:dyDescent="0.4">
      <c r="B722" s="187" t="s">
        <v>397</v>
      </c>
      <c r="C722" s="187" t="s">
        <v>426</v>
      </c>
      <c r="D722" s="187" t="s">
        <v>423</v>
      </c>
      <c r="E722" s="187" t="s">
        <v>411</v>
      </c>
      <c r="F722" s="187">
        <v>11</v>
      </c>
      <c r="G722" s="187" t="s">
        <v>424</v>
      </c>
      <c r="H722" s="187">
        <v>11</v>
      </c>
      <c r="I722" s="187" t="s">
        <v>411</v>
      </c>
      <c r="J722" s="187" t="s">
        <v>433</v>
      </c>
      <c r="K722" s="187">
        <v>0.38</v>
      </c>
      <c r="L722" s="187">
        <v>0.79</v>
      </c>
    </row>
    <row r="723" spans="2:12" ht="20.100000000000001" customHeight="1" x14ac:dyDescent="0.4">
      <c r="B723" s="187" t="s">
        <v>397</v>
      </c>
      <c r="C723" s="187" t="s">
        <v>398</v>
      </c>
      <c r="D723" s="187" t="s">
        <v>405</v>
      </c>
      <c r="E723" s="187" t="s">
        <v>407</v>
      </c>
      <c r="F723" s="187">
        <v>10</v>
      </c>
      <c r="G723" s="187" t="s">
        <v>406</v>
      </c>
      <c r="H723" s="187">
        <v>11</v>
      </c>
      <c r="I723" s="187" t="s">
        <v>407</v>
      </c>
      <c r="J723" s="187" t="s">
        <v>433</v>
      </c>
      <c r="K723" s="187">
        <v>0.32</v>
      </c>
      <c r="L723" s="187">
        <v>0.79</v>
      </c>
    </row>
    <row r="724" spans="2:12" ht="20.100000000000001" customHeight="1" x14ac:dyDescent="0.4">
      <c r="B724" s="187" t="s">
        <v>397</v>
      </c>
      <c r="C724" s="187" t="s">
        <v>398</v>
      </c>
      <c r="D724" s="187" t="s">
        <v>419</v>
      </c>
      <c r="E724" s="187" t="s">
        <v>403</v>
      </c>
      <c r="F724" s="187">
        <v>10</v>
      </c>
      <c r="G724" s="187" t="s">
        <v>438</v>
      </c>
      <c r="H724" s="187">
        <v>11</v>
      </c>
      <c r="I724" s="187" t="s">
        <v>403</v>
      </c>
      <c r="J724" s="187" t="s">
        <v>433</v>
      </c>
      <c r="K724" s="187">
        <v>0.32</v>
      </c>
      <c r="L724" s="187">
        <v>0.79</v>
      </c>
    </row>
    <row r="725" spans="2:12" ht="20.100000000000001" customHeight="1" x14ac:dyDescent="0.4">
      <c r="B725" s="187" t="s">
        <v>397</v>
      </c>
      <c r="C725" s="187" t="s">
        <v>398</v>
      </c>
      <c r="D725" s="187" t="s">
        <v>421</v>
      </c>
      <c r="E725" s="187" t="s">
        <v>403</v>
      </c>
      <c r="F725" s="187">
        <v>10</v>
      </c>
      <c r="G725" s="187" t="s">
        <v>439</v>
      </c>
      <c r="H725" s="187">
        <v>11</v>
      </c>
      <c r="I725" s="187" t="s">
        <v>403</v>
      </c>
      <c r="J725" s="187" t="s">
        <v>433</v>
      </c>
      <c r="K725" s="187">
        <v>0.32</v>
      </c>
      <c r="L725" s="187">
        <v>0.79</v>
      </c>
    </row>
    <row r="726" spans="2:12" ht="20.100000000000001" customHeight="1" x14ac:dyDescent="0.4">
      <c r="B726" s="187" t="s">
        <v>397</v>
      </c>
      <c r="C726" s="187" t="s">
        <v>427</v>
      </c>
      <c r="D726" s="187" t="s">
        <v>419</v>
      </c>
      <c r="E726" s="187" t="s">
        <v>411</v>
      </c>
      <c r="F726" s="187">
        <v>11</v>
      </c>
      <c r="G726" s="187" t="s">
        <v>420</v>
      </c>
      <c r="H726" s="187">
        <v>11</v>
      </c>
      <c r="I726" s="187" t="s">
        <v>428</v>
      </c>
      <c r="J726" s="187" t="s">
        <v>433</v>
      </c>
      <c r="K726" s="187">
        <v>0.36</v>
      </c>
      <c r="L726" s="187">
        <v>0.79</v>
      </c>
    </row>
    <row r="727" spans="2:12" ht="20.100000000000001" customHeight="1" x14ac:dyDescent="0.4">
      <c r="B727" s="187" t="s">
        <v>397</v>
      </c>
      <c r="C727" s="187" t="s">
        <v>427</v>
      </c>
      <c r="D727" s="187" t="s">
        <v>421</v>
      </c>
      <c r="E727" s="187" t="s">
        <v>411</v>
      </c>
      <c r="F727" s="187">
        <v>11</v>
      </c>
      <c r="G727" s="187" t="s">
        <v>422</v>
      </c>
      <c r="H727" s="187">
        <v>11</v>
      </c>
      <c r="I727" s="187" t="s">
        <v>428</v>
      </c>
      <c r="J727" s="187" t="s">
        <v>433</v>
      </c>
      <c r="K727" s="187">
        <v>0.36</v>
      </c>
      <c r="L727" s="187">
        <v>0.79</v>
      </c>
    </row>
    <row r="728" spans="2:12" ht="20.100000000000001" customHeight="1" x14ac:dyDescent="0.4">
      <c r="B728" s="187" t="s">
        <v>397</v>
      </c>
      <c r="C728" s="187" t="s">
        <v>427</v>
      </c>
      <c r="D728" s="187" t="s">
        <v>423</v>
      </c>
      <c r="E728" s="187" t="s">
        <v>411</v>
      </c>
      <c r="F728" s="187">
        <v>11</v>
      </c>
      <c r="G728" s="187" t="s">
        <v>424</v>
      </c>
      <c r="H728" s="187">
        <v>11</v>
      </c>
      <c r="I728" s="187" t="s">
        <v>428</v>
      </c>
      <c r="J728" s="187" t="s">
        <v>433</v>
      </c>
      <c r="K728" s="187">
        <v>0.33</v>
      </c>
      <c r="L728" s="187">
        <v>0.79</v>
      </c>
    </row>
    <row r="729" spans="2:12" ht="20.100000000000001" customHeight="1" x14ac:dyDescent="0.4">
      <c r="B729" s="187" t="s">
        <v>397</v>
      </c>
      <c r="C729" s="187" t="s">
        <v>430</v>
      </c>
      <c r="D729" s="187" t="s">
        <v>419</v>
      </c>
      <c r="E729" s="187" t="s">
        <v>418</v>
      </c>
      <c r="F729" s="187">
        <v>11</v>
      </c>
      <c r="G729" s="187" t="s">
        <v>420</v>
      </c>
      <c r="H729" s="187">
        <v>11</v>
      </c>
      <c r="I729" s="187" t="s">
        <v>414</v>
      </c>
      <c r="J729" s="187" t="s">
        <v>433</v>
      </c>
      <c r="K729" s="187">
        <v>0.44</v>
      </c>
      <c r="L729" s="187">
        <v>0.79</v>
      </c>
    </row>
    <row r="730" spans="2:12" ht="20.100000000000001" customHeight="1" x14ac:dyDescent="0.4">
      <c r="B730" s="187" t="s">
        <v>397</v>
      </c>
      <c r="C730" s="187" t="s">
        <v>430</v>
      </c>
      <c r="D730" s="187" t="s">
        <v>419</v>
      </c>
      <c r="E730" s="187" t="s">
        <v>412</v>
      </c>
      <c r="F730" s="187">
        <v>11</v>
      </c>
      <c r="G730" s="187" t="s">
        <v>438</v>
      </c>
      <c r="H730" s="187">
        <v>11</v>
      </c>
      <c r="I730" s="187" t="s">
        <v>414</v>
      </c>
      <c r="J730" s="187" t="s">
        <v>433</v>
      </c>
      <c r="K730" s="187">
        <v>0.44</v>
      </c>
      <c r="L730" s="187">
        <v>0.79</v>
      </c>
    </row>
    <row r="731" spans="2:12" ht="20.100000000000001" customHeight="1" x14ac:dyDescent="0.4">
      <c r="B731" s="187" t="s">
        <v>397</v>
      </c>
      <c r="C731" s="187" t="s">
        <v>430</v>
      </c>
      <c r="D731" s="187" t="s">
        <v>421</v>
      </c>
      <c r="E731" s="187" t="s">
        <v>418</v>
      </c>
      <c r="F731" s="187">
        <v>11</v>
      </c>
      <c r="G731" s="187" t="s">
        <v>422</v>
      </c>
      <c r="H731" s="187">
        <v>11</v>
      </c>
      <c r="I731" s="187" t="s">
        <v>414</v>
      </c>
      <c r="J731" s="187" t="s">
        <v>433</v>
      </c>
      <c r="K731" s="187">
        <v>0.43</v>
      </c>
      <c r="L731" s="187">
        <v>0.79</v>
      </c>
    </row>
    <row r="732" spans="2:12" ht="20.100000000000001" customHeight="1" x14ac:dyDescent="0.4">
      <c r="B732" s="187" t="s">
        <v>397</v>
      </c>
      <c r="C732" s="187" t="s">
        <v>430</v>
      </c>
      <c r="D732" s="187" t="s">
        <v>421</v>
      </c>
      <c r="E732" s="187" t="s">
        <v>412</v>
      </c>
      <c r="F732" s="187">
        <v>11</v>
      </c>
      <c r="G732" s="187" t="s">
        <v>439</v>
      </c>
      <c r="H732" s="187">
        <v>11</v>
      </c>
      <c r="I732" s="187" t="s">
        <v>414</v>
      </c>
      <c r="J732" s="187" t="s">
        <v>433</v>
      </c>
      <c r="K732" s="187">
        <v>0.44</v>
      </c>
      <c r="L732" s="187">
        <v>0.79</v>
      </c>
    </row>
    <row r="733" spans="2:12" ht="20.100000000000001" customHeight="1" x14ac:dyDescent="0.4">
      <c r="B733" s="187" t="s">
        <v>397</v>
      </c>
      <c r="C733" s="187" t="s">
        <v>430</v>
      </c>
      <c r="D733" s="187" t="s">
        <v>423</v>
      </c>
      <c r="E733" s="187" t="s">
        <v>418</v>
      </c>
      <c r="F733" s="187">
        <v>11</v>
      </c>
      <c r="G733" s="187" t="s">
        <v>424</v>
      </c>
      <c r="H733" s="187">
        <v>11</v>
      </c>
      <c r="I733" s="187" t="s">
        <v>414</v>
      </c>
      <c r="J733" s="187" t="s">
        <v>433</v>
      </c>
      <c r="K733" s="187">
        <v>0.37</v>
      </c>
      <c r="L733" s="187">
        <v>0.79</v>
      </c>
    </row>
    <row r="734" spans="2:12" ht="20.100000000000001" customHeight="1" x14ac:dyDescent="0.4">
      <c r="B734" s="187" t="s">
        <v>397</v>
      </c>
      <c r="C734" s="187" t="s">
        <v>430</v>
      </c>
      <c r="D734" s="187" t="s">
        <v>425</v>
      </c>
      <c r="E734" s="187" t="s">
        <v>418</v>
      </c>
      <c r="F734" s="187">
        <v>11</v>
      </c>
      <c r="G734" s="187" t="s">
        <v>409</v>
      </c>
      <c r="H734" s="187">
        <v>11</v>
      </c>
      <c r="I734" s="187" t="s">
        <v>416</v>
      </c>
      <c r="J734" s="187" t="s">
        <v>433</v>
      </c>
      <c r="K734" s="187">
        <v>0.44</v>
      </c>
      <c r="L734" s="187">
        <v>0.79</v>
      </c>
    </row>
    <row r="735" spans="2:12" ht="20.100000000000001" customHeight="1" x14ac:dyDescent="0.4">
      <c r="B735" s="187" t="s">
        <v>397</v>
      </c>
      <c r="C735" s="187" t="s">
        <v>431</v>
      </c>
      <c r="D735" s="187" t="s">
        <v>419</v>
      </c>
      <c r="E735" s="187" t="s">
        <v>432</v>
      </c>
      <c r="F735" s="187">
        <v>11</v>
      </c>
      <c r="G735" s="187" t="s">
        <v>420</v>
      </c>
      <c r="H735" s="187">
        <v>11</v>
      </c>
      <c r="I735" s="187" t="s">
        <v>414</v>
      </c>
      <c r="J735" s="187" t="s">
        <v>433</v>
      </c>
      <c r="K735" s="187">
        <v>0.31</v>
      </c>
      <c r="L735" s="187">
        <v>0.79</v>
      </c>
    </row>
    <row r="736" spans="2:12" ht="20.100000000000001" customHeight="1" x14ac:dyDescent="0.4">
      <c r="B736" s="187" t="s">
        <v>397</v>
      </c>
      <c r="C736" s="187" t="s">
        <v>431</v>
      </c>
      <c r="D736" s="187" t="s">
        <v>419</v>
      </c>
      <c r="E736" s="187" t="s">
        <v>429</v>
      </c>
      <c r="F736" s="187">
        <v>11</v>
      </c>
      <c r="G736" s="187" t="s">
        <v>438</v>
      </c>
      <c r="H736" s="187">
        <v>11</v>
      </c>
      <c r="I736" s="187" t="s">
        <v>414</v>
      </c>
      <c r="J736" s="187" t="s">
        <v>433</v>
      </c>
      <c r="K736" s="187">
        <v>0.31</v>
      </c>
      <c r="L736" s="187">
        <v>0.79</v>
      </c>
    </row>
    <row r="737" spans="2:12" ht="20.100000000000001" customHeight="1" x14ac:dyDescent="0.4">
      <c r="B737" s="187" t="s">
        <v>397</v>
      </c>
      <c r="C737" s="187" t="s">
        <v>431</v>
      </c>
      <c r="D737" s="187" t="s">
        <v>421</v>
      </c>
      <c r="E737" s="187" t="s">
        <v>432</v>
      </c>
      <c r="F737" s="187">
        <v>11</v>
      </c>
      <c r="G737" s="187" t="s">
        <v>422</v>
      </c>
      <c r="H737" s="187">
        <v>11</v>
      </c>
      <c r="I737" s="187" t="s">
        <v>414</v>
      </c>
      <c r="J737" s="187" t="s">
        <v>433</v>
      </c>
      <c r="K737" s="187">
        <v>0.31</v>
      </c>
      <c r="L737" s="187">
        <v>0.79</v>
      </c>
    </row>
    <row r="738" spans="2:12" ht="20.100000000000001" customHeight="1" x14ac:dyDescent="0.4">
      <c r="B738" s="187" t="s">
        <v>397</v>
      </c>
      <c r="C738" s="187" t="s">
        <v>431</v>
      </c>
      <c r="D738" s="187" t="s">
        <v>421</v>
      </c>
      <c r="E738" s="187" t="s">
        <v>429</v>
      </c>
      <c r="F738" s="187">
        <v>11</v>
      </c>
      <c r="G738" s="187" t="s">
        <v>439</v>
      </c>
      <c r="H738" s="187">
        <v>11</v>
      </c>
      <c r="I738" s="187" t="s">
        <v>414</v>
      </c>
      <c r="J738" s="187" t="s">
        <v>433</v>
      </c>
      <c r="K738" s="187">
        <v>0.31</v>
      </c>
      <c r="L738" s="187">
        <v>0.79</v>
      </c>
    </row>
    <row r="739" spans="2:12" ht="20.100000000000001" customHeight="1" x14ac:dyDescent="0.4">
      <c r="B739" s="187" t="s">
        <v>397</v>
      </c>
      <c r="C739" s="187" t="s">
        <v>431</v>
      </c>
      <c r="D739" s="187" t="s">
        <v>423</v>
      </c>
      <c r="E739" s="187" t="s">
        <v>432</v>
      </c>
      <c r="F739" s="187">
        <v>11</v>
      </c>
      <c r="G739" s="187" t="s">
        <v>424</v>
      </c>
      <c r="H739" s="187">
        <v>11</v>
      </c>
      <c r="I739" s="187" t="s">
        <v>414</v>
      </c>
      <c r="J739" s="187" t="s">
        <v>433</v>
      </c>
      <c r="K739" s="187">
        <v>0.26</v>
      </c>
      <c r="L739" s="187">
        <v>0.79</v>
      </c>
    </row>
    <row r="740" spans="2:12" ht="20.100000000000001" customHeight="1" x14ac:dyDescent="0.4">
      <c r="B740" s="187" t="s">
        <v>397</v>
      </c>
      <c r="C740" s="187" t="s">
        <v>431</v>
      </c>
      <c r="D740" s="187" t="s">
        <v>425</v>
      </c>
      <c r="E740" s="187" t="s">
        <v>432</v>
      </c>
      <c r="F740" s="187">
        <v>11</v>
      </c>
      <c r="G740" s="187" t="s">
        <v>409</v>
      </c>
      <c r="H740" s="187">
        <v>11</v>
      </c>
      <c r="I740" s="187" t="s">
        <v>416</v>
      </c>
      <c r="J740" s="187" t="s">
        <v>433</v>
      </c>
      <c r="K740" s="187">
        <v>0.32</v>
      </c>
      <c r="L740" s="187">
        <v>0.79</v>
      </c>
    </row>
    <row r="741" spans="2:12" ht="20.100000000000001" customHeight="1" x14ac:dyDescent="0.4">
      <c r="B741" s="187" t="s">
        <v>397</v>
      </c>
      <c r="C741" s="187" t="s">
        <v>398</v>
      </c>
      <c r="D741" s="187" t="s">
        <v>405</v>
      </c>
      <c r="E741" s="187" t="s">
        <v>400</v>
      </c>
      <c r="F741" s="187">
        <v>10</v>
      </c>
      <c r="G741" s="187" t="s">
        <v>406</v>
      </c>
      <c r="H741" s="187">
        <v>11</v>
      </c>
      <c r="I741" s="187" t="s">
        <v>400</v>
      </c>
      <c r="J741" s="187" t="s">
        <v>433</v>
      </c>
      <c r="K741" s="187">
        <v>0.32</v>
      </c>
      <c r="L741" s="187">
        <v>0.79</v>
      </c>
    </row>
    <row r="742" spans="2:12" ht="20.100000000000001" customHeight="1" x14ac:dyDescent="0.4">
      <c r="B742" s="187" t="s">
        <v>397</v>
      </c>
      <c r="C742" s="187" t="s">
        <v>430</v>
      </c>
      <c r="D742" s="187" t="s">
        <v>419</v>
      </c>
      <c r="E742" s="187" t="s">
        <v>411</v>
      </c>
      <c r="F742" s="187">
        <v>11</v>
      </c>
      <c r="G742" s="187" t="s">
        <v>420</v>
      </c>
      <c r="H742" s="187">
        <v>11</v>
      </c>
      <c r="I742" s="187" t="s">
        <v>414</v>
      </c>
      <c r="J742" s="187" t="s">
        <v>433</v>
      </c>
      <c r="K742" s="187">
        <v>0.45</v>
      </c>
      <c r="L742" s="187">
        <v>0.79</v>
      </c>
    </row>
    <row r="743" spans="2:12" ht="20.100000000000001" customHeight="1" x14ac:dyDescent="0.4">
      <c r="B743" s="187" t="s">
        <v>397</v>
      </c>
      <c r="C743" s="187" t="s">
        <v>430</v>
      </c>
      <c r="D743" s="187" t="s">
        <v>421</v>
      </c>
      <c r="E743" s="187" t="s">
        <v>411</v>
      </c>
      <c r="F743" s="187">
        <v>11</v>
      </c>
      <c r="G743" s="187" t="s">
        <v>422</v>
      </c>
      <c r="H743" s="187">
        <v>11</v>
      </c>
      <c r="I743" s="187" t="s">
        <v>414</v>
      </c>
      <c r="J743" s="187" t="s">
        <v>433</v>
      </c>
      <c r="K743" s="187">
        <v>0.45</v>
      </c>
      <c r="L743" s="187">
        <v>0.79</v>
      </c>
    </row>
    <row r="744" spans="2:12" ht="20.100000000000001" customHeight="1" x14ac:dyDescent="0.4">
      <c r="B744" s="187" t="s">
        <v>397</v>
      </c>
      <c r="C744" s="187" t="s">
        <v>430</v>
      </c>
      <c r="D744" s="187" t="s">
        <v>423</v>
      </c>
      <c r="E744" s="187" t="s">
        <v>411</v>
      </c>
      <c r="F744" s="187">
        <v>11</v>
      </c>
      <c r="G744" s="187" t="s">
        <v>424</v>
      </c>
      <c r="H744" s="187">
        <v>11</v>
      </c>
      <c r="I744" s="187" t="s">
        <v>414</v>
      </c>
      <c r="J744" s="187" t="s">
        <v>433</v>
      </c>
      <c r="K744" s="187">
        <v>0.38</v>
      </c>
      <c r="L744" s="187">
        <v>0.79</v>
      </c>
    </row>
    <row r="745" spans="2:12" ht="20.100000000000001" customHeight="1" x14ac:dyDescent="0.4">
      <c r="B745" s="187" t="s">
        <v>397</v>
      </c>
      <c r="C745" s="187" t="s">
        <v>430</v>
      </c>
      <c r="D745" s="187" t="s">
        <v>417</v>
      </c>
      <c r="E745" s="187" t="s">
        <v>412</v>
      </c>
      <c r="F745" s="187">
        <v>11</v>
      </c>
      <c r="G745" s="187" t="s">
        <v>406</v>
      </c>
      <c r="H745" s="187">
        <v>11</v>
      </c>
      <c r="I745" s="187" t="s">
        <v>416</v>
      </c>
      <c r="J745" s="187" t="s">
        <v>433</v>
      </c>
      <c r="K745" s="187">
        <v>0.45</v>
      </c>
      <c r="L745" s="187">
        <v>0.79</v>
      </c>
    </row>
    <row r="746" spans="2:12" ht="20.100000000000001" customHeight="1" x14ac:dyDescent="0.4">
      <c r="B746" s="187" t="s">
        <v>397</v>
      </c>
      <c r="C746" s="187" t="s">
        <v>430</v>
      </c>
      <c r="D746" s="187" t="s">
        <v>425</v>
      </c>
      <c r="E746" s="187" t="s">
        <v>411</v>
      </c>
      <c r="F746" s="187">
        <v>11</v>
      </c>
      <c r="G746" s="187" t="s">
        <v>409</v>
      </c>
      <c r="H746" s="187">
        <v>11</v>
      </c>
      <c r="I746" s="187" t="s">
        <v>416</v>
      </c>
      <c r="J746" s="187" t="s">
        <v>433</v>
      </c>
      <c r="K746" s="187">
        <v>0.45</v>
      </c>
      <c r="L746" s="187">
        <v>0.79</v>
      </c>
    </row>
    <row r="747" spans="2:12" ht="20.100000000000001" customHeight="1" x14ac:dyDescent="0.4">
      <c r="B747" s="187" t="s">
        <v>397</v>
      </c>
      <c r="C747" s="187" t="s">
        <v>431</v>
      </c>
      <c r="D747" s="187" t="s">
        <v>421</v>
      </c>
      <c r="E747" s="187" t="s">
        <v>428</v>
      </c>
      <c r="F747" s="187">
        <v>11</v>
      </c>
      <c r="G747" s="187" t="s">
        <v>422</v>
      </c>
      <c r="H747" s="187">
        <v>11</v>
      </c>
      <c r="I747" s="187" t="s">
        <v>414</v>
      </c>
      <c r="J747" s="187" t="s">
        <v>433</v>
      </c>
      <c r="K747" s="187">
        <v>0.32</v>
      </c>
      <c r="L747" s="187">
        <v>0.79</v>
      </c>
    </row>
    <row r="748" spans="2:12" ht="20.100000000000001" customHeight="1" x14ac:dyDescent="0.4">
      <c r="B748" s="187" t="s">
        <v>397</v>
      </c>
      <c r="C748" s="187" t="s">
        <v>431</v>
      </c>
      <c r="D748" s="187" t="s">
        <v>417</v>
      </c>
      <c r="E748" s="187" t="s">
        <v>429</v>
      </c>
      <c r="F748" s="187">
        <v>11</v>
      </c>
      <c r="G748" s="187" t="s">
        <v>406</v>
      </c>
      <c r="H748" s="187">
        <v>11</v>
      </c>
      <c r="I748" s="187" t="s">
        <v>416</v>
      </c>
      <c r="J748" s="187" t="s">
        <v>433</v>
      </c>
      <c r="K748" s="187">
        <v>0.32</v>
      </c>
      <c r="L748" s="187">
        <v>0.79</v>
      </c>
    </row>
    <row r="749" spans="2:12" ht="20.100000000000001" customHeight="1" x14ac:dyDescent="0.4">
      <c r="B749" s="187" t="s">
        <v>397</v>
      </c>
      <c r="C749" s="187" t="s">
        <v>431</v>
      </c>
      <c r="D749" s="187" t="s">
        <v>425</v>
      </c>
      <c r="E749" s="187" t="s">
        <v>428</v>
      </c>
      <c r="F749" s="187">
        <v>11</v>
      </c>
      <c r="G749" s="187" t="s">
        <v>409</v>
      </c>
      <c r="H749" s="187">
        <v>11</v>
      </c>
      <c r="I749" s="187" t="s">
        <v>416</v>
      </c>
      <c r="J749" s="187" t="s">
        <v>433</v>
      </c>
      <c r="K749" s="187">
        <v>0.32</v>
      </c>
      <c r="L749" s="187">
        <v>0.79</v>
      </c>
    </row>
    <row r="750" spans="2:12" ht="20.100000000000001" customHeight="1" x14ac:dyDescent="0.4">
      <c r="B750" s="187" t="s">
        <v>397</v>
      </c>
      <c r="C750" s="187" t="s">
        <v>410</v>
      </c>
      <c r="D750" s="187" t="s">
        <v>405</v>
      </c>
      <c r="E750" s="187" t="s">
        <v>418</v>
      </c>
      <c r="F750" s="187">
        <v>6</v>
      </c>
      <c r="G750" s="187" t="s">
        <v>406</v>
      </c>
      <c r="H750" s="187">
        <v>7</v>
      </c>
      <c r="I750" s="187" t="s">
        <v>407</v>
      </c>
      <c r="J750" s="187" t="s">
        <v>402</v>
      </c>
      <c r="K750" s="187">
        <v>0.39</v>
      </c>
      <c r="L750" s="187">
        <v>0.79</v>
      </c>
    </row>
    <row r="751" spans="2:12" ht="20.100000000000001" customHeight="1" x14ac:dyDescent="0.4">
      <c r="B751" s="187" t="s">
        <v>397</v>
      </c>
      <c r="C751" s="187" t="s">
        <v>413</v>
      </c>
      <c r="D751" s="187" t="s">
        <v>419</v>
      </c>
      <c r="E751" s="187" t="s">
        <v>407</v>
      </c>
      <c r="F751" s="187">
        <v>6</v>
      </c>
      <c r="G751" s="187" t="s">
        <v>438</v>
      </c>
      <c r="H751" s="187">
        <v>7</v>
      </c>
      <c r="I751" s="187" t="s">
        <v>414</v>
      </c>
      <c r="J751" s="187" t="s">
        <v>402</v>
      </c>
      <c r="K751" s="187">
        <v>0.33</v>
      </c>
      <c r="L751" s="187">
        <v>0.79</v>
      </c>
    </row>
    <row r="752" spans="2:12" ht="20.100000000000001" customHeight="1" x14ac:dyDescent="0.4">
      <c r="B752" s="187" t="s">
        <v>397</v>
      </c>
      <c r="C752" s="187" t="s">
        <v>413</v>
      </c>
      <c r="D752" s="187" t="s">
        <v>421</v>
      </c>
      <c r="E752" s="187" t="s">
        <v>407</v>
      </c>
      <c r="F752" s="187">
        <v>6</v>
      </c>
      <c r="G752" s="187" t="s">
        <v>439</v>
      </c>
      <c r="H752" s="187">
        <v>7</v>
      </c>
      <c r="I752" s="187" t="s">
        <v>414</v>
      </c>
      <c r="J752" s="187" t="s">
        <v>402</v>
      </c>
      <c r="K752" s="187">
        <v>0.33</v>
      </c>
      <c r="L752" s="187">
        <v>0.79</v>
      </c>
    </row>
    <row r="753" spans="2:12" ht="20.100000000000001" customHeight="1" x14ac:dyDescent="0.4">
      <c r="B753" s="187" t="s">
        <v>397</v>
      </c>
      <c r="C753" s="187" t="s">
        <v>426</v>
      </c>
      <c r="D753" s="187" t="s">
        <v>408</v>
      </c>
      <c r="E753" s="187" t="s">
        <v>418</v>
      </c>
      <c r="F753" s="187">
        <v>11</v>
      </c>
      <c r="G753" s="187" t="s">
        <v>409</v>
      </c>
      <c r="H753" s="187">
        <v>11</v>
      </c>
      <c r="I753" s="187" t="s">
        <v>418</v>
      </c>
      <c r="J753" s="187" t="s">
        <v>433</v>
      </c>
      <c r="K753" s="187">
        <v>0.44</v>
      </c>
      <c r="L753" s="187">
        <v>0.79</v>
      </c>
    </row>
    <row r="754" spans="2:12" ht="20.100000000000001" customHeight="1" x14ac:dyDescent="0.4">
      <c r="B754" s="187" t="s">
        <v>397</v>
      </c>
      <c r="C754" s="187" t="s">
        <v>426</v>
      </c>
      <c r="D754" s="187" t="s">
        <v>419</v>
      </c>
      <c r="E754" s="187" t="s">
        <v>412</v>
      </c>
      <c r="F754" s="187">
        <v>11</v>
      </c>
      <c r="G754" s="187" t="s">
        <v>420</v>
      </c>
      <c r="H754" s="187">
        <v>11</v>
      </c>
      <c r="I754" s="187" t="s">
        <v>412</v>
      </c>
      <c r="J754" s="187" t="s">
        <v>433</v>
      </c>
      <c r="K754" s="187">
        <v>0.44</v>
      </c>
      <c r="L754" s="187">
        <v>0.79</v>
      </c>
    </row>
    <row r="755" spans="2:12" ht="20.100000000000001" customHeight="1" x14ac:dyDescent="0.4">
      <c r="B755" s="187" t="s">
        <v>397</v>
      </c>
      <c r="C755" s="187" t="s">
        <v>426</v>
      </c>
      <c r="D755" s="187" t="s">
        <v>421</v>
      </c>
      <c r="E755" s="187" t="s">
        <v>412</v>
      </c>
      <c r="F755" s="187">
        <v>11</v>
      </c>
      <c r="G755" s="187" t="s">
        <v>422</v>
      </c>
      <c r="H755" s="187">
        <v>11</v>
      </c>
      <c r="I755" s="187" t="s">
        <v>412</v>
      </c>
      <c r="J755" s="187" t="s">
        <v>433</v>
      </c>
      <c r="K755" s="187">
        <v>0.44</v>
      </c>
      <c r="L755" s="187">
        <v>0.79</v>
      </c>
    </row>
    <row r="756" spans="2:12" ht="20.100000000000001" customHeight="1" x14ac:dyDescent="0.4">
      <c r="B756" s="187" t="s">
        <v>397</v>
      </c>
      <c r="C756" s="187" t="s">
        <v>426</v>
      </c>
      <c r="D756" s="187" t="s">
        <v>423</v>
      </c>
      <c r="E756" s="187" t="s">
        <v>412</v>
      </c>
      <c r="F756" s="187">
        <v>11</v>
      </c>
      <c r="G756" s="187" t="s">
        <v>424</v>
      </c>
      <c r="H756" s="187">
        <v>11</v>
      </c>
      <c r="I756" s="187" t="s">
        <v>412</v>
      </c>
      <c r="J756" s="187" t="s">
        <v>433</v>
      </c>
      <c r="K756" s="187">
        <v>0.37</v>
      </c>
      <c r="L756" s="187">
        <v>0.79</v>
      </c>
    </row>
    <row r="757" spans="2:12" ht="20.100000000000001" customHeight="1" x14ac:dyDescent="0.4">
      <c r="B757" s="187" t="s">
        <v>397</v>
      </c>
      <c r="C757" s="187" t="s">
        <v>427</v>
      </c>
      <c r="D757" s="187" t="s">
        <v>408</v>
      </c>
      <c r="E757" s="187" t="s">
        <v>418</v>
      </c>
      <c r="F757" s="187">
        <v>11</v>
      </c>
      <c r="G757" s="187" t="s">
        <v>409</v>
      </c>
      <c r="H757" s="187">
        <v>11</v>
      </c>
      <c r="I757" s="187" t="s">
        <v>432</v>
      </c>
      <c r="J757" s="187" t="s">
        <v>433</v>
      </c>
      <c r="K757" s="187">
        <v>0.36</v>
      </c>
      <c r="L757" s="187">
        <v>0.79</v>
      </c>
    </row>
    <row r="758" spans="2:12" ht="20.100000000000001" customHeight="1" x14ac:dyDescent="0.4">
      <c r="B758" s="187" t="s">
        <v>397</v>
      </c>
      <c r="C758" s="187" t="s">
        <v>427</v>
      </c>
      <c r="D758" s="187" t="s">
        <v>419</v>
      </c>
      <c r="E758" s="187" t="s">
        <v>412</v>
      </c>
      <c r="F758" s="187">
        <v>11</v>
      </c>
      <c r="G758" s="187" t="s">
        <v>420</v>
      </c>
      <c r="H758" s="187">
        <v>11</v>
      </c>
      <c r="I758" s="187" t="s">
        <v>429</v>
      </c>
      <c r="J758" s="187" t="s">
        <v>433</v>
      </c>
      <c r="K758" s="187">
        <v>0.36</v>
      </c>
      <c r="L758" s="187">
        <v>0.79</v>
      </c>
    </row>
    <row r="759" spans="2:12" ht="20.100000000000001" customHeight="1" x14ac:dyDescent="0.4">
      <c r="B759" s="187" t="s">
        <v>397</v>
      </c>
      <c r="C759" s="187" t="s">
        <v>427</v>
      </c>
      <c r="D759" s="187" t="s">
        <v>421</v>
      </c>
      <c r="E759" s="187" t="s">
        <v>412</v>
      </c>
      <c r="F759" s="187">
        <v>11</v>
      </c>
      <c r="G759" s="187" t="s">
        <v>422</v>
      </c>
      <c r="H759" s="187">
        <v>11</v>
      </c>
      <c r="I759" s="187" t="s">
        <v>429</v>
      </c>
      <c r="J759" s="187" t="s">
        <v>433</v>
      </c>
      <c r="K759" s="187">
        <v>0.36</v>
      </c>
      <c r="L759" s="187">
        <v>0.79</v>
      </c>
    </row>
    <row r="760" spans="2:12" ht="20.100000000000001" customHeight="1" x14ac:dyDescent="0.4">
      <c r="B760" s="187" t="s">
        <v>397</v>
      </c>
      <c r="C760" s="187" t="s">
        <v>427</v>
      </c>
      <c r="D760" s="187" t="s">
        <v>423</v>
      </c>
      <c r="E760" s="187" t="s">
        <v>412</v>
      </c>
      <c r="F760" s="187">
        <v>11</v>
      </c>
      <c r="G760" s="187" t="s">
        <v>424</v>
      </c>
      <c r="H760" s="187">
        <v>11</v>
      </c>
      <c r="I760" s="187" t="s">
        <v>429</v>
      </c>
      <c r="J760" s="187" t="s">
        <v>433</v>
      </c>
      <c r="K760" s="187">
        <v>0.33</v>
      </c>
      <c r="L760" s="187">
        <v>0.79</v>
      </c>
    </row>
    <row r="761" spans="2:12" ht="20.100000000000001" customHeight="1" x14ac:dyDescent="0.4">
      <c r="B761" s="187" t="s">
        <v>397</v>
      </c>
      <c r="C761" s="187" t="s">
        <v>398</v>
      </c>
      <c r="D761" s="187" t="s">
        <v>399</v>
      </c>
      <c r="E761" s="187" t="s">
        <v>407</v>
      </c>
      <c r="F761" s="187">
        <v>10</v>
      </c>
      <c r="G761" s="187" t="s">
        <v>401</v>
      </c>
      <c r="H761" s="187">
        <v>11</v>
      </c>
      <c r="I761" s="187" t="s">
        <v>407</v>
      </c>
      <c r="J761" s="187" t="s">
        <v>433</v>
      </c>
      <c r="K761" s="187">
        <v>0.32</v>
      </c>
      <c r="L761" s="187">
        <v>0.79</v>
      </c>
    </row>
    <row r="762" spans="2:12" ht="20.100000000000001" customHeight="1" x14ac:dyDescent="0.4">
      <c r="B762" s="187" t="s">
        <v>397</v>
      </c>
      <c r="C762" s="187" t="s">
        <v>398</v>
      </c>
      <c r="D762" s="187" t="s">
        <v>408</v>
      </c>
      <c r="E762" s="187" t="s">
        <v>403</v>
      </c>
      <c r="F762" s="187">
        <v>10</v>
      </c>
      <c r="G762" s="187" t="s">
        <v>409</v>
      </c>
      <c r="H762" s="187">
        <v>11</v>
      </c>
      <c r="I762" s="187" t="s">
        <v>403</v>
      </c>
      <c r="J762" s="187" t="s">
        <v>433</v>
      </c>
      <c r="K762" s="187">
        <v>0.32</v>
      </c>
      <c r="L762" s="187">
        <v>0.79</v>
      </c>
    </row>
    <row r="763" spans="2:12" ht="20.100000000000001" customHeight="1" x14ac:dyDescent="0.4">
      <c r="B763" s="187" t="s">
        <v>397</v>
      </c>
      <c r="C763" s="187" t="s">
        <v>426</v>
      </c>
      <c r="D763" s="187" t="s">
        <v>399</v>
      </c>
      <c r="E763" s="187" t="s">
        <v>412</v>
      </c>
      <c r="F763" s="187">
        <v>11</v>
      </c>
      <c r="G763" s="187" t="s">
        <v>440</v>
      </c>
      <c r="H763" s="187">
        <v>11</v>
      </c>
      <c r="I763" s="187" t="s">
        <v>412</v>
      </c>
      <c r="J763" s="187" t="s">
        <v>433</v>
      </c>
      <c r="K763" s="187">
        <v>0.45</v>
      </c>
      <c r="L763" s="187">
        <v>0.79</v>
      </c>
    </row>
    <row r="764" spans="2:12" ht="20.100000000000001" customHeight="1" x14ac:dyDescent="0.4">
      <c r="B764" s="187" t="s">
        <v>397</v>
      </c>
      <c r="C764" s="187" t="s">
        <v>426</v>
      </c>
      <c r="D764" s="187" t="s">
        <v>408</v>
      </c>
      <c r="E764" s="187" t="s">
        <v>412</v>
      </c>
      <c r="F764" s="187">
        <v>11</v>
      </c>
      <c r="G764" s="187" t="s">
        <v>441</v>
      </c>
      <c r="H764" s="187">
        <v>11</v>
      </c>
      <c r="I764" s="187" t="s">
        <v>412</v>
      </c>
      <c r="J764" s="187" t="s">
        <v>433</v>
      </c>
      <c r="K764" s="187">
        <v>0.45</v>
      </c>
      <c r="L764" s="187">
        <v>0.79</v>
      </c>
    </row>
    <row r="765" spans="2:12" ht="20.100000000000001" customHeight="1" x14ac:dyDescent="0.4">
      <c r="B765" s="187" t="s">
        <v>397</v>
      </c>
      <c r="C765" s="187" t="s">
        <v>410</v>
      </c>
      <c r="D765" s="187" t="s">
        <v>419</v>
      </c>
      <c r="E765" s="187" t="s">
        <v>411</v>
      </c>
      <c r="F765" s="187">
        <v>10</v>
      </c>
      <c r="G765" s="187" t="s">
        <v>438</v>
      </c>
      <c r="H765" s="187">
        <v>11</v>
      </c>
      <c r="I765" s="187" t="s">
        <v>403</v>
      </c>
      <c r="J765" s="187" t="s">
        <v>433</v>
      </c>
      <c r="K765" s="187">
        <v>0.4</v>
      </c>
      <c r="L765" s="187">
        <v>0.8</v>
      </c>
    </row>
    <row r="766" spans="2:12" ht="20.100000000000001" customHeight="1" x14ac:dyDescent="0.4">
      <c r="B766" s="187" t="s">
        <v>397</v>
      </c>
      <c r="C766" s="187" t="s">
        <v>410</v>
      </c>
      <c r="D766" s="187" t="s">
        <v>421</v>
      </c>
      <c r="E766" s="187" t="s">
        <v>411</v>
      </c>
      <c r="F766" s="187">
        <v>10</v>
      </c>
      <c r="G766" s="187" t="s">
        <v>439</v>
      </c>
      <c r="H766" s="187">
        <v>11</v>
      </c>
      <c r="I766" s="187" t="s">
        <v>403</v>
      </c>
      <c r="J766" s="187" t="s">
        <v>433</v>
      </c>
      <c r="K766" s="187">
        <v>0.4</v>
      </c>
      <c r="L766" s="187">
        <v>0.8</v>
      </c>
    </row>
    <row r="767" spans="2:12" ht="20.100000000000001" customHeight="1" x14ac:dyDescent="0.4">
      <c r="B767" s="187" t="s">
        <v>397</v>
      </c>
      <c r="C767" s="187" t="s">
        <v>427</v>
      </c>
      <c r="D767" s="187" t="s">
        <v>408</v>
      </c>
      <c r="E767" s="187" t="s">
        <v>412</v>
      </c>
      <c r="F767" s="187">
        <v>11</v>
      </c>
      <c r="G767" s="187" t="s">
        <v>409</v>
      </c>
      <c r="H767" s="187">
        <v>11</v>
      </c>
      <c r="I767" s="187" t="s">
        <v>429</v>
      </c>
      <c r="J767" s="187" t="s">
        <v>433</v>
      </c>
      <c r="K767" s="187">
        <v>0.37</v>
      </c>
      <c r="L767" s="187">
        <v>0.8</v>
      </c>
    </row>
    <row r="768" spans="2:12" ht="20.100000000000001" customHeight="1" x14ac:dyDescent="0.4">
      <c r="B768" s="187" t="s">
        <v>397</v>
      </c>
      <c r="C768" s="187" t="s">
        <v>426</v>
      </c>
      <c r="D768" s="187" t="s">
        <v>399</v>
      </c>
      <c r="E768" s="187" t="s">
        <v>418</v>
      </c>
      <c r="F768" s="187">
        <v>11</v>
      </c>
      <c r="G768" s="187" t="s">
        <v>401</v>
      </c>
      <c r="H768" s="187">
        <v>11</v>
      </c>
      <c r="I768" s="187" t="s">
        <v>418</v>
      </c>
      <c r="J768" s="187" t="s">
        <v>433</v>
      </c>
      <c r="K768" s="187">
        <v>0.45</v>
      </c>
      <c r="L768" s="187">
        <v>0.8</v>
      </c>
    </row>
    <row r="769" spans="2:12" ht="20.100000000000001" customHeight="1" x14ac:dyDescent="0.4">
      <c r="B769" s="187" t="s">
        <v>397</v>
      </c>
      <c r="C769" s="187" t="s">
        <v>426</v>
      </c>
      <c r="D769" s="187" t="s">
        <v>408</v>
      </c>
      <c r="E769" s="187" t="s">
        <v>411</v>
      </c>
      <c r="F769" s="187">
        <v>11</v>
      </c>
      <c r="G769" s="187" t="s">
        <v>409</v>
      </c>
      <c r="H769" s="187">
        <v>11</v>
      </c>
      <c r="I769" s="187" t="s">
        <v>411</v>
      </c>
      <c r="J769" s="187" t="s">
        <v>433</v>
      </c>
      <c r="K769" s="187">
        <v>0.45</v>
      </c>
      <c r="L769" s="187">
        <v>0.8</v>
      </c>
    </row>
    <row r="770" spans="2:12" ht="20.100000000000001" customHeight="1" x14ac:dyDescent="0.4">
      <c r="B770" s="187" t="s">
        <v>397</v>
      </c>
      <c r="C770" s="187" t="s">
        <v>427</v>
      </c>
      <c r="D770" s="187" t="s">
        <v>399</v>
      </c>
      <c r="E770" s="187" t="s">
        <v>418</v>
      </c>
      <c r="F770" s="187">
        <v>11</v>
      </c>
      <c r="G770" s="187" t="s">
        <v>401</v>
      </c>
      <c r="H770" s="187">
        <v>11</v>
      </c>
      <c r="I770" s="187" t="s">
        <v>432</v>
      </c>
      <c r="J770" s="187" t="s">
        <v>433</v>
      </c>
      <c r="K770" s="187">
        <v>0.36</v>
      </c>
      <c r="L770" s="187">
        <v>0.8</v>
      </c>
    </row>
    <row r="771" spans="2:12" ht="20.100000000000001" customHeight="1" x14ac:dyDescent="0.4">
      <c r="B771" s="187" t="s">
        <v>397</v>
      </c>
      <c r="C771" s="187" t="s">
        <v>427</v>
      </c>
      <c r="D771" s="187" t="s">
        <v>408</v>
      </c>
      <c r="E771" s="187" t="s">
        <v>411</v>
      </c>
      <c r="F771" s="187">
        <v>11</v>
      </c>
      <c r="G771" s="187" t="s">
        <v>409</v>
      </c>
      <c r="H771" s="187">
        <v>11</v>
      </c>
      <c r="I771" s="187" t="s">
        <v>428</v>
      </c>
      <c r="J771" s="187" t="s">
        <v>433</v>
      </c>
      <c r="K771" s="187">
        <v>0.37</v>
      </c>
      <c r="L771" s="187">
        <v>0.8</v>
      </c>
    </row>
    <row r="772" spans="2:12" ht="20.100000000000001" customHeight="1" x14ac:dyDescent="0.4">
      <c r="B772" s="187" t="s">
        <v>397</v>
      </c>
      <c r="C772" s="187" t="s">
        <v>430</v>
      </c>
      <c r="D772" s="187" t="s">
        <v>408</v>
      </c>
      <c r="E772" s="187" t="s">
        <v>418</v>
      </c>
      <c r="F772" s="187">
        <v>11</v>
      </c>
      <c r="G772" s="187" t="s">
        <v>409</v>
      </c>
      <c r="H772" s="187">
        <v>11</v>
      </c>
      <c r="I772" s="187" t="s">
        <v>414</v>
      </c>
      <c r="J772" s="187" t="s">
        <v>433</v>
      </c>
      <c r="K772" s="187">
        <v>0.44</v>
      </c>
      <c r="L772" s="187">
        <v>0.8</v>
      </c>
    </row>
    <row r="773" spans="2:12" ht="20.100000000000001" customHeight="1" x14ac:dyDescent="0.4">
      <c r="B773" s="187" t="s">
        <v>397</v>
      </c>
      <c r="C773" s="187" t="s">
        <v>431</v>
      </c>
      <c r="D773" s="187" t="s">
        <v>408</v>
      </c>
      <c r="E773" s="187" t="s">
        <v>432</v>
      </c>
      <c r="F773" s="187">
        <v>11</v>
      </c>
      <c r="G773" s="187" t="s">
        <v>409</v>
      </c>
      <c r="H773" s="187">
        <v>11</v>
      </c>
      <c r="I773" s="187" t="s">
        <v>414</v>
      </c>
      <c r="J773" s="187" t="s">
        <v>433</v>
      </c>
      <c r="K773" s="187">
        <v>0.32</v>
      </c>
      <c r="L773" s="187">
        <v>0.8</v>
      </c>
    </row>
    <row r="774" spans="2:12" ht="20.100000000000001" customHeight="1" x14ac:dyDescent="0.4">
      <c r="B774" s="187" t="s">
        <v>397</v>
      </c>
      <c r="C774" s="187" t="s">
        <v>431</v>
      </c>
      <c r="D774" s="187" t="s">
        <v>419</v>
      </c>
      <c r="E774" s="187" t="s">
        <v>428</v>
      </c>
      <c r="F774" s="187">
        <v>11</v>
      </c>
      <c r="G774" s="187" t="s">
        <v>420</v>
      </c>
      <c r="H774" s="187">
        <v>11</v>
      </c>
      <c r="I774" s="187" t="s">
        <v>414</v>
      </c>
      <c r="J774" s="187" t="s">
        <v>433</v>
      </c>
      <c r="K774" s="187">
        <v>0.32</v>
      </c>
      <c r="L774" s="187">
        <v>0.8</v>
      </c>
    </row>
    <row r="775" spans="2:12" ht="20.100000000000001" customHeight="1" x14ac:dyDescent="0.4">
      <c r="B775" s="187" t="s">
        <v>397</v>
      </c>
      <c r="C775" s="187" t="s">
        <v>431</v>
      </c>
      <c r="D775" s="187" t="s">
        <v>423</v>
      </c>
      <c r="E775" s="187" t="s">
        <v>428</v>
      </c>
      <c r="F775" s="187">
        <v>11</v>
      </c>
      <c r="G775" s="187" t="s">
        <v>424</v>
      </c>
      <c r="H775" s="187">
        <v>11</v>
      </c>
      <c r="I775" s="187" t="s">
        <v>414</v>
      </c>
      <c r="J775" s="187" t="s">
        <v>433</v>
      </c>
      <c r="K775" s="187">
        <v>0.26</v>
      </c>
      <c r="L775" s="187">
        <v>0.8</v>
      </c>
    </row>
    <row r="776" spans="2:12" ht="20.100000000000001" customHeight="1" x14ac:dyDescent="0.4">
      <c r="B776" s="187" t="s">
        <v>397</v>
      </c>
      <c r="C776" s="187" t="s">
        <v>426</v>
      </c>
      <c r="D776" s="187" t="s">
        <v>405</v>
      </c>
      <c r="E776" s="187" t="s">
        <v>418</v>
      </c>
      <c r="F776" s="187">
        <v>6</v>
      </c>
      <c r="G776" s="187" t="s">
        <v>406</v>
      </c>
      <c r="H776" s="187">
        <v>7</v>
      </c>
      <c r="I776" s="187" t="s">
        <v>418</v>
      </c>
      <c r="J776" s="187" t="s">
        <v>402</v>
      </c>
      <c r="K776" s="187">
        <v>0.44</v>
      </c>
      <c r="L776" s="187">
        <v>0.8</v>
      </c>
    </row>
    <row r="777" spans="2:12" ht="20.100000000000001" customHeight="1" x14ac:dyDescent="0.4">
      <c r="B777" s="187" t="s">
        <v>397</v>
      </c>
      <c r="C777" s="187" t="s">
        <v>426</v>
      </c>
      <c r="D777" s="187" t="s">
        <v>419</v>
      </c>
      <c r="E777" s="187" t="s">
        <v>411</v>
      </c>
      <c r="F777" s="187">
        <v>6</v>
      </c>
      <c r="G777" s="187" t="s">
        <v>438</v>
      </c>
      <c r="H777" s="187">
        <v>7</v>
      </c>
      <c r="I777" s="187" t="s">
        <v>411</v>
      </c>
      <c r="J777" s="187" t="s">
        <v>402</v>
      </c>
      <c r="K777" s="187">
        <v>0.44</v>
      </c>
      <c r="L777" s="187">
        <v>0.8</v>
      </c>
    </row>
    <row r="778" spans="2:12" ht="20.100000000000001" customHeight="1" x14ac:dyDescent="0.4">
      <c r="B778" s="187" t="s">
        <v>397</v>
      </c>
      <c r="C778" s="187" t="s">
        <v>426</v>
      </c>
      <c r="D778" s="187" t="s">
        <v>421</v>
      </c>
      <c r="E778" s="187" t="s">
        <v>411</v>
      </c>
      <c r="F778" s="187">
        <v>6</v>
      </c>
      <c r="G778" s="187" t="s">
        <v>439</v>
      </c>
      <c r="H778" s="187">
        <v>7</v>
      </c>
      <c r="I778" s="187" t="s">
        <v>411</v>
      </c>
      <c r="J778" s="187" t="s">
        <v>402</v>
      </c>
      <c r="K778" s="187">
        <v>0.44</v>
      </c>
      <c r="L778" s="187">
        <v>0.8</v>
      </c>
    </row>
    <row r="779" spans="2:12" ht="20.100000000000001" customHeight="1" x14ac:dyDescent="0.4">
      <c r="B779" s="187" t="s">
        <v>397</v>
      </c>
      <c r="C779" s="187" t="s">
        <v>427</v>
      </c>
      <c r="D779" s="187" t="s">
        <v>405</v>
      </c>
      <c r="E779" s="187" t="s">
        <v>418</v>
      </c>
      <c r="F779" s="187">
        <v>6</v>
      </c>
      <c r="G779" s="187" t="s">
        <v>406</v>
      </c>
      <c r="H779" s="187">
        <v>7</v>
      </c>
      <c r="I779" s="187" t="s">
        <v>432</v>
      </c>
      <c r="J779" s="187" t="s">
        <v>402</v>
      </c>
      <c r="K779" s="187">
        <v>0.36</v>
      </c>
      <c r="L779" s="187">
        <v>0.8</v>
      </c>
    </row>
    <row r="780" spans="2:12" ht="20.100000000000001" customHeight="1" x14ac:dyDescent="0.4">
      <c r="B780" s="187" t="s">
        <v>397</v>
      </c>
      <c r="C780" s="187" t="s">
        <v>427</v>
      </c>
      <c r="D780" s="187" t="s">
        <v>419</v>
      </c>
      <c r="E780" s="187" t="s">
        <v>411</v>
      </c>
      <c r="F780" s="187">
        <v>6</v>
      </c>
      <c r="G780" s="187" t="s">
        <v>438</v>
      </c>
      <c r="H780" s="187">
        <v>7</v>
      </c>
      <c r="I780" s="187" t="s">
        <v>428</v>
      </c>
      <c r="J780" s="187" t="s">
        <v>402</v>
      </c>
      <c r="K780" s="187">
        <v>0.36</v>
      </c>
      <c r="L780" s="187">
        <v>0.8</v>
      </c>
    </row>
    <row r="781" spans="2:12" ht="20.100000000000001" customHeight="1" x14ac:dyDescent="0.4">
      <c r="B781" s="187" t="s">
        <v>397</v>
      </c>
      <c r="C781" s="187" t="s">
        <v>427</v>
      </c>
      <c r="D781" s="187" t="s">
        <v>421</v>
      </c>
      <c r="E781" s="187" t="s">
        <v>411</v>
      </c>
      <c r="F781" s="187">
        <v>6</v>
      </c>
      <c r="G781" s="187" t="s">
        <v>439</v>
      </c>
      <c r="H781" s="187">
        <v>7</v>
      </c>
      <c r="I781" s="187" t="s">
        <v>428</v>
      </c>
      <c r="J781" s="187" t="s">
        <v>402</v>
      </c>
      <c r="K781" s="187">
        <v>0.36</v>
      </c>
      <c r="L781" s="187">
        <v>0.8</v>
      </c>
    </row>
    <row r="782" spans="2:12" ht="20.100000000000001" customHeight="1" x14ac:dyDescent="0.4">
      <c r="B782" s="187" t="s">
        <v>397</v>
      </c>
      <c r="C782" s="187" t="s">
        <v>430</v>
      </c>
      <c r="D782" s="187" t="s">
        <v>419</v>
      </c>
      <c r="E782" s="187" t="s">
        <v>418</v>
      </c>
      <c r="F782" s="187">
        <v>6</v>
      </c>
      <c r="G782" s="187" t="s">
        <v>438</v>
      </c>
      <c r="H782" s="187">
        <v>7</v>
      </c>
      <c r="I782" s="187" t="s">
        <v>414</v>
      </c>
      <c r="J782" s="187" t="s">
        <v>402</v>
      </c>
      <c r="K782" s="187">
        <v>0.43</v>
      </c>
      <c r="L782" s="187">
        <v>0.8</v>
      </c>
    </row>
    <row r="783" spans="2:12" ht="20.100000000000001" customHeight="1" x14ac:dyDescent="0.4">
      <c r="B783" s="187" t="s">
        <v>397</v>
      </c>
      <c r="C783" s="187" t="s">
        <v>430</v>
      </c>
      <c r="D783" s="187" t="s">
        <v>421</v>
      </c>
      <c r="E783" s="187" t="s">
        <v>418</v>
      </c>
      <c r="F783" s="187">
        <v>6</v>
      </c>
      <c r="G783" s="187" t="s">
        <v>439</v>
      </c>
      <c r="H783" s="187">
        <v>7</v>
      </c>
      <c r="I783" s="187" t="s">
        <v>414</v>
      </c>
      <c r="J783" s="187" t="s">
        <v>402</v>
      </c>
      <c r="K783" s="187">
        <v>0.43</v>
      </c>
      <c r="L783" s="187">
        <v>0.8</v>
      </c>
    </row>
    <row r="784" spans="2:12" ht="20.100000000000001" customHeight="1" x14ac:dyDescent="0.4">
      <c r="B784" s="187" t="s">
        <v>397</v>
      </c>
      <c r="C784" s="187" t="s">
        <v>431</v>
      </c>
      <c r="D784" s="187" t="s">
        <v>419</v>
      </c>
      <c r="E784" s="187" t="s">
        <v>432</v>
      </c>
      <c r="F784" s="187">
        <v>6</v>
      </c>
      <c r="G784" s="187" t="s">
        <v>438</v>
      </c>
      <c r="H784" s="187">
        <v>7</v>
      </c>
      <c r="I784" s="187" t="s">
        <v>414</v>
      </c>
      <c r="J784" s="187" t="s">
        <v>402</v>
      </c>
      <c r="K784" s="187">
        <v>0.31</v>
      </c>
      <c r="L784" s="187">
        <v>0.8</v>
      </c>
    </row>
    <row r="785" spans="2:12" ht="20.100000000000001" customHeight="1" x14ac:dyDescent="0.4">
      <c r="B785" s="187" t="s">
        <v>397</v>
      </c>
      <c r="C785" s="187" t="s">
        <v>431</v>
      </c>
      <c r="D785" s="187" t="s">
        <v>421</v>
      </c>
      <c r="E785" s="187" t="s">
        <v>432</v>
      </c>
      <c r="F785" s="187">
        <v>6</v>
      </c>
      <c r="G785" s="187" t="s">
        <v>439</v>
      </c>
      <c r="H785" s="187">
        <v>7</v>
      </c>
      <c r="I785" s="187" t="s">
        <v>414</v>
      </c>
      <c r="J785" s="187" t="s">
        <v>402</v>
      </c>
      <c r="K785" s="187">
        <v>0.31</v>
      </c>
      <c r="L785" s="187">
        <v>0.8</v>
      </c>
    </row>
    <row r="786" spans="2:12" ht="20.100000000000001" customHeight="1" x14ac:dyDescent="0.4">
      <c r="B786" s="187" t="s">
        <v>397</v>
      </c>
      <c r="C786" s="187" t="s">
        <v>430</v>
      </c>
      <c r="D786" s="187" t="s">
        <v>399</v>
      </c>
      <c r="E786" s="187" t="s">
        <v>411</v>
      </c>
      <c r="F786" s="187">
        <v>11</v>
      </c>
      <c r="G786" s="187" t="s">
        <v>401</v>
      </c>
      <c r="H786" s="187">
        <v>11</v>
      </c>
      <c r="I786" s="187" t="s">
        <v>414</v>
      </c>
      <c r="J786" s="187" t="s">
        <v>433</v>
      </c>
      <c r="K786" s="187">
        <v>0.46</v>
      </c>
      <c r="L786" s="187">
        <v>0.8</v>
      </c>
    </row>
    <row r="787" spans="2:12" ht="20.100000000000001" customHeight="1" x14ac:dyDescent="0.4">
      <c r="B787" s="187" t="s">
        <v>397</v>
      </c>
      <c r="C787" s="187" t="s">
        <v>431</v>
      </c>
      <c r="D787" s="187" t="s">
        <v>399</v>
      </c>
      <c r="E787" s="187" t="s">
        <v>428</v>
      </c>
      <c r="F787" s="187">
        <v>11</v>
      </c>
      <c r="G787" s="187" t="s">
        <v>401</v>
      </c>
      <c r="H787" s="187">
        <v>11</v>
      </c>
      <c r="I787" s="187" t="s">
        <v>414</v>
      </c>
      <c r="J787" s="187" t="s">
        <v>433</v>
      </c>
      <c r="K787" s="187">
        <v>0.33</v>
      </c>
      <c r="L787" s="187">
        <v>0.8</v>
      </c>
    </row>
    <row r="788" spans="2:12" ht="20.100000000000001" customHeight="1" x14ac:dyDescent="0.4">
      <c r="B788" s="187" t="s">
        <v>397</v>
      </c>
      <c r="C788" s="187" t="s">
        <v>426</v>
      </c>
      <c r="D788" s="187" t="s">
        <v>405</v>
      </c>
      <c r="E788" s="187" t="s">
        <v>411</v>
      </c>
      <c r="F788" s="187">
        <v>11</v>
      </c>
      <c r="G788" s="187" t="s">
        <v>406</v>
      </c>
      <c r="H788" s="187">
        <v>11</v>
      </c>
      <c r="I788" s="187" t="s">
        <v>411</v>
      </c>
      <c r="J788" s="187" t="s">
        <v>433</v>
      </c>
      <c r="K788" s="187">
        <v>0.45</v>
      </c>
      <c r="L788" s="187">
        <v>0.8</v>
      </c>
    </row>
    <row r="789" spans="2:12" ht="20.100000000000001" customHeight="1" x14ac:dyDescent="0.4">
      <c r="B789" s="187" t="s">
        <v>397</v>
      </c>
      <c r="C789" s="187" t="s">
        <v>426</v>
      </c>
      <c r="D789" s="187" t="s">
        <v>419</v>
      </c>
      <c r="E789" s="187" t="s">
        <v>437</v>
      </c>
      <c r="F789" s="187">
        <v>6</v>
      </c>
      <c r="G789" s="187" t="s">
        <v>420</v>
      </c>
      <c r="H789" s="187">
        <v>7</v>
      </c>
      <c r="I789" s="187" t="s">
        <v>437</v>
      </c>
      <c r="J789" s="187" t="s">
        <v>402</v>
      </c>
      <c r="K789" s="187">
        <v>0.43</v>
      </c>
      <c r="L789" s="187">
        <v>0.8</v>
      </c>
    </row>
    <row r="790" spans="2:12" ht="20.100000000000001" customHeight="1" x14ac:dyDescent="0.4">
      <c r="B790" s="187" t="s">
        <v>397</v>
      </c>
      <c r="C790" s="187" t="s">
        <v>426</v>
      </c>
      <c r="D790" s="187" t="s">
        <v>421</v>
      </c>
      <c r="E790" s="187" t="s">
        <v>437</v>
      </c>
      <c r="F790" s="187">
        <v>6</v>
      </c>
      <c r="G790" s="187" t="s">
        <v>422</v>
      </c>
      <c r="H790" s="187">
        <v>7</v>
      </c>
      <c r="I790" s="187" t="s">
        <v>437</v>
      </c>
      <c r="J790" s="187" t="s">
        <v>402</v>
      </c>
      <c r="K790" s="187">
        <v>0.43</v>
      </c>
      <c r="L790" s="187">
        <v>0.8</v>
      </c>
    </row>
    <row r="791" spans="2:12" ht="20.100000000000001" customHeight="1" x14ac:dyDescent="0.4">
      <c r="B791" s="187" t="s">
        <v>397</v>
      </c>
      <c r="C791" s="187" t="s">
        <v>426</v>
      </c>
      <c r="D791" s="187" t="s">
        <v>423</v>
      </c>
      <c r="E791" s="187" t="s">
        <v>437</v>
      </c>
      <c r="F791" s="187">
        <v>6</v>
      </c>
      <c r="G791" s="187" t="s">
        <v>424</v>
      </c>
      <c r="H791" s="187">
        <v>7</v>
      </c>
      <c r="I791" s="187" t="s">
        <v>437</v>
      </c>
      <c r="J791" s="187" t="s">
        <v>402</v>
      </c>
      <c r="K791" s="187">
        <v>0.36</v>
      </c>
      <c r="L791" s="187">
        <v>0.8</v>
      </c>
    </row>
    <row r="792" spans="2:12" ht="20.100000000000001" customHeight="1" x14ac:dyDescent="0.4">
      <c r="B792" s="187" t="s">
        <v>397</v>
      </c>
      <c r="C792" s="187" t="s">
        <v>410</v>
      </c>
      <c r="D792" s="187" t="s">
        <v>405</v>
      </c>
      <c r="E792" s="187" t="s">
        <v>418</v>
      </c>
      <c r="F792" s="187">
        <v>10</v>
      </c>
      <c r="G792" s="187" t="s">
        <v>406</v>
      </c>
      <c r="H792" s="187">
        <v>11</v>
      </c>
      <c r="I792" s="187" t="s">
        <v>407</v>
      </c>
      <c r="J792" s="187" t="s">
        <v>433</v>
      </c>
      <c r="K792" s="187">
        <v>0.39</v>
      </c>
      <c r="L792" s="187">
        <v>0.81</v>
      </c>
    </row>
    <row r="793" spans="2:12" ht="20.100000000000001" customHeight="1" x14ac:dyDescent="0.4">
      <c r="B793" s="187" t="s">
        <v>397</v>
      </c>
      <c r="C793" s="187" t="s">
        <v>413</v>
      </c>
      <c r="D793" s="187" t="s">
        <v>419</v>
      </c>
      <c r="E793" s="187" t="s">
        <v>407</v>
      </c>
      <c r="F793" s="187">
        <v>10</v>
      </c>
      <c r="G793" s="187" t="s">
        <v>438</v>
      </c>
      <c r="H793" s="187">
        <v>11</v>
      </c>
      <c r="I793" s="187" t="s">
        <v>414</v>
      </c>
      <c r="J793" s="187" t="s">
        <v>433</v>
      </c>
      <c r="K793" s="187">
        <v>0.33</v>
      </c>
      <c r="L793" s="187">
        <v>0.81</v>
      </c>
    </row>
    <row r="794" spans="2:12" ht="20.100000000000001" customHeight="1" x14ac:dyDescent="0.4">
      <c r="B794" s="187" t="s">
        <v>397</v>
      </c>
      <c r="C794" s="187" t="s">
        <v>413</v>
      </c>
      <c r="D794" s="187" t="s">
        <v>421</v>
      </c>
      <c r="E794" s="187" t="s">
        <v>407</v>
      </c>
      <c r="F794" s="187">
        <v>10</v>
      </c>
      <c r="G794" s="187" t="s">
        <v>439</v>
      </c>
      <c r="H794" s="187">
        <v>11</v>
      </c>
      <c r="I794" s="187" t="s">
        <v>414</v>
      </c>
      <c r="J794" s="187" t="s">
        <v>433</v>
      </c>
      <c r="K794" s="187">
        <v>0.33</v>
      </c>
      <c r="L794" s="187">
        <v>0.81</v>
      </c>
    </row>
    <row r="795" spans="2:12" ht="20.100000000000001" customHeight="1" x14ac:dyDescent="0.4">
      <c r="B795" s="187" t="s">
        <v>397</v>
      </c>
      <c r="C795" s="187" t="s">
        <v>410</v>
      </c>
      <c r="D795" s="187" t="s">
        <v>405</v>
      </c>
      <c r="E795" s="187" t="s">
        <v>412</v>
      </c>
      <c r="F795" s="187">
        <v>10</v>
      </c>
      <c r="G795" s="187" t="s">
        <v>406</v>
      </c>
      <c r="H795" s="187">
        <v>11</v>
      </c>
      <c r="I795" s="187" t="s">
        <v>400</v>
      </c>
      <c r="J795" s="187" t="s">
        <v>433</v>
      </c>
      <c r="K795" s="187">
        <v>0.4</v>
      </c>
      <c r="L795" s="187">
        <v>0.81</v>
      </c>
    </row>
    <row r="796" spans="2:12" ht="20.100000000000001" customHeight="1" x14ac:dyDescent="0.4">
      <c r="B796" s="187" t="s">
        <v>397</v>
      </c>
      <c r="C796" s="187" t="s">
        <v>413</v>
      </c>
      <c r="D796" s="187" t="s">
        <v>419</v>
      </c>
      <c r="E796" s="187" t="s">
        <v>400</v>
      </c>
      <c r="F796" s="187">
        <v>10</v>
      </c>
      <c r="G796" s="187" t="s">
        <v>420</v>
      </c>
      <c r="H796" s="187">
        <v>11</v>
      </c>
      <c r="I796" s="187" t="s">
        <v>414</v>
      </c>
      <c r="J796" s="187" t="s">
        <v>433</v>
      </c>
      <c r="K796" s="187">
        <v>0.33</v>
      </c>
      <c r="L796" s="187">
        <v>0.81</v>
      </c>
    </row>
    <row r="797" spans="2:12" ht="20.100000000000001" customHeight="1" x14ac:dyDescent="0.4">
      <c r="B797" s="187" t="s">
        <v>397</v>
      </c>
      <c r="C797" s="187" t="s">
        <v>413</v>
      </c>
      <c r="D797" s="187" t="s">
        <v>419</v>
      </c>
      <c r="E797" s="187" t="s">
        <v>403</v>
      </c>
      <c r="F797" s="187">
        <v>10</v>
      </c>
      <c r="G797" s="187" t="s">
        <v>438</v>
      </c>
      <c r="H797" s="187">
        <v>11</v>
      </c>
      <c r="I797" s="187" t="s">
        <v>414</v>
      </c>
      <c r="J797" s="187" t="s">
        <v>433</v>
      </c>
      <c r="K797" s="187">
        <v>0.33</v>
      </c>
      <c r="L797" s="187">
        <v>0.81</v>
      </c>
    </row>
    <row r="798" spans="2:12" ht="20.100000000000001" customHeight="1" x14ac:dyDescent="0.4">
      <c r="B798" s="187" t="s">
        <v>397</v>
      </c>
      <c r="C798" s="187" t="s">
        <v>413</v>
      </c>
      <c r="D798" s="187" t="s">
        <v>421</v>
      </c>
      <c r="E798" s="187" t="s">
        <v>400</v>
      </c>
      <c r="F798" s="187">
        <v>10</v>
      </c>
      <c r="G798" s="187" t="s">
        <v>422</v>
      </c>
      <c r="H798" s="187">
        <v>11</v>
      </c>
      <c r="I798" s="187" t="s">
        <v>414</v>
      </c>
      <c r="J798" s="187" t="s">
        <v>433</v>
      </c>
      <c r="K798" s="187">
        <v>0.33</v>
      </c>
      <c r="L798" s="187">
        <v>0.81</v>
      </c>
    </row>
    <row r="799" spans="2:12" ht="20.100000000000001" customHeight="1" x14ac:dyDescent="0.4">
      <c r="B799" s="187" t="s">
        <v>397</v>
      </c>
      <c r="C799" s="187" t="s">
        <v>413</v>
      </c>
      <c r="D799" s="187" t="s">
        <v>421</v>
      </c>
      <c r="E799" s="187" t="s">
        <v>403</v>
      </c>
      <c r="F799" s="187">
        <v>10</v>
      </c>
      <c r="G799" s="187" t="s">
        <v>439</v>
      </c>
      <c r="H799" s="187">
        <v>11</v>
      </c>
      <c r="I799" s="187" t="s">
        <v>414</v>
      </c>
      <c r="J799" s="187" t="s">
        <v>433</v>
      </c>
      <c r="K799" s="187">
        <v>0.33</v>
      </c>
      <c r="L799" s="187">
        <v>0.81</v>
      </c>
    </row>
    <row r="800" spans="2:12" ht="20.100000000000001" customHeight="1" x14ac:dyDescent="0.4">
      <c r="B800" s="187" t="s">
        <v>397</v>
      </c>
      <c r="C800" s="187" t="s">
        <v>413</v>
      </c>
      <c r="D800" s="187" t="s">
        <v>423</v>
      </c>
      <c r="E800" s="187" t="s">
        <v>400</v>
      </c>
      <c r="F800" s="187">
        <v>10</v>
      </c>
      <c r="G800" s="187" t="s">
        <v>424</v>
      </c>
      <c r="H800" s="187">
        <v>11</v>
      </c>
      <c r="I800" s="187" t="s">
        <v>414</v>
      </c>
      <c r="J800" s="187" t="s">
        <v>433</v>
      </c>
      <c r="K800" s="187">
        <v>0.28000000000000003</v>
      </c>
      <c r="L800" s="187">
        <v>0.81</v>
      </c>
    </row>
    <row r="801" spans="2:12" ht="20.100000000000001" customHeight="1" x14ac:dyDescent="0.4">
      <c r="B801" s="187" t="s">
        <v>397</v>
      </c>
      <c r="C801" s="187" t="s">
        <v>413</v>
      </c>
      <c r="D801" s="187" t="s">
        <v>417</v>
      </c>
      <c r="E801" s="187" t="s">
        <v>407</v>
      </c>
      <c r="F801" s="187">
        <v>10</v>
      </c>
      <c r="G801" s="187" t="s">
        <v>406</v>
      </c>
      <c r="H801" s="187">
        <v>11</v>
      </c>
      <c r="I801" s="187" t="s">
        <v>416</v>
      </c>
      <c r="J801" s="187" t="s">
        <v>433</v>
      </c>
      <c r="K801" s="187">
        <v>0.34</v>
      </c>
      <c r="L801" s="187">
        <v>0.81</v>
      </c>
    </row>
    <row r="802" spans="2:12" ht="20.100000000000001" customHeight="1" x14ac:dyDescent="0.4">
      <c r="B802" s="187" t="s">
        <v>397</v>
      </c>
      <c r="C802" s="187" t="s">
        <v>413</v>
      </c>
      <c r="D802" s="187" t="s">
        <v>425</v>
      </c>
      <c r="E802" s="187" t="s">
        <v>400</v>
      </c>
      <c r="F802" s="187">
        <v>10</v>
      </c>
      <c r="G802" s="187" t="s">
        <v>409</v>
      </c>
      <c r="H802" s="187">
        <v>11</v>
      </c>
      <c r="I802" s="187" t="s">
        <v>416</v>
      </c>
      <c r="J802" s="187" t="s">
        <v>433</v>
      </c>
      <c r="K802" s="187">
        <v>0.34</v>
      </c>
      <c r="L802" s="187">
        <v>0.81</v>
      </c>
    </row>
    <row r="803" spans="2:12" ht="20.100000000000001" customHeight="1" x14ac:dyDescent="0.4">
      <c r="B803" s="187" t="s">
        <v>397</v>
      </c>
      <c r="C803" s="187" t="s">
        <v>413</v>
      </c>
      <c r="D803" s="187" t="s">
        <v>399</v>
      </c>
      <c r="E803" s="187" t="s">
        <v>403</v>
      </c>
      <c r="F803" s="187">
        <v>10</v>
      </c>
      <c r="G803" s="187" t="s">
        <v>401</v>
      </c>
      <c r="H803" s="187">
        <v>11</v>
      </c>
      <c r="I803" s="187" t="s">
        <v>414</v>
      </c>
      <c r="J803" s="187" t="s">
        <v>433</v>
      </c>
      <c r="K803" s="187">
        <v>0.35</v>
      </c>
      <c r="L803" s="187">
        <v>0.81</v>
      </c>
    </row>
    <row r="804" spans="2:12" ht="20.100000000000001" customHeight="1" x14ac:dyDescent="0.4">
      <c r="B804" s="187" t="s">
        <v>397</v>
      </c>
      <c r="C804" s="187" t="s">
        <v>413</v>
      </c>
      <c r="D804" s="187" t="s">
        <v>399</v>
      </c>
      <c r="E804" s="187" t="s">
        <v>400</v>
      </c>
      <c r="F804" s="187">
        <v>10</v>
      </c>
      <c r="G804" s="187" t="s">
        <v>401</v>
      </c>
      <c r="H804" s="187">
        <v>11</v>
      </c>
      <c r="I804" s="187" t="s">
        <v>414</v>
      </c>
      <c r="J804" s="187" t="s">
        <v>433</v>
      </c>
      <c r="K804" s="187">
        <v>0.34</v>
      </c>
      <c r="L804" s="187">
        <v>0.81</v>
      </c>
    </row>
    <row r="805" spans="2:12" ht="20.100000000000001" customHeight="1" x14ac:dyDescent="0.4">
      <c r="B805" s="187" t="s">
        <v>397</v>
      </c>
      <c r="C805" s="187" t="s">
        <v>410</v>
      </c>
      <c r="D805" s="187" t="s">
        <v>399</v>
      </c>
      <c r="E805" s="187" t="s">
        <v>418</v>
      </c>
      <c r="F805" s="187">
        <v>10</v>
      </c>
      <c r="G805" s="187" t="s">
        <v>401</v>
      </c>
      <c r="H805" s="187">
        <v>11</v>
      </c>
      <c r="I805" s="187" t="s">
        <v>407</v>
      </c>
      <c r="J805" s="187" t="s">
        <v>433</v>
      </c>
      <c r="K805" s="187">
        <v>0.39</v>
      </c>
      <c r="L805" s="187">
        <v>0.81</v>
      </c>
    </row>
    <row r="806" spans="2:12" ht="20.100000000000001" customHeight="1" x14ac:dyDescent="0.4">
      <c r="B806" s="187" t="s">
        <v>397</v>
      </c>
      <c r="C806" s="187" t="s">
        <v>410</v>
      </c>
      <c r="D806" s="187" t="s">
        <v>408</v>
      </c>
      <c r="E806" s="187" t="s">
        <v>411</v>
      </c>
      <c r="F806" s="187">
        <v>10</v>
      </c>
      <c r="G806" s="187" t="s">
        <v>409</v>
      </c>
      <c r="H806" s="187">
        <v>11</v>
      </c>
      <c r="I806" s="187" t="s">
        <v>403</v>
      </c>
      <c r="J806" s="187" t="s">
        <v>433</v>
      </c>
      <c r="K806" s="187">
        <v>0.4</v>
      </c>
      <c r="L806" s="187">
        <v>0.81</v>
      </c>
    </row>
    <row r="807" spans="2:12" ht="20.100000000000001" customHeight="1" x14ac:dyDescent="0.4">
      <c r="B807" s="187" t="s">
        <v>397</v>
      </c>
      <c r="C807" s="187" t="s">
        <v>426</v>
      </c>
      <c r="D807" s="187" t="s">
        <v>405</v>
      </c>
      <c r="E807" s="187" t="s">
        <v>418</v>
      </c>
      <c r="F807" s="187">
        <v>10</v>
      </c>
      <c r="G807" s="187" t="s">
        <v>406</v>
      </c>
      <c r="H807" s="187">
        <v>11</v>
      </c>
      <c r="I807" s="187" t="s">
        <v>418</v>
      </c>
      <c r="J807" s="187" t="s">
        <v>433</v>
      </c>
      <c r="K807" s="187">
        <v>0.44</v>
      </c>
      <c r="L807" s="187">
        <v>0.82</v>
      </c>
    </row>
    <row r="808" spans="2:12" ht="20.100000000000001" customHeight="1" x14ac:dyDescent="0.4">
      <c r="B808" s="187" t="s">
        <v>397</v>
      </c>
      <c r="C808" s="187" t="s">
        <v>426</v>
      </c>
      <c r="D808" s="187" t="s">
        <v>419</v>
      </c>
      <c r="E808" s="187" t="s">
        <v>411</v>
      </c>
      <c r="F808" s="187">
        <v>10</v>
      </c>
      <c r="G808" s="187" t="s">
        <v>438</v>
      </c>
      <c r="H808" s="187">
        <v>11</v>
      </c>
      <c r="I808" s="187" t="s">
        <v>411</v>
      </c>
      <c r="J808" s="187" t="s">
        <v>433</v>
      </c>
      <c r="K808" s="187">
        <v>0.44</v>
      </c>
      <c r="L808" s="187">
        <v>0.82</v>
      </c>
    </row>
    <row r="809" spans="2:12" ht="20.100000000000001" customHeight="1" x14ac:dyDescent="0.4">
      <c r="B809" s="187" t="s">
        <v>397</v>
      </c>
      <c r="C809" s="187" t="s">
        <v>426</v>
      </c>
      <c r="D809" s="187" t="s">
        <v>421</v>
      </c>
      <c r="E809" s="187" t="s">
        <v>411</v>
      </c>
      <c r="F809" s="187">
        <v>10</v>
      </c>
      <c r="G809" s="187" t="s">
        <v>439</v>
      </c>
      <c r="H809" s="187">
        <v>11</v>
      </c>
      <c r="I809" s="187" t="s">
        <v>411</v>
      </c>
      <c r="J809" s="187" t="s">
        <v>433</v>
      </c>
      <c r="K809" s="187">
        <v>0.44</v>
      </c>
      <c r="L809" s="187">
        <v>0.82</v>
      </c>
    </row>
    <row r="810" spans="2:12" ht="20.100000000000001" customHeight="1" x14ac:dyDescent="0.4">
      <c r="B810" s="187" t="s">
        <v>397</v>
      </c>
      <c r="C810" s="187" t="s">
        <v>398</v>
      </c>
      <c r="D810" s="187" t="s">
        <v>408</v>
      </c>
      <c r="E810" s="187" t="s">
        <v>407</v>
      </c>
      <c r="F810" s="187">
        <v>10</v>
      </c>
      <c r="G810" s="187" t="s">
        <v>409</v>
      </c>
      <c r="H810" s="187">
        <v>10</v>
      </c>
      <c r="I810" s="187" t="s">
        <v>407</v>
      </c>
      <c r="J810" s="187" t="s">
        <v>433</v>
      </c>
      <c r="K810" s="187">
        <v>0.32</v>
      </c>
      <c r="L810" s="187">
        <v>0.82</v>
      </c>
    </row>
    <row r="811" spans="2:12" ht="20.100000000000001" customHeight="1" x14ac:dyDescent="0.4">
      <c r="B811" s="187" t="s">
        <v>397</v>
      </c>
      <c r="C811" s="187" t="s">
        <v>398</v>
      </c>
      <c r="D811" s="187" t="s">
        <v>419</v>
      </c>
      <c r="E811" s="187" t="s">
        <v>400</v>
      </c>
      <c r="F811" s="187">
        <v>10</v>
      </c>
      <c r="G811" s="187" t="s">
        <v>420</v>
      </c>
      <c r="H811" s="187">
        <v>10</v>
      </c>
      <c r="I811" s="187" t="s">
        <v>400</v>
      </c>
      <c r="J811" s="187" t="s">
        <v>433</v>
      </c>
      <c r="K811" s="187">
        <v>0.32</v>
      </c>
      <c r="L811" s="187">
        <v>0.82</v>
      </c>
    </row>
    <row r="812" spans="2:12" ht="20.100000000000001" customHeight="1" x14ac:dyDescent="0.4">
      <c r="B812" s="187" t="s">
        <v>397</v>
      </c>
      <c r="C812" s="187" t="s">
        <v>398</v>
      </c>
      <c r="D812" s="187" t="s">
        <v>421</v>
      </c>
      <c r="E812" s="187" t="s">
        <v>400</v>
      </c>
      <c r="F812" s="187">
        <v>10</v>
      </c>
      <c r="G812" s="187" t="s">
        <v>422</v>
      </c>
      <c r="H812" s="187">
        <v>10</v>
      </c>
      <c r="I812" s="187" t="s">
        <v>400</v>
      </c>
      <c r="J812" s="187" t="s">
        <v>433</v>
      </c>
      <c r="K812" s="187">
        <v>0.32</v>
      </c>
      <c r="L812" s="187">
        <v>0.82</v>
      </c>
    </row>
    <row r="813" spans="2:12" ht="20.100000000000001" customHeight="1" x14ac:dyDescent="0.4">
      <c r="B813" s="187" t="s">
        <v>397</v>
      </c>
      <c r="C813" s="187" t="s">
        <v>398</v>
      </c>
      <c r="D813" s="187" t="s">
        <v>423</v>
      </c>
      <c r="E813" s="187" t="s">
        <v>400</v>
      </c>
      <c r="F813" s="187">
        <v>10</v>
      </c>
      <c r="G813" s="187" t="s">
        <v>424</v>
      </c>
      <c r="H813" s="187">
        <v>10</v>
      </c>
      <c r="I813" s="187" t="s">
        <v>400</v>
      </c>
      <c r="J813" s="187" t="s">
        <v>433</v>
      </c>
      <c r="K813" s="187">
        <v>0.27</v>
      </c>
      <c r="L813" s="187">
        <v>0.82</v>
      </c>
    </row>
    <row r="814" spans="2:12" ht="20.100000000000001" customHeight="1" x14ac:dyDescent="0.4">
      <c r="B814" s="187" t="s">
        <v>397</v>
      </c>
      <c r="C814" s="187" t="s">
        <v>427</v>
      </c>
      <c r="D814" s="187" t="s">
        <v>405</v>
      </c>
      <c r="E814" s="187" t="s">
        <v>418</v>
      </c>
      <c r="F814" s="187">
        <v>10</v>
      </c>
      <c r="G814" s="187" t="s">
        <v>406</v>
      </c>
      <c r="H814" s="187">
        <v>11</v>
      </c>
      <c r="I814" s="187" t="s">
        <v>432</v>
      </c>
      <c r="J814" s="187" t="s">
        <v>433</v>
      </c>
      <c r="K814" s="187">
        <v>0.36</v>
      </c>
      <c r="L814" s="187">
        <v>0.82</v>
      </c>
    </row>
    <row r="815" spans="2:12" ht="20.100000000000001" customHeight="1" x14ac:dyDescent="0.4">
      <c r="B815" s="187" t="s">
        <v>397</v>
      </c>
      <c r="C815" s="187" t="s">
        <v>427</v>
      </c>
      <c r="D815" s="187" t="s">
        <v>419</v>
      </c>
      <c r="E815" s="187" t="s">
        <v>411</v>
      </c>
      <c r="F815" s="187">
        <v>10</v>
      </c>
      <c r="G815" s="187" t="s">
        <v>438</v>
      </c>
      <c r="H815" s="187">
        <v>11</v>
      </c>
      <c r="I815" s="187" t="s">
        <v>428</v>
      </c>
      <c r="J815" s="187" t="s">
        <v>433</v>
      </c>
      <c r="K815" s="187">
        <v>0.36</v>
      </c>
      <c r="L815" s="187">
        <v>0.82</v>
      </c>
    </row>
    <row r="816" spans="2:12" ht="20.100000000000001" customHeight="1" x14ac:dyDescent="0.4">
      <c r="B816" s="187" t="s">
        <v>397</v>
      </c>
      <c r="C816" s="187" t="s">
        <v>427</v>
      </c>
      <c r="D816" s="187" t="s">
        <v>421</v>
      </c>
      <c r="E816" s="187" t="s">
        <v>411</v>
      </c>
      <c r="F816" s="187">
        <v>10</v>
      </c>
      <c r="G816" s="187" t="s">
        <v>439</v>
      </c>
      <c r="H816" s="187">
        <v>11</v>
      </c>
      <c r="I816" s="187" t="s">
        <v>428</v>
      </c>
      <c r="J816" s="187" t="s">
        <v>433</v>
      </c>
      <c r="K816" s="187">
        <v>0.36</v>
      </c>
      <c r="L816" s="187">
        <v>0.82</v>
      </c>
    </row>
    <row r="817" spans="2:12" ht="20.100000000000001" customHeight="1" x14ac:dyDescent="0.4">
      <c r="B817" s="187" t="s">
        <v>397</v>
      </c>
      <c r="C817" s="187" t="s">
        <v>430</v>
      </c>
      <c r="D817" s="187" t="s">
        <v>419</v>
      </c>
      <c r="E817" s="187" t="s">
        <v>418</v>
      </c>
      <c r="F817" s="187">
        <v>10</v>
      </c>
      <c r="G817" s="187" t="s">
        <v>438</v>
      </c>
      <c r="H817" s="187">
        <v>11</v>
      </c>
      <c r="I817" s="187" t="s">
        <v>414</v>
      </c>
      <c r="J817" s="187" t="s">
        <v>433</v>
      </c>
      <c r="K817" s="187">
        <v>0.43</v>
      </c>
      <c r="L817" s="187">
        <v>0.82</v>
      </c>
    </row>
    <row r="818" spans="2:12" ht="20.100000000000001" customHeight="1" x14ac:dyDescent="0.4">
      <c r="B818" s="187" t="s">
        <v>397</v>
      </c>
      <c r="C818" s="187" t="s">
        <v>430</v>
      </c>
      <c r="D818" s="187" t="s">
        <v>421</v>
      </c>
      <c r="E818" s="187" t="s">
        <v>418</v>
      </c>
      <c r="F818" s="187">
        <v>10</v>
      </c>
      <c r="G818" s="187" t="s">
        <v>439</v>
      </c>
      <c r="H818" s="187">
        <v>11</v>
      </c>
      <c r="I818" s="187" t="s">
        <v>414</v>
      </c>
      <c r="J818" s="187" t="s">
        <v>433</v>
      </c>
      <c r="K818" s="187">
        <v>0.43</v>
      </c>
      <c r="L818" s="187">
        <v>0.82</v>
      </c>
    </row>
    <row r="819" spans="2:12" ht="20.100000000000001" customHeight="1" x14ac:dyDescent="0.4">
      <c r="B819" s="187" t="s">
        <v>397</v>
      </c>
      <c r="C819" s="187" t="s">
        <v>431</v>
      </c>
      <c r="D819" s="187" t="s">
        <v>419</v>
      </c>
      <c r="E819" s="187" t="s">
        <v>432</v>
      </c>
      <c r="F819" s="187">
        <v>10</v>
      </c>
      <c r="G819" s="187" t="s">
        <v>438</v>
      </c>
      <c r="H819" s="187">
        <v>11</v>
      </c>
      <c r="I819" s="187" t="s">
        <v>414</v>
      </c>
      <c r="J819" s="187" t="s">
        <v>433</v>
      </c>
      <c r="K819" s="187">
        <v>0.31</v>
      </c>
      <c r="L819" s="187">
        <v>0.82</v>
      </c>
    </row>
    <row r="820" spans="2:12" ht="20.100000000000001" customHeight="1" x14ac:dyDescent="0.4">
      <c r="B820" s="187" t="s">
        <v>397</v>
      </c>
      <c r="C820" s="187" t="s">
        <v>431</v>
      </c>
      <c r="D820" s="187" t="s">
        <v>421</v>
      </c>
      <c r="E820" s="187" t="s">
        <v>432</v>
      </c>
      <c r="F820" s="187">
        <v>10</v>
      </c>
      <c r="G820" s="187" t="s">
        <v>439</v>
      </c>
      <c r="H820" s="187">
        <v>11</v>
      </c>
      <c r="I820" s="187" t="s">
        <v>414</v>
      </c>
      <c r="J820" s="187" t="s">
        <v>433</v>
      </c>
      <c r="K820" s="187">
        <v>0.31</v>
      </c>
      <c r="L820" s="187">
        <v>0.82</v>
      </c>
    </row>
    <row r="821" spans="2:12" ht="20.100000000000001" customHeight="1" x14ac:dyDescent="0.4">
      <c r="B821" s="187" t="s">
        <v>397</v>
      </c>
      <c r="C821" s="187" t="s">
        <v>426</v>
      </c>
      <c r="D821" s="187" t="s">
        <v>405</v>
      </c>
      <c r="E821" s="187" t="s">
        <v>412</v>
      </c>
      <c r="F821" s="187">
        <v>10</v>
      </c>
      <c r="G821" s="187" t="s">
        <v>406</v>
      </c>
      <c r="H821" s="187">
        <v>11</v>
      </c>
      <c r="I821" s="187" t="s">
        <v>412</v>
      </c>
      <c r="J821" s="187" t="s">
        <v>433</v>
      </c>
      <c r="K821" s="187">
        <v>0.45</v>
      </c>
      <c r="L821" s="187">
        <v>0.82</v>
      </c>
    </row>
    <row r="822" spans="2:12" ht="20.100000000000001" customHeight="1" x14ac:dyDescent="0.4">
      <c r="B822" s="187" t="s">
        <v>397</v>
      </c>
      <c r="C822" s="187" t="s">
        <v>398</v>
      </c>
      <c r="D822" s="187" t="s">
        <v>408</v>
      </c>
      <c r="E822" s="187" t="s">
        <v>400</v>
      </c>
      <c r="F822" s="187">
        <v>10</v>
      </c>
      <c r="G822" s="187" t="s">
        <v>409</v>
      </c>
      <c r="H822" s="187">
        <v>10</v>
      </c>
      <c r="I822" s="187" t="s">
        <v>400</v>
      </c>
      <c r="J822" s="187" t="s">
        <v>433</v>
      </c>
      <c r="K822" s="187">
        <v>0.32</v>
      </c>
      <c r="L822" s="187">
        <v>0.82</v>
      </c>
    </row>
    <row r="823" spans="2:12" ht="20.100000000000001" customHeight="1" x14ac:dyDescent="0.4">
      <c r="B823" s="187" t="s">
        <v>397</v>
      </c>
      <c r="C823" s="187" t="s">
        <v>398</v>
      </c>
      <c r="D823" s="187" t="s">
        <v>419</v>
      </c>
      <c r="E823" s="187" t="s">
        <v>403</v>
      </c>
      <c r="F823" s="187">
        <v>10</v>
      </c>
      <c r="G823" s="187" t="s">
        <v>420</v>
      </c>
      <c r="H823" s="187">
        <v>10</v>
      </c>
      <c r="I823" s="187" t="s">
        <v>403</v>
      </c>
      <c r="J823" s="187" t="s">
        <v>433</v>
      </c>
      <c r="K823" s="187">
        <v>0.32</v>
      </c>
      <c r="L823" s="187">
        <v>0.82</v>
      </c>
    </row>
    <row r="824" spans="2:12" ht="20.100000000000001" customHeight="1" x14ac:dyDescent="0.4">
      <c r="B824" s="187" t="s">
        <v>397</v>
      </c>
      <c r="C824" s="187" t="s">
        <v>398</v>
      </c>
      <c r="D824" s="187" t="s">
        <v>421</v>
      </c>
      <c r="E824" s="187" t="s">
        <v>403</v>
      </c>
      <c r="F824" s="187">
        <v>10</v>
      </c>
      <c r="G824" s="187" t="s">
        <v>422</v>
      </c>
      <c r="H824" s="187">
        <v>10</v>
      </c>
      <c r="I824" s="187" t="s">
        <v>403</v>
      </c>
      <c r="J824" s="187" t="s">
        <v>433</v>
      </c>
      <c r="K824" s="187">
        <v>0.32</v>
      </c>
      <c r="L824" s="187">
        <v>0.82</v>
      </c>
    </row>
    <row r="825" spans="2:12" ht="20.100000000000001" customHeight="1" x14ac:dyDescent="0.4">
      <c r="B825" s="187" t="s">
        <v>397</v>
      </c>
      <c r="C825" s="187" t="s">
        <v>398</v>
      </c>
      <c r="D825" s="187" t="s">
        <v>423</v>
      </c>
      <c r="E825" s="187" t="s">
        <v>403</v>
      </c>
      <c r="F825" s="187">
        <v>10</v>
      </c>
      <c r="G825" s="187" t="s">
        <v>424</v>
      </c>
      <c r="H825" s="187">
        <v>10</v>
      </c>
      <c r="I825" s="187" t="s">
        <v>403</v>
      </c>
      <c r="J825" s="187" t="s">
        <v>433</v>
      </c>
      <c r="K825" s="187">
        <v>0.27</v>
      </c>
      <c r="L825" s="187">
        <v>0.82</v>
      </c>
    </row>
    <row r="826" spans="2:12" ht="20.100000000000001" customHeight="1" x14ac:dyDescent="0.4">
      <c r="B826" s="187" t="s">
        <v>397</v>
      </c>
      <c r="C826" s="187" t="s">
        <v>427</v>
      </c>
      <c r="D826" s="187" t="s">
        <v>405</v>
      </c>
      <c r="E826" s="187" t="s">
        <v>412</v>
      </c>
      <c r="F826" s="187">
        <v>10</v>
      </c>
      <c r="G826" s="187" t="s">
        <v>406</v>
      </c>
      <c r="H826" s="187">
        <v>11</v>
      </c>
      <c r="I826" s="187" t="s">
        <v>429</v>
      </c>
      <c r="J826" s="187" t="s">
        <v>433</v>
      </c>
      <c r="K826" s="187">
        <v>0.36</v>
      </c>
      <c r="L826" s="187">
        <v>0.82</v>
      </c>
    </row>
    <row r="827" spans="2:12" ht="20.100000000000001" customHeight="1" x14ac:dyDescent="0.4">
      <c r="B827" s="187" t="s">
        <v>397</v>
      </c>
      <c r="C827" s="187" t="s">
        <v>430</v>
      </c>
      <c r="D827" s="187" t="s">
        <v>419</v>
      </c>
      <c r="E827" s="187" t="s">
        <v>412</v>
      </c>
      <c r="F827" s="187">
        <v>10</v>
      </c>
      <c r="G827" s="187" t="s">
        <v>420</v>
      </c>
      <c r="H827" s="187">
        <v>11</v>
      </c>
      <c r="I827" s="187" t="s">
        <v>414</v>
      </c>
      <c r="J827" s="187" t="s">
        <v>433</v>
      </c>
      <c r="K827" s="187">
        <v>0.44</v>
      </c>
      <c r="L827" s="187">
        <v>0.82</v>
      </c>
    </row>
    <row r="828" spans="2:12" ht="20.100000000000001" customHeight="1" x14ac:dyDescent="0.4">
      <c r="B828" s="187" t="s">
        <v>397</v>
      </c>
      <c r="C828" s="187" t="s">
        <v>430</v>
      </c>
      <c r="D828" s="187" t="s">
        <v>419</v>
      </c>
      <c r="E828" s="187" t="s">
        <v>411</v>
      </c>
      <c r="F828" s="187">
        <v>10</v>
      </c>
      <c r="G828" s="187" t="s">
        <v>438</v>
      </c>
      <c r="H828" s="187">
        <v>11</v>
      </c>
      <c r="I828" s="187" t="s">
        <v>414</v>
      </c>
      <c r="J828" s="187" t="s">
        <v>433</v>
      </c>
      <c r="K828" s="187">
        <v>0.44</v>
      </c>
      <c r="L828" s="187">
        <v>0.82</v>
      </c>
    </row>
    <row r="829" spans="2:12" ht="20.100000000000001" customHeight="1" x14ac:dyDescent="0.4">
      <c r="B829" s="187" t="s">
        <v>397</v>
      </c>
      <c r="C829" s="187" t="s">
        <v>430</v>
      </c>
      <c r="D829" s="187" t="s">
        <v>421</v>
      </c>
      <c r="E829" s="187" t="s">
        <v>412</v>
      </c>
      <c r="F829" s="187">
        <v>10</v>
      </c>
      <c r="G829" s="187" t="s">
        <v>422</v>
      </c>
      <c r="H829" s="187">
        <v>11</v>
      </c>
      <c r="I829" s="187" t="s">
        <v>414</v>
      </c>
      <c r="J829" s="187" t="s">
        <v>433</v>
      </c>
      <c r="K829" s="187">
        <v>0.44</v>
      </c>
      <c r="L829" s="187">
        <v>0.82</v>
      </c>
    </row>
    <row r="830" spans="2:12" ht="20.100000000000001" customHeight="1" x14ac:dyDescent="0.4">
      <c r="B830" s="187" t="s">
        <v>397</v>
      </c>
      <c r="C830" s="187" t="s">
        <v>430</v>
      </c>
      <c r="D830" s="187" t="s">
        <v>421</v>
      </c>
      <c r="E830" s="187" t="s">
        <v>411</v>
      </c>
      <c r="F830" s="187">
        <v>10</v>
      </c>
      <c r="G830" s="187" t="s">
        <v>439</v>
      </c>
      <c r="H830" s="187">
        <v>11</v>
      </c>
      <c r="I830" s="187" t="s">
        <v>414</v>
      </c>
      <c r="J830" s="187" t="s">
        <v>433</v>
      </c>
      <c r="K830" s="187">
        <v>0.44</v>
      </c>
      <c r="L830" s="187">
        <v>0.82</v>
      </c>
    </row>
    <row r="831" spans="2:12" ht="20.100000000000001" customHeight="1" x14ac:dyDescent="0.4">
      <c r="B831" s="187" t="s">
        <v>397</v>
      </c>
      <c r="C831" s="187" t="s">
        <v>430</v>
      </c>
      <c r="D831" s="187" t="s">
        <v>423</v>
      </c>
      <c r="E831" s="187" t="s">
        <v>412</v>
      </c>
      <c r="F831" s="187">
        <v>10</v>
      </c>
      <c r="G831" s="187" t="s">
        <v>424</v>
      </c>
      <c r="H831" s="187">
        <v>11</v>
      </c>
      <c r="I831" s="187" t="s">
        <v>414</v>
      </c>
      <c r="J831" s="187" t="s">
        <v>433</v>
      </c>
      <c r="K831" s="187">
        <v>0.37</v>
      </c>
      <c r="L831" s="187">
        <v>0.82</v>
      </c>
    </row>
    <row r="832" spans="2:12" ht="20.100000000000001" customHeight="1" x14ac:dyDescent="0.4">
      <c r="B832" s="187" t="s">
        <v>397</v>
      </c>
      <c r="C832" s="187" t="s">
        <v>430</v>
      </c>
      <c r="D832" s="187" t="s">
        <v>417</v>
      </c>
      <c r="E832" s="187" t="s">
        <v>418</v>
      </c>
      <c r="F832" s="187">
        <v>10</v>
      </c>
      <c r="G832" s="187" t="s">
        <v>406</v>
      </c>
      <c r="H832" s="187">
        <v>11</v>
      </c>
      <c r="I832" s="187" t="s">
        <v>416</v>
      </c>
      <c r="J832" s="187" t="s">
        <v>433</v>
      </c>
      <c r="K832" s="187">
        <v>0.44</v>
      </c>
      <c r="L832" s="187">
        <v>0.82</v>
      </c>
    </row>
    <row r="833" spans="2:12" ht="20.100000000000001" customHeight="1" x14ac:dyDescent="0.4">
      <c r="B833" s="187" t="s">
        <v>397</v>
      </c>
      <c r="C833" s="187" t="s">
        <v>430</v>
      </c>
      <c r="D833" s="187" t="s">
        <v>425</v>
      </c>
      <c r="E833" s="187" t="s">
        <v>412</v>
      </c>
      <c r="F833" s="187">
        <v>10</v>
      </c>
      <c r="G833" s="187" t="s">
        <v>409</v>
      </c>
      <c r="H833" s="187">
        <v>11</v>
      </c>
      <c r="I833" s="187" t="s">
        <v>416</v>
      </c>
      <c r="J833" s="187" t="s">
        <v>433</v>
      </c>
      <c r="K833" s="187">
        <v>0.44</v>
      </c>
      <c r="L833" s="187">
        <v>0.82</v>
      </c>
    </row>
    <row r="834" spans="2:12" ht="20.100000000000001" customHeight="1" x14ac:dyDescent="0.4">
      <c r="B834" s="187" t="s">
        <v>397</v>
      </c>
      <c r="C834" s="187" t="s">
        <v>431</v>
      </c>
      <c r="D834" s="187" t="s">
        <v>419</v>
      </c>
      <c r="E834" s="187" t="s">
        <v>429</v>
      </c>
      <c r="F834" s="187">
        <v>10</v>
      </c>
      <c r="G834" s="187" t="s">
        <v>420</v>
      </c>
      <c r="H834" s="187">
        <v>11</v>
      </c>
      <c r="I834" s="187" t="s">
        <v>414</v>
      </c>
      <c r="J834" s="187" t="s">
        <v>433</v>
      </c>
      <c r="K834" s="187">
        <v>0.31</v>
      </c>
      <c r="L834" s="187">
        <v>0.82</v>
      </c>
    </row>
    <row r="835" spans="2:12" ht="20.100000000000001" customHeight="1" x14ac:dyDescent="0.4">
      <c r="B835" s="187" t="s">
        <v>397</v>
      </c>
      <c r="C835" s="187" t="s">
        <v>431</v>
      </c>
      <c r="D835" s="187" t="s">
        <v>419</v>
      </c>
      <c r="E835" s="187" t="s">
        <v>428</v>
      </c>
      <c r="F835" s="187">
        <v>10</v>
      </c>
      <c r="G835" s="187" t="s">
        <v>438</v>
      </c>
      <c r="H835" s="187">
        <v>11</v>
      </c>
      <c r="I835" s="187" t="s">
        <v>414</v>
      </c>
      <c r="J835" s="187" t="s">
        <v>433</v>
      </c>
      <c r="K835" s="187">
        <v>0.31</v>
      </c>
      <c r="L835" s="187">
        <v>0.82</v>
      </c>
    </row>
    <row r="836" spans="2:12" ht="20.100000000000001" customHeight="1" x14ac:dyDescent="0.4">
      <c r="B836" s="187" t="s">
        <v>397</v>
      </c>
      <c r="C836" s="187" t="s">
        <v>431</v>
      </c>
      <c r="D836" s="187" t="s">
        <v>421</v>
      </c>
      <c r="E836" s="187" t="s">
        <v>429</v>
      </c>
      <c r="F836" s="187">
        <v>10</v>
      </c>
      <c r="G836" s="187" t="s">
        <v>422</v>
      </c>
      <c r="H836" s="187">
        <v>11</v>
      </c>
      <c r="I836" s="187" t="s">
        <v>414</v>
      </c>
      <c r="J836" s="187" t="s">
        <v>433</v>
      </c>
      <c r="K836" s="187">
        <v>0.31</v>
      </c>
      <c r="L836" s="187">
        <v>0.82</v>
      </c>
    </row>
    <row r="837" spans="2:12" ht="20.100000000000001" customHeight="1" x14ac:dyDescent="0.4">
      <c r="B837" s="187" t="s">
        <v>397</v>
      </c>
      <c r="C837" s="187" t="s">
        <v>431</v>
      </c>
      <c r="D837" s="187" t="s">
        <v>421</v>
      </c>
      <c r="E837" s="187" t="s">
        <v>428</v>
      </c>
      <c r="F837" s="187">
        <v>10</v>
      </c>
      <c r="G837" s="187" t="s">
        <v>439</v>
      </c>
      <c r="H837" s="187">
        <v>11</v>
      </c>
      <c r="I837" s="187" t="s">
        <v>414</v>
      </c>
      <c r="J837" s="187" t="s">
        <v>433</v>
      </c>
      <c r="K837" s="187">
        <v>0.31</v>
      </c>
      <c r="L837" s="187">
        <v>0.82</v>
      </c>
    </row>
    <row r="838" spans="2:12" ht="20.100000000000001" customHeight="1" x14ac:dyDescent="0.4">
      <c r="B838" s="187" t="s">
        <v>397</v>
      </c>
      <c r="C838" s="187" t="s">
        <v>431</v>
      </c>
      <c r="D838" s="187" t="s">
        <v>423</v>
      </c>
      <c r="E838" s="187" t="s">
        <v>429</v>
      </c>
      <c r="F838" s="187">
        <v>10</v>
      </c>
      <c r="G838" s="187" t="s">
        <v>424</v>
      </c>
      <c r="H838" s="187">
        <v>11</v>
      </c>
      <c r="I838" s="187" t="s">
        <v>414</v>
      </c>
      <c r="J838" s="187" t="s">
        <v>433</v>
      </c>
      <c r="K838" s="187">
        <v>0.26</v>
      </c>
      <c r="L838" s="187">
        <v>0.82</v>
      </c>
    </row>
    <row r="839" spans="2:12" ht="20.100000000000001" customHeight="1" x14ac:dyDescent="0.4">
      <c r="B839" s="187" t="s">
        <v>397</v>
      </c>
      <c r="C839" s="187" t="s">
        <v>431</v>
      </c>
      <c r="D839" s="187" t="s">
        <v>417</v>
      </c>
      <c r="E839" s="187" t="s">
        <v>432</v>
      </c>
      <c r="F839" s="187">
        <v>10</v>
      </c>
      <c r="G839" s="187" t="s">
        <v>406</v>
      </c>
      <c r="H839" s="187">
        <v>11</v>
      </c>
      <c r="I839" s="187" t="s">
        <v>416</v>
      </c>
      <c r="J839" s="187" t="s">
        <v>433</v>
      </c>
      <c r="K839" s="187">
        <v>0.32</v>
      </c>
      <c r="L839" s="187">
        <v>0.82</v>
      </c>
    </row>
    <row r="840" spans="2:12" ht="20.100000000000001" customHeight="1" x14ac:dyDescent="0.4">
      <c r="B840" s="187" t="s">
        <v>397</v>
      </c>
      <c r="C840" s="187" t="s">
        <v>431</v>
      </c>
      <c r="D840" s="187" t="s">
        <v>425</v>
      </c>
      <c r="E840" s="187" t="s">
        <v>429</v>
      </c>
      <c r="F840" s="187">
        <v>10</v>
      </c>
      <c r="G840" s="187" t="s">
        <v>409</v>
      </c>
      <c r="H840" s="187">
        <v>11</v>
      </c>
      <c r="I840" s="187" t="s">
        <v>416</v>
      </c>
      <c r="J840" s="187" t="s">
        <v>433</v>
      </c>
      <c r="K840" s="187">
        <v>0.32</v>
      </c>
      <c r="L840" s="187">
        <v>0.82</v>
      </c>
    </row>
    <row r="841" spans="2:12" ht="20.100000000000001" customHeight="1" x14ac:dyDescent="0.4">
      <c r="B841" s="187" t="s">
        <v>397</v>
      </c>
      <c r="C841" s="187" t="s">
        <v>398</v>
      </c>
      <c r="D841" s="187" t="s">
        <v>408</v>
      </c>
      <c r="E841" s="187" t="s">
        <v>407</v>
      </c>
      <c r="F841" s="187">
        <v>6</v>
      </c>
      <c r="G841" s="187" t="s">
        <v>409</v>
      </c>
      <c r="H841" s="187">
        <v>6</v>
      </c>
      <c r="I841" s="187" t="s">
        <v>407</v>
      </c>
      <c r="J841" s="187" t="s">
        <v>402</v>
      </c>
      <c r="K841" s="187">
        <v>0.32</v>
      </c>
      <c r="L841" s="187">
        <v>0.82</v>
      </c>
    </row>
    <row r="842" spans="2:12" ht="20.100000000000001" customHeight="1" x14ac:dyDescent="0.4">
      <c r="B842" s="187" t="s">
        <v>397</v>
      </c>
      <c r="C842" s="187" t="s">
        <v>398</v>
      </c>
      <c r="D842" s="187" t="s">
        <v>419</v>
      </c>
      <c r="E842" s="187" t="s">
        <v>400</v>
      </c>
      <c r="F842" s="187">
        <v>6</v>
      </c>
      <c r="G842" s="187" t="s">
        <v>420</v>
      </c>
      <c r="H842" s="187">
        <v>6</v>
      </c>
      <c r="I842" s="187" t="s">
        <v>400</v>
      </c>
      <c r="J842" s="187" t="s">
        <v>402</v>
      </c>
      <c r="K842" s="187">
        <v>0.32</v>
      </c>
      <c r="L842" s="187">
        <v>0.82</v>
      </c>
    </row>
    <row r="843" spans="2:12" ht="20.100000000000001" customHeight="1" x14ac:dyDescent="0.4">
      <c r="B843" s="187" t="s">
        <v>397</v>
      </c>
      <c r="C843" s="187" t="s">
        <v>398</v>
      </c>
      <c r="D843" s="187" t="s">
        <v>421</v>
      </c>
      <c r="E843" s="187" t="s">
        <v>400</v>
      </c>
      <c r="F843" s="187">
        <v>6</v>
      </c>
      <c r="G843" s="187" t="s">
        <v>422</v>
      </c>
      <c r="H843" s="187">
        <v>6</v>
      </c>
      <c r="I843" s="187" t="s">
        <v>400</v>
      </c>
      <c r="J843" s="187" t="s">
        <v>402</v>
      </c>
      <c r="K843" s="187">
        <v>0.32</v>
      </c>
      <c r="L843" s="187">
        <v>0.82</v>
      </c>
    </row>
    <row r="844" spans="2:12" ht="20.100000000000001" customHeight="1" x14ac:dyDescent="0.4">
      <c r="B844" s="187" t="s">
        <v>397</v>
      </c>
      <c r="C844" s="187" t="s">
        <v>398</v>
      </c>
      <c r="D844" s="187" t="s">
        <v>423</v>
      </c>
      <c r="E844" s="187" t="s">
        <v>400</v>
      </c>
      <c r="F844" s="187">
        <v>6</v>
      </c>
      <c r="G844" s="187" t="s">
        <v>424</v>
      </c>
      <c r="H844" s="187">
        <v>6</v>
      </c>
      <c r="I844" s="187" t="s">
        <v>400</v>
      </c>
      <c r="J844" s="187" t="s">
        <v>402</v>
      </c>
      <c r="K844" s="187">
        <v>0.27</v>
      </c>
      <c r="L844" s="187">
        <v>0.82</v>
      </c>
    </row>
    <row r="845" spans="2:12" ht="20.100000000000001" customHeight="1" x14ac:dyDescent="0.4">
      <c r="B845" s="187" t="s">
        <v>397</v>
      </c>
      <c r="C845" s="187" t="s">
        <v>398</v>
      </c>
      <c r="D845" s="187" t="s">
        <v>419</v>
      </c>
      <c r="E845" s="187" t="s">
        <v>407</v>
      </c>
      <c r="F845" s="187">
        <v>10</v>
      </c>
      <c r="G845" s="187" t="s">
        <v>420</v>
      </c>
      <c r="H845" s="187">
        <v>10</v>
      </c>
      <c r="I845" s="187" t="s">
        <v>407</v>
      </c>
      <c r="J845" s="187" t="s">
        <v>433</v>
      </c>
      <c r="K845" s="187">
        <v>0.31</v>
      </c>
      <c r="L845" s="187">
        <v>0.82</v>
      </c>
    </row>
    <row r="846" spans="2:12" ht="20.100000000000001" customHeight="1" x14ac:dyDescent="0.4">
      <c r="B846" s="187" t="s">
        <v>397</v>
      </c>
      <c r="C846" s="187" t="s">
        <v>398</v>
      </c>
      <c r="D846" s="187" t="s">
        <v>421</v>
      </c>
      <c r="E846" s="187" t="s">
        <v>407</v>
      </c>
      <c r="F846" s="187">
        <v>10</v>
      </c>
      <c r="G846" s="187" t="s">
        <v>422</v>
      </c>
      <c r="H846" s="187">
        <v>10</v>
      </c>
      <c r="I846" s="187" t="s">
        <v>407</v>
      </c>
      <c r="J846" s="187" t="s">
        <v>433</v>
      </c>
      <c r="K846" s="187">
        <v>0.31</v>
      </c>
      <c r="L846" s="187">
        <v>0.82</v>
      </c>
    </row>
    <row r="847" spans="2:12" ht="20.100000000000001" customHeight="1" x14ac:dyDescent="0.4">
      <c r="B847" s="187" t="s">
        <v>397</v>
      </c>
      <c r="C847" s="187" t="s">
        <v>398</v>
      </c>
      <c r="D847" s="187" t="s">
        <v>423</v>
      </c>
      <c r="E847" s="187" t="s">
        <v>407</v>
      </c>
      <c r="F847" s="187">
        <v>10</v>
      </c>
      <c r="G847" s="187" t="s">
        <v>424</v>
      </c>
      <c r="H847" s="187">
        <v>10</v>
      </c>
      <c r="I847" s="187" t="s">
        <v>407</v>
      </c>
      <c r="J847" s="187" t="s">
        <v>433</v>
      </c>
      <c r="K847" s="187">
        <v>0.26</v>
      </c>
      <c r="L847" s="187">
        <v>0.82</v>
      </c>
    </row>
    <row r="848" spans="2:12" ht="20.100000000000001" customHeight="1" x14ac:dyDescent="0.4">
      <c r="B848" s="187" t="s">
        <v>397</v>
      </c>
      <c r="C848" s="187" t="s">
        <v>426</v>
      </c>
      <c r="D848" s="187" t="s">
        <v>399</v>
      </c>
      <c r="E848" s="187" t="s">
        <v>418</v>
      </c>
      <c r="F848" s="187">
        <v>10</v>
      </c>
      <c r="G848" s="187" t="s">
        <v>401</v>
      </c>
      <c r="H848" s="187">
        <v>11</v>
      </c>
      <c r="I848" s="187" t="s">
        <v>418</v>
      </c>
      <c r="J848" s="187" t="s">
        <v>433</v>
      </c>
      <c r="K848" s="187">
        <v>0.45</v>
      </c>
      <c r="L848" s="187">
        <v>0.82</v>
      </c>
    </row>
    <row r="849" spans="2:12" ht="20.100000000000001" customHeight="1" x14ac:dyDescent="0.4">
      <c r="B849" s="187" t="s">
        <v>397</v>
      </c>
      <c r="C849" s="187" t="s">
        <v>426</v>
      </c>
      <c r="D849" s="187" t="s">
        <v>408</v>
      </c>
      <c r="E849" s="187" t="s">
        <v>411</v>
      </c>
      <c r="F849" s="187">
        <v>10</v>
      </c>
      <c r="G849" s="187" t="s">
        <v>409</v>
      </c>
      <c r="H849" s="187">
        <v>11</v>
      </c>
      <c r="I849" s="187" t="s">
        <v>411</v>
      </c>
      <c r="J849" s="187" t="s">
        <v>433</v>
      </c>
      <c r="K849" s="187">
        <v>0.45</v>
      </c>
      <c r="L849" s="187">
        <v>0.82</v>
      </c>
    </row>
    <row r="850" spans="2:12" ht="20.100000000000001" customHeight="1" x14ac:dyDescent="0.4">
      <c r="B850" s="187" t="s">
        <v>397</v>
      </c>
      <c r="C850" s="187" t="s">
        <v>398</v>
      </c>
      <c r="D850" s="187" t="s">
        <v>405</v>
      </c>
      <c r="E850" s="187" t="s">
        <v>400</v>
      </c>
      <c r="F850" s="187">
        <v>10</v>
      </c>
      <c r="G850" s="187" t="s">
        <v>406</v>
      </c>
      <c r="H850" s="187">
        <v>10</v>
      </c>
      <c r="I850" s="187" t="s">
        <v>400</v>
      </c>
      <c r="J850" s="187" t="s">
        <v>433</v>
      </c>
      <c r="K850" s="187">
        <v>0.32</v>
      </c>
      <c r="L850" s="187">
        <v>0.82</v>
      </c>
    </row>
    <row r="851" spans="2:12" ht="20.100000000000001" customHeight="1" x14ac:dyDescent="0.4">
      <c r="B851" s="187" t="s">
        <v>397</v>
      </c>
      <c r="C851" s="187" t="s">
        <v>398</v>
      </c>
      <c r="D851" s="187" t="s">
        <v>399</v>
      </c>
      <c r="E851" s="187" t="s">
        <v>407</v>
      </c>
      <c r="F851" s="187">
        <v>10</v>
      </c>
      <c r="G851" s="187" t="s">
        <v>440</v>
      </c>
      <c r="H851" s="187">
        <v>10</v>
      </c>
      <c r="I851" s="187" t="s">
        <v>407</v>
      </c>
      <c r="J851" s="187" t="s">
        <v>433</v>
      </c>
      <c r="K851" s="187">
        <v>0.32</v>
      </c>
      <c r="L851" s="187">
        <v>0.82</v>
      </c>
    </row>
    <row r="852" spans="2:12" ht="20.100000000000001" customHeight="1" x14ac:dyDescent="0.4">
      <c r="B852" s="187" t="s">
        <v>397</v>
      </c>
      <c r="C852" s="187" t="s">
        <v>398</v>
      </c>
      <c r="D852" s="187" t="s">
        <v>408</v>
      </c>
      <c r="E852" s="187" t="s">
        <v>407</v>
      </c>
      <c r="F852" s="187">
        <v>10</v>
      </c>
      <c r="G852" s="187" t="s">
        <v>441</v>
      </c>
      <c r="H852" s="187">
        <v>10</v>
      </c>
      <c r="I852" s="187" t="s">
        <v>407</v>
      </c>
      <c r="J852" s="187" t="s">
        <v>433</v>
      </c>
      <c r="K852" s="187">
        <v>0.32</v>
      </c>
      <c r="L852" s="187">
        <v>0.82</v>
      </c>
    </row>
    <row r="853" spans="2:12" ht="20.100000000000001" customHeight="1" x14ac:dyDescent="0.4">
      <c r="B853" s="187" t="s">
        <v>397</v>
      </c>
      <c r="C853" s="187" t="s">
        <v>410</v>
      </c>
      <c r="D853" s="187" t="s">
        <v>419</v>
      </c>
      <c r="E853" s="187" t="s">
        <v>412</v>
      </c>
      <c r="F853" s="187">
        <v>10</v>
      </c>
      <c r="G853" s="187" t="s">
        <v>420</v>
      </c>
      <c r="H853" s="187">
        <v>10</v>
      </c>
      <c r="I853" s="187" t="s">
        <v>400</v>
      </c>
      <c r="J853" s="187" t="s">
        <v>433</v>
      </c>
      <c r="K853" s="187">
        <v>0.39</v>
      </c>
      <c r="L853" s="187">
        <v>0.83</v>
      </c>
    </row>
    <row r="854" spans="2:12" ht="20.100000000000001" customHeight="1" x14ac:dyDescent="0.4">
      <c r="B854" s="187" t="s">
        <v>397</v>
      </c>
      <c r="C854" s="187" t="s">
        <v>410</v>
      </c>
      <c r="D854" s="187" t="s">
        <v>421</v>
      </c>
      <c r="E854" s="187" t="s">
        <v>412</v>
      </c>
      <c r="F854" s="187">
        <v>10</v>
      </c>
      <c r="G854" s="187" t="s">
        <v>422</v>
      </c>
      <c r="H854" s="187">
        <v>10</v>
      </c>
      <c r="I854" s="187" t="s">
        <v>400</v>
      </c>
      <c r="J854" s="187" t="s">
        <v>433</v>
      </c>
      <c r="K854" s="187">
        <v>0.39</v>
      </c>
      <c r="L854" s="187">
        <v>0.83</v>
      </c>
    </row>
    <row r="855" spans="2:12" ht="20.100000000000001" customHeight="1" x14ac:dyDescent="0.4">
      <c r="B855" s="187" t="s">
        <v>397</v>
      </c>
      <c r="C855" s="187" t="s">
        <v>410</v>
      </c>
      <c r="D855" s="187" t="s">
        <v>423</v>
      </c>
      <c r="E855" s="187" t="s">
        <v>412</v>
      </c>
      <c r="F855" s="187">
        <v>10</v>
      </c>
      <c r="G855" s="187" t="s">
        <v>424</v>
      </c>
      <c r="H855" s="187">
        <v>10</v>
      </c>
      <c r="I855" s="187" t="s">
        <v>400</v>
      </c>
      <c r="J855" s="187" t="s">
        <v>433</v>
      </c>
      <c r="K855" s="187">
        <v>0.34</v>
      </c>
      <c r="L855" s="187">
        <v>0.83</v>
      </c>
    </row>
    <row r="856" spans="2:12" ht="20.100000000000001" customHeight="1" x14ac:dyDescent="0.4">
      <c r="B856" s="187" t="s">
        <v>397</v>
      </c>
      <c r="C856" s="187" t="s">
        <v>410</v>
      </c>
      <c r="D856" s="187" t="s">
        <v>421</v>
      </c>
      <c r="E856" s="187" t="s">
        <v>411</v>
      </c>
      <c r="F856" s="187">
        <v>10</v>
      </c>
      <c r="G856" s="187" t="s">
        <v>422</v>
      </c>
      <c r="H856" s="187">
        <v>10</v>
      </c>
      <c r="I856" s="187" t="s">
        <v>403</v>
      </c>
      <c r="J856" s="187" t="s">
        <v>433</v>
      </c>
      <c r="K856" s="187">
        <v>0.4</v>
      </c>
      <c r="L856" s="187">
        <v>0.83</v>
      </c>
    </row>
    <row r="857" spans="2:12" ht="20.100000000000001" customHeight="1" x14ac:dyDescent="0.4">
      <c r="B857" s="187" t="s">
        <v>397</v>
      </c>
      <c r="C857" s="187" t="s">
        <v>413</v>
      </c>
      <c r="D857" s="187" t="s">
        <v>419</v>
      </c>
      <c r="E857" s="187" t="s">
        <v>400</v>
      </c>
      <c r="F857" s="187">
        <v>10</v>
      </c>
      <c r="G857" s="187" t="s">
        <v>438</v>
      </c>
      <c r="H857" s="187">
        <v>10</v>
      </c>
      <c r="I857" s="187" t="s">
        <v>414</v>
      </c>
      <c r="J857" s="187" t="s">
        <v>433</v>
      </c>
      <c r="K857" s="187">
        <v>0.33</v>
      </c>
      <c r="L857" s="187">
        <v>0.83</v>
      </c>
    </row>
    <row r="858" spans="2:12" ht="20.100000000000001" customHeight="1" x14ac:dyDescent="0.4">
      <c r="B858" s="187" t="s">
        <v>397</v>
      </c>
      <c r="C858" s="187" t="s">
        <v>413</v>
      </c>
      <c r="D858" s="187" t="s">
        <v>421</v>
      </c>
      <c r="E858" s="187" t="s">
        <v>400</v>
      </c>
      <c r="F858" s="187">
        <v>10</v>
      </c>
      <c r="G858" s="187" t="s">
        <v>439</v>
      </c>
      <c r="H858" s="187">
        <v>10</v>
      </c>
      <c r="I858" s="187" t="s">
        <v>414</v>
      </c>
      <c r="J858" s="187" t="s">
        <v>433</v>
      </c>
      <c r="K858" s="187">
        <v>0.33</v>
      </c>
      <c r="L858" s="187">
        <v>0.83</v>
      </c>
    </row>
    <row r="859" spans="2:12" ht="20.100000000000001" customHeight="1" x14ac:dyDescent="0.4">
      <c r="B859" s="187" t="s">
        <v>397</v>
      </c>
      <c r="C859" s="187" t="s">
        <v>398</v>
      </c>
      <c r="D859" s="187" t="s">
        <v>399</v>
      </c>
      <c r="E859" s="187" t="s">
        <v>403</v>
      </c>
      <c r="F859" s="187">
        <v>10</v>
      </c>
      <c r="G859" s="187" t="s">
        <v>401</v>
      </c>
      <c r="H859" s="187">
        <v>10</v>
      </c>
      <c r="I859" s="187" t="s">
        <v>403</v>
      </c>
      <c r="J859" s="187" t="s">
        <v>433</v>
      </c>
      <c r="K859" s="187">
        <v>0.33</v>
      </c>
      <c r="L859" s="187">
        <v>0.83</v>
      </c>
    </row>
    <row r="860" spans="2:12" ht="20.100000000000001" customHeight="1" x14ac:dyDescent="0.4">
      <c r="B860" s="187" t="s">
        <v>397</v>
      </c>
      <c r="C860" s="187" t="s">
        <v>430</v>
      </c>
      <c r="D860" s="187" t="s">
        <v>399</v>
      </c>
      <c r="E860" s="187" t="s">
        <v>411</v>
      </c>
      <c r="F860" s="187">
        <v>10</v>
      </c>
      <c r="G860" s="187" t="s">
        <v>401</v>
      </c>
      <c r="H860" s="187">
        <v>11</v>
      </c>
      <c r="I860" s="187" t="s">
        <v>414</v>
      </c>
      <c r="J860" s="187" t="s">
        <v>433</v>
      </c>
      <c r="K860" s="187">
        <v>0.46</v>
      </c>
      <c r="L860" s="187">
        <v>0.83</v>
      </c>
    </row>
    <row r="861" spans="2:12" ht="20.100000000000001" customHeight="1" x14ac:dyDescent="0.4">
      <c r="B861" s="187" t="s">
        <v>397</v>
      </c>
      <c r="C861" s="187" t="s">
        <v>431</v>
      </c>
      <c r="D861" s="187" t="s">
        <v>399</v>
      </c>
      <c r="E861" s="187" t="s">
        <v>428</v>
      </c>
      <c r="F861" s="187">
        <v>10</v>
      </c>
      <c r="G861" s="187" t="s">
        <v>401</v>
      </c>
      <c r="H861" s="187">
        <v>11</v>
      </c>
      <c r="I861" s="187" t="s">
        <v>414</v>
      </c>
      <c r="J861" s="187" t="s">
        <v>433</v>
      </c>
      <c r="K861" s="187">
        <v>0.33</v>
      </c>
      <c r="L861" s="187">
        <v>0.83</v>
      </c>
    </row>
    <row r="862" spans="2:12" ht="20.100000000000001" customHeight="1" x14ac:dyDescent="0.4">
      <c r="B862" s="187" t="s">
        <v>397</v>
      </c>
      <c r="C862" s="187" t="s">
        <v>410</v>
      </c>
      <c r="D862" s="187" t="s">
        <v>419</v>
      </c>
      <c r="E862" s="187" t="s">
        <v>412</v>
      </c>
      <c r="F862" s="187">
        <v>6</v>
      </c>
      <c r="G862" s="187" t="s">
        <v>420</v>
      </c>
      <c r="H862" s="187">
        <v>6</v>
      </c>
      <c r="I862" s="187" t="s">
        <v>400</v>
      </c>
      <c r="J862" s="187" t="s">
        <v>402</v>
      </c>
      <c r="K862" s="187">
        <v>0.39</v>
      </c>
      <c r="L862" s="187">
        <v>0.83</v>
      </c>
    </row>
    <row r="863" spans="2:12" ht="20.100000000000001" customHeight="1" x14ac:dyDescent="0.4">
      <c r="B863" s="187" t="s">
        <v>397</v>
      </c>
      <c r="C863" s="187" t="s">
        <v>410</v>
      </c>
      <c r="D863" s="187" t="s">
        <v>421</v>
      </c>
      <c r="E863" s="187" t="s">
        <v>412</v>
      </c>
      <c r="F863" s="187">
        <v>6</v>
      </c>
      <c r="G863" s="187" t="s">
        <v>422</v>
      </c>
      <c r="H863" s="187">
        <v>6</v>
      </c>
      <c r="I863" s="187" t="s">
        <v>400</v>
      </c>
      <c r="J863" s="187" t="s">
        <v>402</v>
      </c>
      <c r="K863" s="187">
        <v>0.39</v>
      </c>
      <c r="L863" s="187">
        <v>0.83</v>
      </c>
    </row>
    <row r="864" spans="2:12" ht="20.100000000000001" customHeight="1" x14ac:dyDescent="0.4">
      <c r="B864" s="187" t="s">
        <v>397</v>
      </c>
      <c r="C864" s="187" t="s">
        <v>410</v>
      </c>
      <c r="D864" s="187" t="s">
        <v>423</v>
      </c>
      <c r="E864" s="187" t="s">
        <v>412</v>
      </c>
      <c r="F864" s="187">
        <v>6</v>
      </c>
      <c r="G864" s="187" t="s">
        <v>424</v>
      </c>
      <c r="H864" s="187">
        <v>6</v>
      </c>
      <c r="I864" s="187" t="s">
        <v>400</v>
      </c>
      <c r="J864" s="187" t="s">
        <v>402</v>
      </c>
      <c r="K864" s="187">
        <v>0.34</v>
      </c>
      <c r="L864" s="187">
        <v>0.83</v>
      </c>
    </row>
    <row r="865" spans="2:12" ht="20.100000000000001" customHeight="1" x14ac:dyDescent="0.4">
      <c r="B865" s="187" t="s">
        <v>397</v>
      </c>
      <c r="C865" s="187" t="s">
        <v>410</v>
      </c>
      <c r="D865" s="187" t="s">
        <v>419</v>
      </c>
      <c r="E865" s="187" t="s">
        <v>418</v>
      </c>
      <c r="F865" s="187">
        <v>10</v>
      </c>
      <c r="G865" s="187" t="s">
        <v>420</v>
      </c>
      <c r="H865" s="187">
        <v>10</v>
      </c>
      <c r="I865" s="187" t="s">
        <v>407</v>
      </c>
      <c r="J865" s="187" t="s">
        <v>433</v>
      </c>
      <c r="K865" s="187">
        <v>0.39</v>
      </c>
      <c r="L865" s="187">
        <v>0.83</v>
      </c>
    </row>
    <row r="866" spans="2:12" ht="20.100000000000001" customHeight="1" x14ac:dyDescent="0.4">
      <c r="B866" s="187" t="s">
        <v>397</v>
      </c>
      <c r="C866" s="187" t="s">
        <v>410</v>
      </c>
      <c r="D866" s="187" t="s">
        <v>421</v>
      </c>
      <c r="E866" s="187" t="s">
        <v>418</v>
      </c>
      <c r="F866" s="187">
        <v>10</v>
      </c>
      <c r="G866" s="187" t="s">
        <v>422</v>
      </c>
      <c r="H866" s="187">
        <v>10</v>
      </c>
      <c r="I866" s="187" t="s">
        <v>407</v>
      </c>
      <c r="J866" s="187" t="s">
        <v>433</v>
      </c>
      <c r="K866" s="187">
        <v>0.39</v>
      </c>
      <c r="L866" s="187">
        <v>0.83</v>
      </c>
    </row>
    <row r="867" spans="2:12" ht="20.100000000000001" customHeight="1" x14ac:dyDescent="0.4">
      <c r="B867" s="187" t="s">
        <v>397</v>
      </c>
      <c r="C867" s="187" t="s">
        <v>410</v>
      </c>
      <c r="D867" s="187" t="s">
        <v>423</v>
      </c>
      <c r="E867" s="187" t="s">
        <v>418</v>
      </c>
      <c r="F867" s="187">
        <v>10</v>
      </c>
      <c r="G867" s="187" t="s">
        <v>424</v>
      </c>
      <c r="H867" s="187">
        <v>10</v>
      </c>
      <c r="I867" s="187" t="s">
        <v>407</v>
      </c>
      <c r="J867" s="187" t="s">
        <v>433</v>
      </c>
      <c r="K867" s="187">
        <v>0.34</v>
      </c>
      <c r="L867" s="187">
        <v>0.83</v>
      </c>
    </row>
    <row r="868" spans="2:12" ht="20.100000000000001" customHeight="1" x14ac:dyDescent="0.4">
      <c r="B868" s="187" t="s">
        <v>397</v>
      </c>
      <c r="C868" s="187" t="s">
        <v>430</v>
      </c>
      <c r="D868" s="187" t="s">
        <v>399</v>
      </c>
      <c r="E868" s="187" t="s">
        <v>412</v>
      </c>
      <c r="F868" s="187">
        <v>10</v>
      </c>
      <c r="G868" s="187" t="s">
        <v>401</v>
      </c>
      <c r="H868" s="187">
        <v>11</v>
      </c>
      <c r="I868" s="187" t="s">
        <v>414</v>
      </c>
      <c r="J868" s="187" t="s">
        <v>433</v>
      </c>
      <c r="K868" s="187">
        <v>0.45</v>
      </c>
      <c r="L868" s="187">
        <v>0.83</v>
      </c>
    </row>
    <row r="869" spans="2:12" ht="20.100000000000001" customHeight="1" x14ac:dyDescent="0.4">
      <c r="B869" s="187" t="s">
        <v>397</v>
      </c>
      <c r="C869" s="187" t="s">
        <v>431</v>
      </c>
      <c r="D869" s="187" t="s">
        <v>399</v>
      </c>
      <c r="E869" s="187" t="s">
        <v>429</v>
      </c>
      <c r="F869" s="187">
        <v>10</v>
      </c>
      <c r="G869" s="187" t="s">
        <v>401</v>
      </c>
      <c r="H869" s="187">
        <v>11</v>
      </c>
      <c r="I869" s="187" t="s">
        <v>414</v>
      </c>
      <c r="J869" s="187" t="s">
        <v>433</v>
      </c>
      <c r="K869" s="187">
        <v>0.33</v>
      </c>
      <c r="L869" s="187">
        <v>0.83</v>
      </c>
    </row>
    <row r="870" spans="2:12" ht="20.100000000000001" customHeight="1" x14ac:dyDescent="0.4">
      <c r="B870" s="187" t="s">
        <v>397</v>
      </c>
      <c r="C870" s="187" t="s">
        <v>410</v>
      </c>
      <c r="D870" s="187" t="s">
        <v>408</v>
      </c>
      <c r="E870" s="187" t="s">
        <v>418</v>
      </c>
      <c r="F870" s="187">
        <v>10</v>
      </c>
      <c r="G870" s="187" t="s">
        <v>409</v>
      </c>
      <c r="H870" s="187">
        <v>10</v>
      </c>
      <c r="I870" s="187" t="s">
        <v>407</v>
      </c>
      <c r="J870" s="187" t="s">
        <v>433</v>
      </c>
      <c r="K870" s="187">
        <v>0.39</v>
      </c>
      <c r="L870" s="187">
        <v>0.84</v>
      </c>
    </row>
    <row r="871" spans="2:12" ht="20.100000000000001" customHeight="1" x14ac:dyDescent="0.4">
      <c r="B871" s="187" t="s">
        <v>397</v>
      </c>
      <c r="C871" s="187" t="s">
        <v>410</v>
      </c>
      <c r="D871" s="187" t="s">
        <v>408</v>
      </c>
      <c r="E871" s="187" t="s">
        <v>412</v>
      </c>
      <c r="F871" s="187">
        <v>10</v>
      </c>
      <c r="G871" s="187" t="s">
        <v>409</v>
      </c>
      <c r="H871" s="187">
        <v>10</v>
      </c>
      <c r="I871" s="187" t="s">
        <v>400</v>
      </c>
      <c r="J871" s="187" t="s">
        <v>433</v>
      </c>
      <c r="K871" s="187">
        <v>0.4</v>
      </c>
      <c r="L871" s="187">
        <v>0.84</v>
      </c>
    </row>
    <row r="872" spans="2:12" ht="20.100000000000001" customHeight="1" x14ac:dyDescent="0.4">
      <c r="B872" s="187" t="s">
        <v>397</v>
      </c>
      <c r="C872" s="187" t="s">
        <v>410</v>
      </c>
      <c r="D872" s="187" t="s">
        <v>419</v>
      </c>
      <c r="E872" s="187" t="s">
        <v>411</v>
      </c>
      <c r="F872" s="187">
        <v>10</v>
      </c>
      <c r="G872" s="187" t="s">
        <v>420</v>
      </c>
      <c r="H872" s="187">
        <v>10</v>
      </c>
      <c r="I872" s="187" t="s">
        <v>403</v>
      </c>
      <c r="J872" s="187" t="s">
        <v>433</v>
      </c>
      <c r="K872" s="187">
        <v>0.4</v>
      </c>
      <c r="L872" s="187">
        <v>0.84</v>
      </c>
    </row>
    <row r="873" spans="2:12" ht="20.100000000000001" customHeight="1" x14ac:dyDescent="0.4">
      <c r="B873" s="187" t="s">
        <v>397</v>
      </c>
      <c r="C873" s="187" t="s">
        <v>410</v>
      </c>
      <c r="D873" s="187" t="s">
        <v>423</v>
      </c>
      <c r="E873" s="187" t="s">
        <v>411</v>
      </c>
      <c r="F873" s="187">
        <v>10</v>
      </c>
      <c r="G873" s="187" t="s">
        <v>424</v>
      </c>
      <c r="H873" s="187">
        <v>10</v>
      </c>
      <c r="I873" s="187" t="s">
        <v>403</v>
      </c>
      <c r="J873" s="187" t="s">
        <v>433</v>
      </c>
      <c r="K873" s="187">
        <v>0.35</v>
      </c>
      <c r="L873" s="187">
        <v>0.84</v>
      </c>
    </row>
    <row r="874" spans="2:12" ht="20.100000000000001" customHeight="1" x14ac:dyDescent="0.4">
      <c r="B874" s="187" t="s">
        <v>397</v>
      </c>
      <c r="C874" s="187" t="s">
        <v>413</v>
      </c>
      <c r="D874" s="187" t="s">
        <v>419</v>
      </c>
      <c r="E874" s="187" t="s">
        <v>407</v>
      </c>
      <c r="F874" s="187">
        <v>10</v>
      </c>
      <c r="G874" s="187" t="s">
        <v>420</v>
      </c>
      <c r="H874" s="187">
        <v>10</v>
      </c>
      <c r="I874" s="187" t="s">
        <v>414</v>
      </c>
      <c r="J874" s="187" t="s">
        <v>433</v>
      </c>
      <c r="K874" s="187">
        <v>0.33</v>
      </c>
      <c r="L874" s="187">
        <v>0.84</v>
      </c>
    </row>
    <row r="875" spans="2:12" ht="20.100000000000001" customHeight="1" x14ac:dyDescent="0.4">
      <c r="B875" s="187" t="s">
        <v>397</v>
      </c>
      <c r="C875" s="187" t="s">
        <v>413</v>
      </c>
      <c r="D875" s="187" t="s">
        <v>421</v>
      </c>
      <c r="E875" s="187" t="s">
        <v>407</v>
      </c>
      <c r="F875" s="187">
        <v>10</v>
      </c>
      <c r="G875" s="187" t="s">
        <v>422</v>
      </c>
      <c r="H875" s="187">
        <v>10</v>
      </c>
      <c r="I875" s="187" t="s">
        <v>414</v>
      </c>
      <c r="J875" s="187" t="s">
        <v>433</v>
      </c>
      <c r="K875" s="187">
        <v>0.33</v>
      </c>
      <c r="L875" s="187">
        <v>0.84</v>
      </c>
    </row>
    <row r="876" spans="2:12" ht="20.100000000000001" customHeight="1" x14ac:dyDescent="0.4">
      <c r="B876" s="187" t="s">
        <v>397</v>
      </c>
      <c r="C876" s="187" t="s">
        <v>413</v>
      </c>
      <c r="D876" s="187" t="s">
        <v>423</v>
      </c>
      <c r="E876" s="187" t="s">
        <v>407</v>
      </c>
      <c r="F876" s="187">
        <v>10</v>
      </c>
      <c r="G876" s="187" t="s">
        <v>424</v>
      </c>
      <c r="H876" s="187">
        <v>10</v>
      </c>
      <c r="I876" s="187" t="s">
        <v>414</v>
      </c>
      <c r="J876" s="187" t="s">
        <v>433</v>
      </c>
      <c r="K876" s="187">
        <v>0.28000000000000003</v>
      </c>
      <c r="L876" s="187">
        <v>0.84</v>
      </c>
    </row>
    <row r="877" spans="2:12" ht="20.100000000000001" customHeight="1" x14ac:dyDescent="0.4">
      <c r="B877" s="187" t="s">
        <v>397</v>
      </c>
      <c r="C877" s="187" t="s">
        <v>413</v>
      </c>
      <c r="D877" s="187" t="s">
        <v>425</v>
      </c>
      <c r="E877" s="187" t="s">
        <v>407</v>
      </c>
      <c r="F877" s="187">
        <v>10</v>
      </c>
      <c r="G877" s="187" t="s">
        <v>409</v>
      </c>
      <c r="H877" s="187">
        <v>10</v>
      </c>
      <c r="I877" s="187" t="s">
        <v>416</v>
      </c>
      <c r="J877" s="187" t="s">
        <v>433</v>
      </c>
      <c r="K877" s="187">
        <v>0.34</v>
      </c>
      <c r="L877" s="187">
        <v>0.84</v>
      </c>
    </row>
    <row r="878" spans="2:12" ht="20.100000000000001" customHeight="1" x14ac:dyDescent="0.4">
      <c r="B878" s="187" t="s">
        <v>397</v>
      </c>
      <c r="C878" s="187" t="s">
        <v>410</v>
      </c>
      <c r="D878" s="187" t="s">
        <v>399</v>
      </c>
      <c r="E878" s="187" t="s">
        <v>411</v>
      </c>
      <c r="F878" s="187">
        <v>10</v>
      </c>
      <c r="G878" s="187" t="s">
        <v>401</v>
      </c>
      <c r="H878" s="187">
        <v>10</v>
      </c>
      <c r="I878" s="187" t="s">
        <v>403</v>
      </c>
      <c r="J878" s="187" t="s">
        <v>433</v>
      </c>
      <c r="K878" s="187">
        <v>0.4</v>
      </c>
      <c r="L878" s="187">
        <v>0.84</v>
      </c>
    </row>
    <row r="879" spans="2:12" ht="20.100000000000001" customHeight="1" x14ac:dyDescent="0.4">
      <c r="B879" s="187" t="s">
        <v>397</v>
      </c>
      <c r="C879" s="187" t="s">
        <v>413</v>
      </c>
      <c r="D879" s="187" t="s">
        <v>399</v>
      </c>
      <c r="E879" s="187" t="s">
        <v>400</v>
      </c>
      <c r="F879" s="187">
        <v>10</v>
      </c>
      <c r="G879" s="187" t="s">
        <v>401</v>
      </c>
      <c r="H879" s="187">
        <v>10</v>
      </c>
      <c r="I879" s="187" t="s">
        <v>414</v>
      </c>
      <c r="J879" s="187" t="s">
        <v>433</v>
      </c>
      <c r="K879" s="187">
        <v>0.34</v>
      </c>
      <c r="L879" s="187">
        <v>0.84</v>
      </c>
    </row>
    <row r="880" spans="2:12" ht="20.100000000000001" customHeight="1" x14ac:dyDescent="0.4">
      <c r="B880" s="187" t="s">
        <v>397</v>
      </c>
      <c r="C880" s="187" t="s">
        <v>410</v>
      </c>
      <c r="D880" s="187" t="s">
        <v>408</v>
      </c>
      <c r="E880" s="187" t="s">
        <v>418</v>
      </c>
      <c r="F880" s="187">
        <v>6</v>
      </c>
      <c r="G880" s="187" t="s">
        <v>409</v>
      </c>
      <c r="H880" s="187">
        <v>6</v>
      </c>
      <c r="I880" s="187" t="s">
        <v>407</v>
      </c>
      <c r="J880" s="187" t="s">
        <v>402</v>
      </c>
      <c r="K880" s="187">
        <v>0.39</v>
      </c>
      <c r="L880" s="187">
        <v>0.84</v>
      </c>
    </row>
    <row r="881" spans="2:12" ht="20.100000000000001" customHeight="1" x14ac:dyDescent="0.4">
      <c r="B881" s="187" t="s">
        <v>397</v>
      </c>
      <c r="C881" s="187" t="s">
        <v>413</v>
      </c>
      <c r="D881" s="187" t="s">
        <v>399</v>
      </c>
      <c r="E881" s="187" t="s">
        <v>407</v>
      </c>
      <c r="F881" s="187">
        <v>10</v>
      </c>
      <c r="G881" s="187" t="s">
        <v>401</v>
      </c>
      <c r="H881" s="187">
        <v>10</v>
      </c>
      <c r="I881" s="187" t="s">
        <v>414</v>
      </c>
      <c r="J881" s="187" t="s">
        <v>433</v>
      </c>
      <c r="K881" s="187">
        <v>0.34</v>
      </c>
      <c r="L881" s="187">
        <v>0.84</v>
      </c>
    </row>
    <row r="882" spans="2:12" ht="20.100000000000001" customHeight="1" x14ac:dyDescent="0.4">
      <c r="B882" s="187" t="s">
        <v>397</v>
      </c>
      <c r="C882" s="187" t="s">
        <v>413</v>
      </c>
      <c r="D882" s="187" t="s">
        <v>415</v>
      </c>
      <c r="E882" s="187" t="s">
        <v>403</v>
      </c>
      <c r="F882" s="187">
        <v>10</v>
      </c>
      <c r="G882" s="187" t="s">
        <v>401</v>
      </c>
      <c r="H882" s="187">
        <v>10</v>
      </c>
      <c r="I882" s="187" t="s">
        <v>416</v>
      </c>
      <c r="J882" s="187" t="s">
        <v>433</v>
      </c>
      <c r="K882" s="187">
        <v>0.35</v>
      </c>
      <c r="L882" s="187">
        <v>0.84</v>
      </c>
    </row>
    <row r="883" spans="2:12" ht="20.100000000000001" customHeight="1" x14ac:dyDescent="0.4">
      <c r="B883" s="187" t="s">
        <v>397</v>
      </c>
      <c r="C883" s="187" t="s">
        <v>410</v>
      </c>
      <c r="D883" s="187" t="s">
        <v>405</v>
      </c>
      <c r="E883" s="187" t="s">
        <v>412</v>
      </c>
      <c r="F883" s="187">
        <v>10</v>
      </c>
      <c r="G883" s="187" t="s">
        <v>406</v>
      </c>
      <c r="H883" s="187">
        <v>10</v>
      </c>
      <c r="I883" s="187" t="s">
        <v>400</v>
      </c>
      <c r="J883" s="187" t="s">
        <v>433</v>
      </c>
      <c r="K883" s="187">
        <v>0.4</v>
      </c>
      <c r="L883" s="187">
        <v>0.84</v>
      </c>
    </row>
    <row r="884" spans="2:12" ht="20.100000000000001" customHeight="1" x14ac:dyDescent="0.4">
      <c r="B884" s="187" t="s">
        <v>397</v>
      </c>
      <c r="C884" s="187" t="s">
        <v>426</v>
      </c>
      <c r="D884" s="187" t="s">
        <v>408</v>
      </c>
      <c r="E884" s="187" t="s">
        <v>418</v>
      </c>
      <c r="F884" s="187">
        <v>10</v>
      </c>
      <c r="G884" s="187" t="s">
        <v>409</v>
      </c>
      <c r="H884" s="187">
        <v>10</v>
      </c>
      <c r="I884" s="187" t="s">
        <v>418</v>
      </c>
      <c r="J884" s="187" t="s">
        <v>433</v>
      </c>
      <c r="K884" s="187">
        <v>0.44</v>
      </c>
      <c r="L884" s="187">
        <v>0.85</v>
      </c>
    </row>
    <row r="885" spans="2:12" ht="20.100000000000001" customHeight="1" x14ac:dyDescent="0.4">
      <c r="B885" s="187" t="s">
        <v>397</v>
      </c>
      <c r="C885" s="187" t="s">
        <v>426</v>
      </c>
      <c r="D885" s="187" t="s">
        <v>419</v>
      </c>
      <c r="E885" s="187" t="s">
        <v>412</v>
      </c>
      <c r="F885" s="187">
        <v>10</v>
      </c>
      <c r="G885" s="187" t="s">
        <v>420</v>
      </c>
      <c r="H885" s="187">
        <v>10</v>
      </c>
      <c r="I885" s="187" t="s">
        <v>412</v>
      </c>
      <c r="J885" s="187" t="s">
        <v>433</v>
      </c>
      <c r="K885" s="187">
        <v>0.44</v>
      </c>
      <c r="L885" s="187">
        <v>0.85</v>
      </c>
    </row>
    <row r="886" spans="2:12" ht="20.100000000000001" customHeight="1" x14ac:dyDescent="0.4">
      <c r="B886" s="187" t="s">
        <v>397</v>
      </c>
      <c r="C886" s="187" t="s">
        <v>426</v>
      </c>
      <c r="D886" s="187" t="s">
        <v>421</v>
      </c>
      <c r="E886" s="187" t="s">
        <v>412</v>
      </c>
      <c r="F886" s="187">
        <v>10</v>
      </c>
      <c r="G886" s="187" t="s">
        <v>422</v>
      </c>
      <c r="H886" s="187">
        <v>10</v>
      </c>
      <c r="I886" s="187" t="s">
        <v>412</v>
      </c>
      <c r="J886" s="187" t="s">
        <v>433</v>
      </c>
      <c r="K886" s="187">
        <v>0.44</v>
      </c>
      <c r="L886" s="187">
        <v>0.85</v>
      </c>
    </row>
    <row r="887" spans="2:12" ht="20.100000000000001" customHeight="1" x14ac:dyDescent="0.4">
      <c r="B887" s="187" t="s">
        <v>397</v>
      </c>
      <c r="C887" s="187" t="s">
        <v>426</v>
      </c>
      <c r="D887" s="187" t="s">
        <v>423</v>
      </c>
      <c r="E887" s="187" t="s">
        <v>412</v>
      </c>
      <c r="F887" s="187">
        <v>10</v>
      </c>
      <c r="G887" s="187" t="s">
        <v>424</v>
      </c>
      <c r="H887" s="187">
        <v>10</v>
      </c>
      <c r="I887" s="187" t="s">
        <v>412</v>
      </c>
      <c r="J887" s="187" t="s">
        <v>433</v>
      </c>
      <c r="K887" s="187">
        <v>0.37</v>
      </c>
      <c r="L887" s="187">
        <v>0.85</v>
      </c>
    </row>
    <row r="888" spans="2:12" ht="20.100000000000001" customHeight="1" x14ac:dyDescent="0.4">
      <c r="B888" s="187" t="s">
        <v>397</v>
      </c>
      <c r="C888" s="187" t="s">
        <v>398</v>
      </c>
      <c r="D888" s="187" t="s">
        <v>419</v>
      </c>
      <c r="E888" s="187" t="s">
        <v>400</v>
      </c>
      <c r="F888" s="187">
        <v>9</v>
      </c>
      <c r="G888" s="187" t="s">
        <v>438</v>
      </c>
      <c r="H888" s="187">
        <v>10</v>
      </c>
      <c r="I888" s="187" t="s">
        <v>400</v>
      </c>
      <c r="J888" s="187" t="s">
        <v>433</v>
      </c>
      <c r="K888" s="187">
        <v>0.31</v>
      </c>
      <c r="L888" s="187">
        <v>0.85</v>
      </c>
    </row>
    <row r="889" spans="2:12" ht="20.100000000000001" customHeight="1" x14ac:dyDescent="0.4">
      <c r="B889" s="187" t="s">
        <v>397</v>
      </c>
      <c r="C889" s="187" t="s">
        <v>398</v>
      </c>
      <c r="D889" s="187" t="s">
        <v>421</v>
      </c>
      <c r="E889" s="187" t="s">
        <v>400</v>
      </c>
      <c r="F889" s="187">
        <v>9</v>
      </c>
      <c r="G889" s="187" t="s">
        <v>439</v>
      </c>
      <c r="H889" s="187">
        <v>10</v>
      </c>
      <c r="I889" s="187" t="s">
        <v>400</v>
      </c>
      <c r="J889" s="187" t="s">
        <v>433</v>
      </c>
      <c r="K889" s="187">
        <v>0.31</v>
      </c>
      <c r="L889" s="187">
        <v>0.85</v>
      </c>
    </row>
    <row r="890" spans="2:12" ht="20.100000000000001" customHeight="1" x14ac:dyDescent="0.4">
      <c r="B890" s="187" t="s">
        <v>397</v>
      </c>
      <c r="C890" s="187" t="s">
        <v>427</v>
      </c>
      <c r="D890" s="187" t="s">
        <v>408</v>
      </c>
      <c r="E890" s="187" t="s">
        <v>418</v>
      </c>
      <c r="F890" s="187">
        <v>10</v>
      </c>
      <c r="G890" s="187" t="s">
        <v>409</v>
      </c>
      <c r="H890" s="187">
        <v>10</v>
      </c>
      <c r="I890" s="187" t="s">
        <v>432</v>
      </c>
      <c r="J890" s="187" t="s">
        <v>433</v>
      </c>
      <c r="K890" s="187">
        <v>0.36</v>
      </c>
      <c r="L890" s="187">
        <v>0.85</v>
      </c>
    </row>
    <row r="891" spans="2:12" ht="20.100000000000001" customHeight="1" x14ac:dyDescent="0.4">
      <c r="B891" s="187" t="s">
        <v>397</v>
      </c>
      <c r="C891" s="187" t="s">
        <v>427</v>
      </c>
      <c r="D891" s="187" t="s">
        <v>419</v>
      </c>
      <c r="E891" s="187" t="s">
        <v>412</v>
      </c>
      <c r="F891" s="187">
        <v>10</v>
      </c>
      <c r="G891" s="187" t="s">
        <v>420</v>
      </c>
      <c r="H891" s="187">
        <v>10</v>
      </c>
      <c r="I891" s="187" t="s">
        <v>429</v>
      </c>
      <c r="J891" s="187" t="s">
        <v>433</v>
      </c>
      <c r="K891" s="187">
        <v>0.36</v>
      </c>
      <c r="L891" s="187">
        <v>0.85</v>
      </c>
    </row>
    <row r="892" spans="2:12" ht="20.100000000000001" customHeight="1" x14ac:dyDescent="0.4">
      <c r="B892" s="187" t="s">
        <v>397</v>
      </c>
      <c r="C892" s="187" t="s">
        <v>427</v>
      </c>
      <c r="D892" s="187" t="s">
        <v>421</v>
      </c>
      <c r="E892" s="187" t="s">
        <v>412</v>
      </c>
      <c r="F892" s="187">
        <v>10</v>
      </c>
      <c r="G892" s="187" t="s">
        <v>422</v>
      </c>
      <c r="H892" s="187">
        <v>10</v>
      </c>
      <c r="I892" s="187" t="s">
        <v>429</v>
      </c>
      <c r="J892" s="187" t="s">
        <v>433</v>
      </c>
      <c r="K892" s="187">
        <v>0.36</v>
      </c>
      <c r="L892" s="187">
        <v>0.85</v>
      </c>
    </row>
    <row r="893" spans="2:12" ht="20.100000000000001" customHeight="1" x14ac:dyDescent="0.4">
      <c r="B893" s="187" t="s">
        <v>397</v>
      </c>
      <c r="C893" s="187" t="s">
        <v>427</v>
      </c>
      <c r="D893" s="187" t="s">
        <v>423</v>
      </c>
      <c r="E893" s="187" t="s">
        <v>412</v>
      </c>
      <c r="F893" s="187">
        <v>10</v>
      </c>
      <c r="G893" s="187" t="s">
        <v>424</v>
      </c>
      <c r="H893" s="187">
        <v>10</v>
      </c>
      <c r="I893" s="187" t="s">
        <v>429</v>
      </c>
      <c r="J893" s="187" t="s">
        <v>433</v>
      </c>
      <c r="K893" s="187">
        <v>0.33</v>
      </c>
      <c r="L893" s="187">
        <v>0.85</v>
      </c>
    </row>
    <row r="894" spans="2:12" ht="20.100000000000001" customHeight="1" x14ac:dyDescent="0.4">
      <c r="B894" s="187" t="s">
        <v>397</v>
      </c>
      <c r="C894" s="187" t="s">
        <v>426</v>
      </c>
      <c r="D894" s="187" t="s">
        <v>408</v>
      </c>
      <c r="E894" s="187" t="s">
        <v>412</v>
      </c>
      <c r="F894" s="187">
        <v>10</v>
      </c>
      <c r="G894" s="187" t="s">
        <v>409</v>
      </c>
      <c r="H894" s="187">
        <v>10</v>
      </c>
      <c r="I894" s="187" t="s">
        <v>412</v>
      </c>
      <c r="J894" s="187" t="s">
        <v>433</v>
      </c>
      <c r="K894" s="187">
        <v>0.45</v>
      </c>
      <c r="L894" s="187">
        <v>0.85</v>
      </c>
    </row>
    <row r="895" spans="2:12" ht="20.100000000000001" customHeight="1" x14ac:dyDescent="0.4">
      <c r="B895" s="187" t="s">
        <v>397</v>
      </c>
      <c r="C895" s="187" t="s">
        <v>426</v>
      </c>
      <c r="D895" s="187" t="s">
        <v>419</v>
      </c>
      <c r="E895" s="187" t="s">
        <v>411</v>
      </c>
      <c r="F895" s="187">
        <v>10</v>
      </c>
      <c r="G895" s="187" t="s">
        <v>420</v>
      </c>
      <c r="H895" s="187">
        <v>10</v>
      </c>
      <c r="I895" s="187" t="s">
        <v>411</v>
      </c>
      <c r="J895" s="187" t="s">
        <v>433</v>
      </c>
      <c r="K895" s="187">
        <v>0.45</v>
      </c>
      <c r="L895" s="187">
        <v>0.85</v>
      </c>
    </row>
    <row r="896" spans="2:12" ht="20.100000000000001" customHeight="1" x14ac:dyDescent="0.4">
      <c r="B896" s="187" t="s">
        <v>397</v>
      </c>
      <c r="C896" s="187" t="s">
        <v>426</v>
      </c>
      <c r="D896" s="187" t="s">
        <v>421</v>
      </c>
      <c r="E896" s="187" t="s">
        <v>411</v>
      </c>
      <c r="F896" s="187">
        <v>10</v>
      </c>
      <c r="G896" s="187" t="s">
        <v>422</v>
      </c>
      <c r="H896" s="187">
        <v>10</v>
      </c>
      <c r="I896" s="187" t="s">
        <v>411</v>
      </c>
      <c r="J896" s="187" t="s">
        <v>433</v>
      </c>
      <c r="K896" s="187">
        <v>0.45</v>
      </c>
      <c r="L896" s="187">
        <v>0.85</v>
      </c>
    </row>
    <row r="897" spans="2:12" ht="20.100000000000001" customHeight="1" x14ac:dyDescent="0.4">
      <c r="B897" s="187" t="s">
        <v>397</v>
      </c>
      <c r="C897" s="187" t="s">
        <v>426</v>
      </c>
      <c r="D897" s="187" t="s">
        <v>423</v>
      </c>
      <c r="E897" s="187" t="s">
        <v>411</v>
      </c>
      <c r="F897" s="187">
        <v>10</v>
      </c>
      <c r="G897" s="187" t="s">
        <v>424</v>
      </c>
      <c r="H897" s="187">
        <v>10</v>
      </c>
      <c r="I897" s="187" t="s">
        <v>411</v>
      </c>
      <c r="J897" s="187" t="s">
        <v>433</v>
      </c>
      <c r="K897" s="187">
        <v>0.38</v>
      </c>
      <c r="L897" s="187">
        <v>0.85</v>
      </c>
    </row>
    <row r="898" spans="2:12" ht="20.100000000000001" customHeight="1" x14ac:dyDescent="0.4">
      <c r="B898" s="187" t="s">
        <v>397</v>
      </c>
      <c r="C898" s="187" t="s">
        <v>398</v>
      </c>
      <c r="D898" s="187" t="s">
        <v>419</v>
      </c>
      <c r="E898" s="187" t="s">
        <v>403</v>
      </c>
      <c r="F898" s="187">
        <v>9</v>
      </c>
      <c r="G898" s="187" t="s">
        <v>438</v>
      </c>
      <c r="H898" s="187">
        <v>10</v>
      </c>
      <c r="I898" s="187" t="s">
        <v>403</v>
      </c>
      <c r="J898" s="187" t="s">
        <v>433</v>
      </c>
      <c r="K898" s="187">
        <v>0.32</v>
      </c>
      <c r="L898" s="187">
        <v>0.85</v>
      </c>
    </row>
    <row r="899" spans="2:12" ht="20.100000000000001" customHeight="1" x14ac:dyDescent="0.4">
      <c r="B899" s="187" t="s">
        <v>397</v>
      </c>
      <c r="C899" s="187" t="s">
        <v>398</v>
      </c>
      <c r="D899" s="187" t="s">
        <v>421</v>
      </c>
      <c r="E899" s="187" t="s">
        <v>403</v>
      </c>
      <c r="F899" s="187">
        <v>9</v>
      </c>
      <c r="G899" s="187" t="s">
        <v>439</v>
      </c>
      <c r="H899" s="187">
        <v>10</v>
      </c>
      <c r="I899" s="187" t="s">
        <v>403</v>
      </c>
      <c r="J899" s="187" t="s">
        <v>433</v>
      </c>
      <c r="K899" s="187">
        <v>0.32</v>
      </c>
      <c r="L899" s="187">
        <v>0.85</v>
      </c>
    </row>
    <row r="900" spans="2:12" ht="20.100000000000001" customHeight="1" x14ac:dyDescent="0.4">
      <c r="B900" s="187" t="s">
        <v>397</v>
      </c>
      <c r="C900" s="187" t="s">
        <v>427</v>
      </c>
      <c r="D900" s="187" t="s">
        <v>408</v>
      </c>
      <c r="E900" s="187" t="s">
        <v>412</v>
      </c>
      <c r="F900" s="187">
        <v>10</v>
      </c>
      <c r="G900" s="187" t="s">
        <v>409</v>
      </c>
      <c r="H900" s="187">
        <v>10</v>
      </c>
      <c r="I900" s="187" t="s">
        <v>429</v>
      </c>
      <c r="J900" s="187" t="s">
        <v>433</v>
      </c>
      <c r="K900" s="187">
        <v>0.37</v>
      </c>
      <c r="L900" s="187">
        <v>0.85</v>
      </c>
    </row>
    <row r="901" spans="2:12" ht="20.100000000000001" customHeight="1" x14ac:dyDescent="0.4">
      <c r="B901" s="187" t="s">
        <v>397</v>
      </c>
      <c r="C901" s="187" t="s">
        <v>427</v>
      </c>
      <c r="D901" s="187" t="s">
        <v>419</v>
      </c>
      <c r="E901" s="187" t="s">
        <v>411</v>
      </c>
      <c r="F901" s="187">
        <v>10</v>
      </c>
      <c r="G901" s="187" t="s">
        <v>420</v>
      </c>
      <c r="H901" s="187">
        <v>10</v>
      </c>
      <c r="I901" s="187" t="s">
        <v>428</v>
      </c>
      <c r="J901" s="187" t="s">
        <v>433</v>
      </c>
      <c r="K901" s="187">
        <v>0.36</v>
      </c>
      <c r="L901" s="187">
        <v>0.85</v>
      </c>
    </row>
    <row r="902" spans="2:12" ht="20.100000000000001" customHeight="1" x14ac:dyDescent="0.4">
      <c r="B902" s="187" t="s">
        <v>397</v>
      </c>
      <c r="C902" s="187" t="s">
        <v>427</v>
      </c>
      <c r="D902" s="187" t="s">
        <v>421</v>
      </c>
      <c r="E902" s="187" t="s">
        <v>411</v>
      </c>
      <c r="F902" s="187">
        <v>10</v>
      </c>
      <c r="G902" s="187" t="s">
        <v>422</v>
      </c>
      <c r="H902" s="187">
        <v>10</v>
      </c>
      <c r="I902" s="187" t="s">
        <v>428</v>
      </c>
      <c r="J902" s="187" t="s">
        <v>433</v>
      </c>
      <c r="K902" s="187">
        <v>0.36</v>
      </c>
      <c r="L902" s="187">
        <v>0.85</v>
      </c>
    </row>
    <row r="903" spans="2:12" ht="20.100000000000001" customHeight="1" x14ac:dyDescent="0.4">
      <c r="B903" s="187" t="s">
        <v>397</v>
      </c>
      <c r="C903" s="187" t="s">
        <v>427</v>
      </c>
      <c r="D903" s="187" t="s">
        <v>423</v>
      </c>
      <c r="E903" s="187" t="s">
        <v>411</v>
      </c>
      <c r="F903" s="187">
        <v>10</v>
      </c>
      <c r="G903" s="187" t="s">
        <v>424</v>
      </c>
      <c r="H903" s="187">
        <v>10</v>
      </c>
      <c r="I903" s="187" t="s">
        <v>428</v>
      </c>
      <c r="J903" s="187" t="s">
        <v>433</v>
      </c>
      <c r="K903" s="187">
        <v>0.33</v>
      </c>
      <c r="L903" s="187">
        <v>0.85</v>
      </c>
    </row>
    <row r="904" spans="2:12" ht="20.100000000000001" customHeight="1" x14ac:dyDescent="0.4">
      <c r="B904" s="187" t="s">
        <v>397</v>
      </c>
      <c r="C904" s="187" t="s">
        <v>430</v>
      </c>
      <c r="D904" s="187" t="s">
        <v>419</v>
      </c>
      <c r="E904" s="187" t="s">
        <v>418</v>
      </c>
      <c r="F904" s="187">
        <v>10</v>
      </c>
      <c r="G904" s="187" t="s">
        <v>420</v>
      </c>
      <c r="H904" s="187">
        <v>10</v>
      </c>
      <c r="I904" s="187" t="s">
        <v>414</v>
      </c>
      <c r="J904" s="187" t="s">
        <v>433</v>
      </c>
      <c r="K904" s="187">
        <v>0.44</v>
      </c>
      <c r="L904" s="187">
        <v>0.85</v>
      </c>
    </row>
    <row r="905" spans="2:12" ht="20.100000000000001" customHeight="1" x14ac:dyDescent="0.4">
      <c r="B905" s="187" t="s">
        <v>397</v>
      </c>
      <c r="C905" s="187" t="s">
        <v>430</v>
      </c>
      <c r="D905" s="187" t="s">
        <v>419</v>
      </c>
      <c r="E905" s="187" t="s">
        <v>412</v>
      </c>
      <c r="F905" s="187">
        <v>10</v>
      </c>
      <c r="G905" s="187" t="s">
        <v>438</v>
      </c>
      <c r="H905" s="187">
        <v>10</v>
      </c>
      <c r="I905" s="187" t="s">
        <v>414</v>
      </c>
      <c r="J905" s="187" t="s">
        <v>433</v>
      </c>
      <c r="K905" s="187">
        <v>0.44</v>
      </c>
      <c r="L905" s="187">
        <v>0.85</v>
      </c>
    </row>
    <row r="906" spans="2:12" ht="20.100000000000001" customHeight="1" x14ac:dyDescent="0.4">
      <c r="B906" s="187" t="s">
        <v>397</v>
      </c>
      <c r="C906" s="187" t="s">
        <v>430</v>
      </c>
      <c r="D906" s="187" t="s">
        <v>421</v>
      </c>
      <c r="E906" s="187" t="s">
        <v>418</v>
      </c>
      <c r="F906" s="187">
        <v>10</v>
      </c>
      <c r="G906" s="187" t="s">
        <v>422</v>
      </c>
      <c r="H906" s="187">
        <v>10</v>
      </c>
      <c r="I906" s="187" t="s">
        <v>414</v>
      </c>
      <c r="J906" s="187" t="s">
        <v>433</v>
      </c>
      <c r="K906" s="187">
        <v>0.43</v>
      </c>
      <c r="L906" s="187">
        <v>0.85</v>
      </c>
    </row>
    <row r="907" spans="2:12" ht="20.100000000000001" customHeight="1" x14ac:dyDescent="0.4">
      <c r="B907" s="187" t="s">
        <v>397</v>
      </c>
      <c r="C907" s="187" t="s">
        <v>430</v>
      </c>
      <c r="D907" s="187" t="s">
        <v>421</v>
      </c>
      <c r="E907" s="187" t="s">
        <v>412</v>
      </c>
      <c r="F907" s="187">
        <v>10</v>
      </c>
      <c r="G907" s="187" t="s">
        <v>439</v>
      </c>
      <c r="H907" s="187">
        <v>10</v>
      </c>
      <c r="I907" s="187" t="s">
        <v>414</v>
      </c>
      <c r="J907" s="187" t="s">
        <v>433</v>
      </c>
      <c r="K907" s="187">
        <v>0.44</v>
      </c>
      <c r="L907" s="187">
        <v>0.85</v>
      </c>
    </row>
    <row r="908" spans="2:12" ht="20.100000000000001" customHeight="1" x14ac:dyDescent="0.4">
      <c r="B908" s="187" t="s">
        <v>397</v>
      </c>
      <c r="C908" s="187" t="s">
        <v>430</v>
      </c>
      <c r="D908" s="187" t="s">
        <v>423</v>
      </c>
      <c r="E908" s="187" t="s">
        <v>418</v>
      </c>
      <c r="F908" s="187">
        <v>10</v>
      </c>
      <c r="G908" s="187" t="s">
        <v>424</v>
      </c>
      <c r="H908" s="187">
        <v>10</v>
      </c>
      <c r="I908" s="187" t="s">
        <v>414</v>
      </c>
      <c r="J908" s="187" t="s">
        <v>433</v>
      </c>
      <c r="K908" s="187">
        <v>0.37</v>
      </c>
      <c r="L908" s="187">
        <v>0.85</v>
      </c>
    </row>
    <row r="909" spans="2:12" ht="20.100000000000001" customHeight="1" x14ac:dyDescent="0.4">
      <c r="B909" s="187" t="s">
        <v>397</v>
      </c>
      <c r="C909" s="187" t="s">
        <v>430</v>
      </c>
      <c r="D909" s="187" t="s">
        <v>425</v>
      </c>
      <c r="E909" s="187" t="s">
        <v>418</v>
      </c>
      <c r="F909" s="187">
        <v>10</v>
      </c>
      <c r="G909" s="187" t="s">
        <v>409</v>
      </c>
      <c r="H909" s="187">
        <v>10</v>
      </c>
      <c r="I909" s="187" t="s">
        <v>416</v>
      </c>
      <c r="J909" s="187" t="s">
        <v>433</v>
      </c>
      <c r="K909" s="187">
        <v>0.44</v>
      </c>
      <c r="L909" s="187">
        <v>0.85</v>
      </c>
    </row>
    <row r="910" spans="2:12" ht="20.100000000000001" customHeight="1" x14ac:dyDescent="0.4">
      <c r="B910" s="187" t="s">
        <v>397</v>
      </c>
      <c r="C910" s="187" t="s">
        <v>431</v>
      </c>
      <c r="D910" s="187" t="s">
        <v>419</v>
      </c>
      <c r="E910" s="187" t="s">
        <v>432</v>
      </c>
      <c r="F910" s="187">
        <v>10</v>
      </c>
      <c r="G910" s="187" t="s">
        <v>420</v>
      </c>
      <c r="H910" s="187">
        <v>10</v>
      </c>
      <c r="I910" s="187" t="s">
        <v>414</v>
      </c>
      <c r="J910" s="187" t="s">
        <v>433</v>
      </c>
      <c r="K910" s="187">
        <v>0.31</v>
      </c>
      <c r="L910" s="187">
        <v>0.85</v>
      </c>
    </row>
    <row r="911" spans="2:12" ht="20.100000000000001" customHeight="1" x14ac:dyDescent="0.4">
      <c r="B911" s="187" t="s">
        <v>397</v>
      </c>
      <c r="C911" s="187" t="s">
        <v>431</v>
      </c>
      <c r="D911" s="187" t="s">
        <v>419</v>
      </c>
      <c r="E911" s="187" t="s">
        <v>429</v>
      </c>
      <c r="F911" s="187">
        <v>10</v>
      </c>
      <c r="G911" s="187" t="s">
        <v>438</v>
      </c>
      <c r="H911" s="187">
        <v>10</v>
      </c>
      <c r="I911" s="187" t="s">
        <v>414</v>
      </c>
      <c r="J911" s="187" t="s">
        <v>433</v>
      </c>
      <c r="K911" s="187">
        <v>0.31</v>
      </c>
      <c r="L911" s="187">
        <v>0.85</v>
      </c>
    </row>
    <row r="912" spans="2:12" ht="20.100000000000001" customHeight="1" x14ac:dyDescent="0.4">
      <c r="B912" s="187" t="s">
        <v>397</v>
      </c>
      <c r="C912" s="187" t="s">
        <v>431</v>
      </c>
      <c r="D912" s="187" t="s">
        <v>421</v>
      </c>
      <c r="E912" s="187" t="s">
        <v>432</v>
      </c>
      <c r="F912" s="187">
        <v>10</v>
      </c>
      <c r="G912" s="187" t="s">
        <v>422</v>
      </c>
      <c r="H912" s="187">
        <v>10</v>
      </c>
      <c r="I912" s="187" t="s">
        <v>414</v>
      </c>
      <c r="J912" s="187" t="s">
        <v>433</v>
      </c>
      <c r="K912" s="187">
        <v>0.31</v>
      </c>
      <c r="L912" s="187">
        <v>0.85</v>
      </c>
    </row>
    <row r="913" spans="2:12" ht="20.100000000000001" customHeight="1" x14ac:dyDescent="0.4">
      <c r="B913" s="187" t="s">
        <v>397</v>
      </c>
      <c r="C913" s="187" t="s">
        <v>431</v>
      </c>
      <c r="D913" s="187" t="s">
        <v>421</v>
      </c>
      <c r="E913" s="187" t="s">
        <v>429</v>
      </c>
      <c r="F913" s="187">
        <v>10</v>
      </c>
      <c r="G913" s="187" t="s">
        <v>439</v>
      </c>
      <c r="H913" s="187">
        <v>10</v>
      </c>
      <c r="I913" s="187" t="s">
        <v>414</v>
      </c>
      <c r="J913" s="187" t="s">
        <v>433</v>
      </c>
      <c r="K913" s="187">
        <v>0.31</v>
      </c>
      <c r="L913" s="187">
        <v>0.85</v>
      </c>
    </row>
    <row r="914" spans="2:12" ht="20.100000000000001" customHeight="1" x14ac:dyDescent="0.4">
      <c r="B914" s="187" t="s">
        <v>397</v>
      </c>
      <c r="C914" s="187" t="s">
        <v>431</v>
      </c>
      <c r="D914" s="187" t="s">
        <v>423</v>
      </c>
      <c r="E914" s="187" t="s">
        <v>432</v>
      </c>
      <c r="F914" s="187">
        <v>10</v>
      </c>
      <c r="G914" s="187" t="s">
        <v>424</v>
      </c>
      <c r="H914" s="187">
        <v>10</v>
      </c>
      <c r="I914" s="187" t="s">
        <v>414</v>
      </c>
      <c r="J914" s="187" t="s">
        <v>433</v>
      </c>
      <c r="K914" s="187">
        <v>0.26</v>
      </c>
      <c r="L914" s="187">
        <v>0.85</v>
      </c>
    </row>
    <row r="915" spans="2:12" ht="20.100000000000001" customHeight="1" x14ac:dyDescent="0.4">
      <c r="B915" s="187" t="s">
        <v>397</v>
      </c>
      <c r="C915" s="187" t="s">
        <v>431</v>
      </c>
      <c r="D915" s="187" t="s">
        <v>425</v>
      </c>
      <c r="E915" s="187" t="s">
        <v>432</v>
      </c>
      <c r="F915" s="187">
        <v>10</v>
      </c>
      <c r="G915" s="187" t="s">
        <v>409</v>
      </c>
      <c r="H915" s="187">
        <v>10</v>
      </c>
      <c r="I915" s="187" t="s">
        <v>416</v>
      </c>
      <c r="J915" s="187" t="s">
        <v>433</v>
      </c>
      <c r="K915" s="187">
        <v>0.32</v>
      </c>
      <c r="L915" s="187">
        <v>0.85</v>
      </c>
    </row>
    <row r="916" spans="2:12" ht="20.100000000000001" customHeight="1" x14ac:dyDescent="0.4">
      <c r="B916" s="187" t="s">
        <v>397</v>
      </c>
      <c r="C916" s="187" t="s">
        <v>426</v>
      </c>
      <c r="D916" s="187" t="s">
        <v>408</v>
      </c>
      <c r="E916" s="187" t="s">
        <v>418</v>
      </c>
      <c r="F916" s="187">
        <v>6</v>
      </c>
      <c r="G916" s="187" t="s">
        <v>409</v>
      </c>
      <c r="H916" s="187">
        <v>6</v>
      </c>
      <c r="I916" s="187" t="s">
        <v>418</v>
      </c>
      <c r="J916" s="187" t="s">
        <v>402</v>
      </c>
      <c r="K916" s="187">
        <v>0.44</v>
      </c>
      <c r="L916" s="187">
        <v>0.85</v>
      </c>
    </row>
    <row r="917" spans="2:12" ht="20.100000000000001" customHeight="1" x14ac:dyDescent="0.4">
      <c r="B917" s="187" t="s">
        <v>397</v>
      </c>
      <c r="C917" s="187" t="s">
        <v>426</v>
      </c>
      <c r="D917" s="187" t="s">
        <v>419</v>
      </c>
      <c r="E917" s="187" t="s">
        <v>412</v>
      </c>
      <c r="F917" s="187">
        <v>6</v>
      </c>
      <c r="G917" s="187" t="s">
        <v>420</v>
      </c>
      <c r="H917" s="187">
        <v>6</v>
      </c>
      <c r="I917" s="187" t="s">
        <v>412</v>
      </c>
      <c r="J917" s="187" t="s">
        <v>402</v>
      </c>
      <c r="K917" s="187">
        <v>0.44</v>
      </c>
      <c r="L917" s="187">
        <v>0.85</v>
      </c>
    </row>
    <row r="918" spans="2:12" ht="20.100000000000001" customHeight="1" x14ac:dyDescent="0.4">
      <c r="B918" s="187" t="s">
        <v>397</v>
      </c>
      <c r="C918" s="187" t="s">
        <v>426</v>
      </c>
      <c r="D918" s="187" t="s">
        <v>421</v>
      </c>
      <c r="E918" s="187" t="s">
        <v>412</v>
      </c>
      <c r="F918" s="187">
        <v>6</v>
      </c>
      <c r="G918" s="187" t="s">
        <v>422</v>
      </c>
      <c r="H918" s="187">
        <v>6</v>
      </c>
      <c r="I918" s="187" t="s">
        <v>412</v>
      </c>
      <c r="J918" s="187" t="s">
        <v>402</v>
      </c>
      <c r="K918" s="187">
        <v>0.44</v>
      </c>
      <c r="L918" s="187">
        <v>0.85</v>
      </c>
    </row>
    <row r="919" spans="2:12" ht="20.100000000000001" customHeight="1" x14ac:dyDescent="0.4">
      <c r="B919" s="187" t="s">
        <v>397</v>
      </c>
      <c r="C919" s="187" t="s">
        <v>426</v>
      </c>
      <c r="D919" s="187" t="s">
        <v>423</v>
      </c>
      <c r="E919" s="187" t="s">
        <v>412</v>
      </c>
      <c r="F919" s="187">
        <v>6</v>
      </c>
      <c r="G919" s="187" t="s">
        <v>424</v>
      </c>
      <c r="H919" s="187">
        <v>6</v>
      </c>
      <c r="I919" s="187" t="s">
        <v>412</v>
      </c>
      <c r="J919" s="187" t="s">
        <v>402</v>
      </c>
      <c r="K919" s="187">
        <v>0.37</v>
      </c>
      <c r="L919" s="187">
        <v>0.85</v>
      </c>
    </row>
    <row r="920" spans="2:12" ht="20.100000000000001" customHeight="1" x14ac:dyDescent="0.4">
      <c r="B920" s="187" t="s">
        <v>397</v>
      </c>
      <c r="C920" s="187" t="s">
        <v>427</v>
      </c>
      <c r="D920" s="187" t="s">
        <v>408</v>
      </c>
      <c r="E920" s="187" t="s">
        <v>418</v>
      </c>
      <c r="F920" s="187">
        <v>6</v>
      </c>
      <c r="G920" s="187" t="s">
        <v>409</v>
      </c>
      <c r="H920" s="187">
        <v>6</v>
      </c>
      <c r="I920" s="187" t="s">
        <v>432</v>
      </c>
      <c r="J920" s="187" t="s">
        <v>402</v>
      </c>
      <c r="K920" s="187">
        <v>0.36</v>
      </c>
      <c r="L920" s="187">
        <v>0.85</v>
      </c>
    </row>
    <row r="921" spans="2:12" ht="20.100000000000001" customHeight="1" x14ac:dyDescent="0.4">
      <c r="B921" s="187" t="s">
        <v>397</v>
      </c>
      <c r="C921" s="187" t="s">
        <v>427</v>
      </c>
      <c r="D921" s="187" t="s">
        <v>419</v>
      </c>
      <c r="E921" s="187" t="s">
        <v>412</v>
      </c>
      <c r="F921" s="187">
        <v>6</v>
      </c>
      <c r="G921" s="187" t="s">
        <v>420</v>
      </c>
      <c r="H921" s="187">
        <v>6</v>
      </c>
      <c r="I921" s="187" t="s">
        <v>429</v>
      </c>
      <c r="J921" s="187" t="s">
        <v>402</v>
      </c>
      <c r="K921" s="187">
        <v>0.36</v>
      </c>
      <c r="L921" s="187">
        <v>0.85</v>
      </c>
    </row>
    <row r="922" spans="2:12" ht="20.100000000000001" customHeight="1" x14ac:dyDescent="0.4">
      <c r="B922" s="187" t="s">
        <v>397</v>
      </c>
      <c r="C922" s="187" t="s">
        <v>427</v>
      </c>
      <c r="D922" s="187" t="s">
        <v>421</v>
      </c>
      <c r="E922" s="187" t="s">
        <v>412</v>
      </c>
      <c r="F922" s="187">
        <v>6</v>
      </c>
      <c r="G922" s="187" t="s">
        <v>422</v>
      </c>
      <c r="H922" s="187">
        <v>6</v>
      </c>
      <c r="I922" s="187" t="s">
        <v>429</v>
      </c>
      <c r="J922" s="187" t="s">
        <v>402</v>
      </c>
      <c r="K922" s="187">
        <v>0.36</v>
      </c>
      <c r="L922" s="187">
        <v>0.85</v>
      </c>
    </row>
    <row r="923" spans="2:12" ht="20.100000000000001" customHeight="1" x14ac:dyDescent="0.4">
      <c r="B923" s="187" t="s">
        <v>397</v>
      </c>
      <c r="C923" s="187" t="s">
        <v>427</v>
      </c>
      <c r="D923" s="187" t="s">
        <v>423</v>
      </c>
      <c r="E923" s="187" t="s">
        <v>412</v>
      </c>
      <c r="F923" s="187">
        <v>6</v>
      </c>
      <c r="G923" s="187" t="s">
        <v>424</v>
      </c>
      <c r="H923" s="187">
        <v>6</v>
      </c>
      <c r="I923" s="187" t="s">
        <v>429</v>
      </c>
      <c r="J923" s="187" t="s">
        <v>402</v>
      </c>
      <c r="K923" s="187">
        <v>0.33</v>
      </c>
      <c r="L923" s="187">
        <v>0.85</v>
      </c>
    </row>
    <row r="924" spans="2:12" ht="20.100000000000001" customHeight="1" x14ac:dyDescent="0.4">
      <c r="B924" s="187" t="s">
        <v>397</v>
      </c>
      <c r="C924" s="187" t="s">
        <v>426</v>
      </c>
      <c r="D924" s="187" t="s">
        <v>419</v>
      </c>
      <c r="E924" s="187" t="s">
        <v>418</v>
      </c>
      <c r="F924" s="187">
        <v>10</v>
      </c>
      <c r="G924" s="187" t="s">
        <v>420</v>
      </c>
      <c r="H924" s="187">
        <v>10</v>
      </c>
      <c r="I924" s="187" t="s">
        <v>418</v>
      </c>
      <c r="J924" s="187" t="s">
        <v>433</v>
      </c>
      <c r="K924" s="187">
        <v>0.43</v>
      </c>
      <c r="L924" s="187">
        <v>0.85</v>
      </c>
    </row>
    <row r="925" spans="2:12" ht="20.100000000000001" customHeight="1" x14ac:dyDescent="0.4">
      <c r="B925" s="187" t="s">
        <v>397</v>
      </c>
      <c r="C925" s="187" t="s">
        <v>426</v>
      </c>
      <c r="D925" s="187" t="s">
        <v>421</v>
      </c>
      <c r="E925" s="187" t="s">
        <v>418</v>
      </c>
      <c r="F925" s="187">
        <v>10</v>
      </c>
      <c r="G925" s="187" t="s">
        <v>422</v>
      </c>
      <c r="H925" s="187">
        <v>10</v>
      </c>
      <c r="I925" s="187" t="s">
        <v>418</v>
      </c>
      <c r="J925" s="187" t="s">
        <v>433</v>
      </c>
      <c r="K925" s="187">
        <v>0.43</v>
      </c>
      <c r="L925" s="187">
        <v>0.85</v>
      </c>
    </row>
    <row r="926" spans="2:12" ht="20.100000000000001" customHeight="1" x14ac:dyDescent="0.4">
      <c r="B926" s="187" t="s">
        <v>397</v>
      </c>
      <c r="C926" s="187" t="s">
        <v>426</v>
      </c>
      <c r="D926" s="187" t="s">
        <v>423</v>
      </c>
      <c r="E926" s="187" t="s">
        <v>418</v>
      </c>
      <c r="F926" s="187">
        <v>10</v>
      </c>
      <c r="G926" s="187" t="s">
        <v>424</v>
      </c>
      <c r="H926" s="187">
        <v>10</v>
      </c>
      <c r="I926" s="187" t="s">
        <v>418</v>
      </c>
      <c r="J926" s="187" t="s">
        <v>433</v>
      </c>
      <c r="K926" s="187">
        <v>0.37</v>
      </c>
      <c r="L926" s="187">
        <v>0.85</v>
      </c>
    </row>
    <row r="927" spans="2:12" ht="20.100000000000001" customHeight="1" x14ac:dyDescent="0.4">
      <c r="B927" s="187" t="s">
        <v>397</v>
      </c>
      <c r="C927" s="187" t="s">
        <v>427</v>
      </c>
      <c r="D927" s="187" t="s">
        <v>419</v>
      </c>
      <c r="E927" s="187" t="s">
        <v>418</v>
      </c>
      <c r="F927" s="187">
        <v>10</v>
      </c>
      <c r="G927" s="187" t="s">
        <v>420</v>
      </c>
      <c r="H927" s="187">
        <v>10</v>
      </c>
      <c r="I927" s="187" t="s">
        <v>432</v>
      </c>
      <c r="J927" s="187" t="s">
        <v>433</v>
      </c>
      <c r="K927" s="187">
        <v>0.36</v>
      </c>
      <c r="L927" s="187">
        <v>0.85</v>
      </c>
    </row>
    <row r="928" spans="2:12" ht="20.100000000000001" customHeight="1" x14ac:dyDescent="0.4">
      <c r="B928" s="187" t="s">
        <v>397</v>
      </c>
      <c r="C928" s="187" t="s">
        <v>427</v>
      </c>
      <c r="D928" s="187" t="s">
        <v>421</v>
      </c>
      <c r="E928" s="187" t="s">
        <v>418</v>
      </c>
      <c r="F928" s="187">
        <v>10</v>
      </c>
      <c r="G928" s="187" t="s">
        <v>422</v>
      </c>
      <c r="H928" s="187">
        <v>10</v>
      </c>
      <c r="I928" s="187" t="s">
        <v>432</v>
      </c>
      <c r="J928" s="187" t="s">
        <v>433</v>
      </c>
      <c r="K928" s="187">
        <v>0.36</v>
      </c>
      <c r="L928" s="187">
        <v>0.85</v>
      </c>
    </row>
    <row r="929" spans="2:12" ht="20.100000000000001" customHeight="1" x14ac:dyDescent="0.4">
      <c r="B929" s="187" t="s">
        <v>397</v>
      </c>
      <c r="C929" s="187" t="s">
        <v>427</v>
      </c>
      <c r="D929" s="187" t="s">
        <v>423</v>
      </c>
      <c r="E929" s="187" t="s">
        <v>418</v>
      </c>
      <c r="F929" s="187">
        <v>10</v>
      </c>
      <c r="G929" s="187" t="s">
        <v>424</v>
      </c>
      <c r="H929" s="187">
        <v>10</v>
      </c>
      <c r="I929" s="187" t="s">
        <v>432</v>
      </c>
      <c r="J929" s="187" t="s">
        <v>433</v>
      </c>
      <c r="K929" s="187">
        <v>0.32</v>
      </c>
      <c r="L929" s="187">
        <v>0.85</v>
      </c>
    </row>
    <row r="930" spans="2:12" ht="20.100000000000001" customHeight="1" x14ac:dyDescent="0.4">
      <c r="B930" s="187" t="s">
        <v>397</v>
      </c>
      <c r="C930" s="187" t="s">
        <v>443</v>
      </c>
      <c r="D930" s="187" t="s">
        <v>419</v>
      </c>
      <c r="E930" s="187" t="s">
        <v>404</v>
      </c>
      <c r="F930" s="187">
        <v>11</v>
      </c>
      <c r="G930" s="187" t="s">
        <v>420</v>
      </c>
      <c r="H930" s="187">
        <v>11</v>
      </c>
      <c r="I930" s="187" t="s">
        <v>414</v>
      </c>
      <c r="J930" s="187" t="s">
        <v>402</v>
      </c>
      <c r="K930" s="187">
        <v>0.52</v>
      </c>
      <c r="L930" s="187">
        <v>0.85</v>
      </c>
    </row>
    <row r="931" spans="2:12" ht="20.100000000000001" customHeight="1" x14ac:dyDescent="0.4">
      <c r="B931" s="187" t="s">
        <v>397</v>
      </c>
      <c r="C931" s="187" t="s">
        <v>443</v>
      </c>
      <c r="D931" s="187" t="s">
        <v>421</v>
      </c>
      <c r="E931" s="187" t="s">
        <v>404</v>
      </c>
      <c r="F931" s="187">
        <v>11</v>
      </c>
      <c r="G931" s="187" t="s">
        <v>422</v>
      </c>
      <c r="H931" s="187">
        <v>11</v>
      </c>
      <c r="I931" s="187" t="s">
        <v>414</v>
      </c>
      <c r="J931" s="187" t="s">
        <v>402</v>
      </c>
      <c r="K931" s="187">
        <v>0.52</v>
      </c>
      <c r="L931" s="187">
        <v>0.85</v>
      </c>
    </row>
    <row r="932" spans="2:12" ht="20.100000000000001" customHeight="1" x14ac:dyDescent="0.4">
      <c r="B932" s="187" t="s">
        <v>397</v>
      </c>
      <c r="C932" s="187" t="s">
        <v>443</v>
      </c>
      <c r="D932" s="187" t="s">
        <v>423</v>
      </c>
      <c r="E932" s="187" t="s">
        <v>404</v>
      </c>
      <c r="F932" s="187">
        <v>11</v>
      </c>
      <c r="G932" s="187" t="s">
        <v>424</v>
      </c>
      <c r="H932" s="187">
        <v>11</v>
      </c>
      <c r="I932" s="187" t="s">
        <v>414</v>
      </c>
      <c r="J932" s="187" t="s">
        <v>402</v>
      </c>
      <c r="K932" s="187">
        <v>0.4</v>
      </c>
      <c r="L932" s="187">
        <v>0.85</v>
      </c>
    </row>
    <row r="933" spans="2:12" ht="20.100000000000001" customHeight="1" x14ac:dyDescent="0.4">
      <c r="B933" s="187" t="s">
        <v>397</v>
      </c>
      <c r="C933" s="187" t="s">
        <v>443</v>
      </c>
      <c r="D933" s="187" t="s">
        <v>417</v>
      </c>
      <c r="E933" s="187" t="s">
        <v>444</v>
      </c>
      <c r="F933" s="187">
        <v>11</v>
      </c>
      <c r="G933" s="187" t="s">
        <v>406</v>
      </c>
      <c r="H933" s="187">
        <v>11</v>
      </c>
      <c r="I933" s="187" t="s">
        <v>416</v>
      </c>
      <c r="J933" s="187" t="s">
        <v>402</v>
      </c>
      <c r="K933" s="187">
        <v>0.52</v>
      </c>
      <c r="L933" s="187">
        <v>0.85</v>
      </c>
    </row>
    <row r="934" spans="2:12" ht="20.100000000000001" customHeight="1" x14ac:dyDescent="0.4">
      <c r="B934" s="187" t="s">
        <v>397</v>
      </c>
      <c r="C934" s="187" t="s">
        <v>443</v>
      </c>
      <c r="D934" s="187" t="s">
        <v>425</v>
      </c>
      <c r="E934" s="187" t="s">
        <v>404</v>
      </c>
      <c r="F934" s="187">
        <v>11</v>
      </c>
      <c r="G934" s="187" t="s">
        <v>409</v>
      </c>
      <c r="H934" s="187">
        <v>11</v>
      </c>
      <c r="I934" s="187" t="s">
        <v>416</v>
      </c>
      <c r="J934" s="187" t="s">
        <v>402</v>
      </c>
      <c r="K934" s="187">
        <v>0.53</v>
      </c>
      <c r="L934" s="187">
        <v>0.85</v>
      </c>
    </row>
    <row r="935" spans="2:12" ht="20.100000000000001" customHeight="1" x14ac:dyDescent="0.4">
      <c r="B935" s="187" t="s">
        <v>397</v>
      </c>
      <c r="C935" s="187" t="s">
        <v>430</v>
      </c>
      <c r="D935" s="187" t="s">
        <v>415</v>
      </c>
      <c r="E935" s="187" t="s">
        <v>411</v>
      </c>
      <c r="F935" s="187">
        <v>10</v>
      </c>
      <c r="G935" s="187" t="s">
        <v>401</v>
      </c>
      <c r="H935" s="187">
        <v>10</v>
      </c>
      <c r="I935" s="187" t="s">
        <v>416</v>
      </c>
      <c r="J935" s="187" t="s">
        <v>433</v>
      </c>
      <c r="K935" s="187">
        <v>0.46</v>
      </c>
      <c r="L935" s="187">
        <v>0.85</v>
      </c>
    </row>
    <row r="936" spans="2:12" ht="20.100000000000001" customHeight="1" x14ac:dyDescent="0.4">
      <c r="B936" s="187" t="s">
        <v>397</v>
      </c>
      <c r="C936" s="187" t="s">
        <v>426</v>
      </c>
      <c r="D936" s="187" t="s">
        <v>405</v>
      </c>
      <c r="E936" s="187" t="s">
        <v>412</v>
      </c>
      <c r="F936" s="187">
        <v>10</v>
      </c>
      <c r="G936" s="187" t="s">
        <v>406</v>
      </c>
      <c r="H936" s="187">
        <v>10</v>
      </c>
      <c r="I936" s="187" t="s">
        <v>412</v>
      </c>
      <c r="J936" s="187" t="s">
        <v>433</v>
      </c>
      <c r="K936" s="187">
        <v>0.45</v>
      </c>
      <c r="L936" s="187">
        <v>0.85</v>
      </c>
    </row>
    <row r="937" spans="2:12" ht="20.100000000000001" customHeight="1" x14ac:dyDescent="0.4">
      <c r="B937" s="187" t="s">
        <v>397</v>
      </c>
      <c r="C937" s="187" t="s">
        <v>398</v>
      </c>
      <c r="D937" s="187" t="s">
        <v>421</v>
      </c>
      <c r="E937" s="187" t="s">
        <v>403</v>
      </c>
      <c r="F937" s="187">
        <v>9</v>
      </c>
      <c r="G937" s="187" t="s">
        <v>422</v>
      </c>
      <c r="H937" s="187">
        <v>10</v>
      </c>
      <c r="I937" s="187" t="s">
        <v>403</v>
      </c>
      <c r="J937" s="187" t="s">
        <v>433</v>
      </c>
      <c r="K937" s="187">
        <v>0.32</v>
      </c>
      <c r="L937" s="187">
        <v>0.85</v>
      </c>
    </row>
    <row r="938" spans="2:12" ht="20.100000000000001" customHeight="1" x14ac:dyDescent="0.4">
      <c r="B938" s="187" t="s">
        <v>397</v>
      </c>
      <c r="C938" s="187" t="s">
        <v>426</v>
      </c>
      <c r="D938" s="187" t="s">
        <v>399</v>
      </c>
      <c r="E938" s="187" t="s">
        <v>418</v>
      </c>
      <c r="F938" s="187">
        <v>10</v>
      </c>
      <c r="G938" s="187" t="s">
        <v>440</v>
      </c>
      <c r="H938" s="187">
        <v>10</v>
      </c>
      <c r="I938" s="187" t="s">
        <v>418</v>
      </c>
      <c r="J938" s="187" t="s">
        <v>433</v>
      </c>
      <c r="K938" s="187">
        <v>0.44</v>
      </c>
      <c r="L938" s="187">
        <v>0.85</v>
      </c>
    </row>
    <row r="939" spans="2:12" ht="20.100000000000001" customHeight="1" x14ac:dyDescent="0.4">
      <c r="B939" s="187" t="s">
        <v>397</v>
      </c>
      <c r="C939" s="187" t="s">
        <v>426</v>
      </c>
      <c r="D939" s="187" t="s">
        <v>408</v>
      </c>
      <c r="E939" s="187" t="s">
        <v>418</v>
      </c>
      <c r="F939" s="187">
        <v>10</v>
      </c>
      <c r="G939" s="187" t="s">
        <v>441</v>
      </c>
      <c r="H939" s="187">
        <v>10</v>
      </c>
      <c r="I939" s="187" t="s">
        <v>418</v>
      </c>
      <c r="J939" s="187" t="s">
        <v>433</v>
      </c>
      <c r="K939" s="187">
        <v>0.44</v>
      </c>
      <c r="L939" s="187">
        <v>0.85</v>
      </c>
    </row>
    <row r="940" spans="2:12" ht="20.100000000000001" customHeight="1" x14ac:dyDescent="0.4">
      <c r="B940" s="187" t="s">
        <v>397</v>
      </c>
      <c r="C940" s="187" t="s">
        <v>410</v>
      </c>
      <c r="D940" s="187" t="s">
        <v>419</v>
      </c>
      <c r="E940" s="187" t="s">
        <v>412</v>
      </c>
      <c r="F940" s="187">
        <v>9</v>
      </c>
      <c r="G940" s="187" t="s">
        <v>438</v>
      </c>
      <c r="H940" s="187">
        <v>10</v>
      </c>
      <c r="I940" s="187" t="s">
        <v>400</v>
      </c>
      <c r="J940" s="187" t="s">
        <v>433</v>
      </c>
      <c r="K940" s="187">
        <v>0.39</v>
      </c>
      <c r="L940" s="187">
        <v>0.86</v>
      </c>
    </row>
    <row r="941" spans="2:12" ht="20.100000000000001" customHeight="1" x14ac:dyDescent="0.4">
      <c r="B941" s="187" t="s">
        <v>397</v>
      </c>
      <c r="C941" s="187" t="s">
        <v>410</v>
      </c>
      <c r="D941" s="187" t="s">
        <v>421</v>
      </c>
      <c r="E941" s="187" t="s">
        <v>412</v>
      </c>
      <c r="F941" s="187">
        <v>9</v>
      </c>
      <c r="G941" s="187" t="s">
        <v>439</v>
      </c>
      <c r="H941" s="187">
        <v>10</v>
      </c>
      <c r="I941" s="187" t="s">
        <v>400</v>
      </c>
      <c r="J941" s="187" t="s">
        <v>433</v>
      </c>
      <c r="K941" s="187">
        <v>0.39</v>
      </c>
      <c r="L941" s="187">
        <v>0.86</v>
      </c>
    </row>
    <row r="942" spans="2:12" ht="20.100000000000001" customHeight="1" x14ac:dyDescent="0.4">
      <c r="B942" s="187" t="s">
        <v>397</v>
      </c>
      <c r="C942" s="187" t="s">
        <v>398</v>
      </c>
      <c r="D942" s="187" t="s">
        <v>405</v>
      </c>
      <c r="E942" s="187" t="s">
        <v>407</v>
      </c>
      <c r="F942" s="187">
        <v>9</v>
      </c>
      <c r="G942" s="187" t="s">
        <v>406</v>
      </c>
      <c r="H942" s="187">
        <v>10</v>
      </c>
      <c r="I942" s="187" t="s">
        <v>407</v>
      </c>
      <c r="J942" s="187" t="s">
        <v>433</v>
      </c>
      <c r="K942" s="187">
        <v>0.32</v>
      </c>
      <c r="L942" s="187">
        <v>0.86</v>
      </c>
    </row>
    <row r="943" spans="2:12" ht="20.100000000000001" customHeight="1" x14ac:dyDescent="0.4">
      <c r="B943" s="187" t="s">
        <v>397</v>
      </c>
      <c r="C943" s="187" t="s">
        <v>426</v>
      </c>
      <c r="D943" s="187" t="s">
        <v>399</v>
      </c>
      <c r="E943" s="187" t="s">
        <v>411</v>
      </c>
      <c r="F943" s="187">
        <v>10</v>
      </c>
      <c r="G943" s="187" t="s">
        <v>401</v>
      </c>
      <c r="H943" s="187">
        <v>10</v>
      </c>
      <c r="I943" s="187" t="s">
        <v>411</v>
      </c>
      <c r="J943" s="187" t="s">
        <v>433</v>
      </c>
      <c r="K943" s="187">
        <v>0.46</v>
      </c>
      <c r="L943" s="187">
        <v>0.86</v>
      </c>
    </row>
    <row r="944" spans="2:12" ht="20.100000000000001" customHeight="1" x14ac:dyDescent="0.4">
      <c r="B944" s="187" t="s">
        <v>397</v>
      </c>
      <c r="C944" s="187" t="s">
        <v>427</v>
      </c>
      <c r="D944" s="187" t="s">
        <v>399</v>
      </c>
      <c r="E944" s="187" t="s">
        <v>411</v>
      </c>
      <c r="F944" s="187">
        <v>10</v>
      </c>
      <c r="G944" s="187" t="s">
        <v>401</v>
      </c>
      <c r="H944" s="187">
        <v>10</v>
      </c>
      <c r="I944" s="187" t="s">
        <v>428</v>
      </c>
      <c r="J944" s="187" t="s">
        <v>433</v>
      </c>
      <c r="K944" s="187">
        <v>0.37</v>
      </c>
      <c r="L944" s="187">
        <v>0.86</v>
      </c>
    </row>
    <row r="945" spans="2:12" ht="20.100000000000001" customHeight="1" x14ac:dyDescent="0.4">
      <c r="B945" s="187" t="s">
        <v>397</v>
      </c>
      <c r="C945" s="187" t="s">
        <v>430</v>
      </c>
      <c r="D945" s="187" t="s">
        <v>399</v>
      </c>
      <c r="E945" s="187" t="s">
        <v>412</v>
      </c>
      <c r="F945" s="187">
        <v>10</v>
      </c>
      <c r="G945" s="187" t="s">
        <v>401</v>
      </c>
      <c r="H945" s="187">
        <v>10</v>
      </c>
      <c r="I945" s="187" t="s">
        <v>414</v>
      </c>
      <c r="J945" s="187" t="s">
        <v>433</v>
      </c>
      <c r="K945" s="187">
        <v>0.45</v>
      </c>
      <c r="L945" s="187">
        <v>0.86</v>
      </c>
    </row>
    <row r="946" spans="2:12" ht="20.100000000000001" customHeight="1" x14ac:dyDescent="0.4">
      <c r="B946" s="187" t="s">
        <v>397</v>
      </c>
      <c r="C946" s="187" t="s">
        <v>431</v>
      </c>
      <c r="D946" s="187" t="s">
        <v>399</v>
      </c>
      <c r="E946" s="187" t="s">
        <v>429</v>
      </c>
      <c r="F946" s="187">
        <v>10</v>
      </c>
      <c r="G946" s="187" t="s">
        <v>401</v>
      </c>
      <c r="H946" s="187">
        <v>10</v>
      </c>
      <c r="I946" s="187" t="s">
        <v>414</v>
      </c>
      <c r="J946" s="187" t="s">
        <v>433</v>
      </c>
      <c r="K946" s="187">
        <v>0.33</v>
      </c>
      <c r="L946" s="187">
        <v>0.86</v>
      </c>
    </row>
    <row r="947" spans="2:12" ht="20.100000000000001" customHeight="1" x14ac:dyDescent="0.4">
      <c r="B947" s="187" t="s">
        <v>397</v>
      </c>
      <c r="C947" s="187" t="s">
        <v>443</v>
      </c>
      <c r="D947" s="187" t="s">
        <v>399</v>
      </c>
      <c r="E947" s="187" t="s">
        <v>404</v>
      </c>
      <c r="F947" s="187">
        <v>10</v>
      </c>
      <c r="G947" s="187" t="s">
        <v>401</v>
      </c>
      <c r="H947" s="187">
        <v>11</v>
      </c>
      <c r="I947" s="187" t="s">
        <v>414</v>
      </c>
      <c r="J947" s="187" t="s">
        <v>402</v>
      </c>
      <c r="K947" s="187">
        <v>0.54</v>
      </c>
      <c r="L947" s="187">
        <v>0.86</v>
      </c>
    </row>
    <row r="948" spans="2:12" ht="20.100000000000001" customHeight="1" x14ac:dyDescent="0.4">
      <c r="B948" s="187" t="s">
        <v>397</v>
      </c>
      <c r="C948" s="187" t="s">
        <v>445</v>
      </c>
      <c r="D948" s="187" t="s">
        <v>399</v>
      </c>
      <c r="E948" s="187" t="s">
        <v>404</v>
      </c>
      <c r="F948" s="187">
        <v>13</v>
      </c>
      <c r="G948" s="187" t="s">
        <v>401</v>
      </c>
      <c r="H948" s="187">
        <v>13</v>
      </c>
      <c r="I948" s="187" t="s">
        <v>411</v>
      </c>
      <c r="J948" s="187" t="s">
        <v>402</v>
      </c>
      <c r="K948" s="187">
        <v>0.54</v>
      </c>
      <c r="L948" s="187">
        <v>0.86</v>
      </c>
    </row>
    <row r="949" spans="2:12" ht="20.100000000000001" customHeight="1" x14ac:dyDescent="0.4">
      <c r="B949" s="187" t="s">
        <v>397</v>
      </c>
      <c r="C949" s="187" t="s">
        <v>445</v>
      </c>
      <c r="D949" s="187" t="s">
        <v>399</v>
      </c>
      <c r="E949" s="187" t="s">
        <v>444</v>
      </c>
      <c r="F949" s="187">
        <v>12</v>
      </c>
      <c r="G949" s="187" t="s">
        <v>401</v>
      </c>
      <c r="H949" s="187">
        <v>12</v>
      </c>
      <c r="I949" s="187" t="s">
        <v>412</v>
      </c>
      <c r="J949" s="187" t="s">
        <v>402</v>
      </c>
      <c r="K949" s="187">
        <v>0.53</v>
      </c>
      <c r="L949" s="187">
        <v>0.86</v>
      </c>
    </row>
    <row r="950" spans="2:12" ht="20.100000000000001" customHeight="1" x14ac:dyDescent="0.4">
      <c r="B950" s="187" t="s">
        <v>397</v>
      </c>
      <c r="C950" s="187" t="s">
        <v>445</v>
      </c>
      <c r="D950" s="187" t="s">
        <v>399</v>
      </c>
      <c r="E950" s="187" t="s">
        <v>434</v>
      </c>
      <c r="F950" s="187">
        <v>11</v>
      </c>
      <c r="G950" s="187" t="s">
        <v>401</v>
      </c>
      <c r="H950" s="187">
        <v>11</v>
      </c>
      <c r="I950" s="187" t="s">
        <v>418</v>
      </c>
      <c r="J950" s="187" t="s">
        <v>402</v>
      </c>
      <c r="K950" s="187">
        <v>0.53</v>
      </c>
      <c r="L950" s="187">
        <v>0.86</v>
      </c>
    </row>
    <row r="951" spans="2:12" ht="20.100000000000001" customHeight="1" x14ac:dyDescent="0.4">
      <c r="B951" s="187" t="s">
        <v>397</v>
      </c>
      <c r="C951" s="187" t="s">
        <v>445</v>
      </c>
      <c r="D951" s="187" t="s">
        <v>405</v>
      </c>
      <c r="E951" s="187" t="s">
        <v>404</v>
      </c>
      <c r="F951" s="187">
        <v>11</v>
      </c>
      <c r="G951" s="187" t="s">
        <v>406</v>
      </c>
      <c r="H951" s="187">
        <v>12</v>
      </c>
      <c r="I951" s="187" t="s">
        <v>411</v>
      </c>
      <c r="J951" s="187" t="s">
        <v>402</v>
      </c>
      <c r="K951" s="187">
        <v>0.53</v>
      </c>
      <c r="L951" s="187">
        <v>0.86</v>
      </c>
    </row>
    <row r="952" spans="2:12" ht="20.100000000000001" customHeight="1" x14ac:dyDescent="0.4">
      <c r="B952" s="187" t="s">
        <v>397</v>
      </c>
      <c r="C952" s="187" t="s">
        <v>445</v>
      </c>
      <c r="D952" s="187" t="s">
        <v>405</v>
      </c>
      <c r="E952" s="187" t="s">
        <v>444</v>
      </c>
      <c r="F952" s="187">
        <v>10</v>
      </c>
      <c r="G952" s="187" t="s">
        <v>406</v>
      </c>
      <c r="H952" s="187">
        <v>11</v>
      </c>
      <c r="I952" s="187" t="s">
        <v>412</v>
      </c>
      <c r="J952" s="187" t="s">
        <v>402</v>
      </c>
      <c r="K952" s="187">
        <v>0.52</v>
      </c>
      <c r="L952" s="187">
        <v>0.86</v>
      </c>
    </row>
    <row r="953" spans="2:12" ht="20.100000000000001" customHeight="1" x14ac:dyDescent="0.4">
      <c r="B953" s="187" t="s">
        <v>397</v>
      </c>
      <c r="C953" s="187" t="s">
        <v>445</v>
      </c>
      <c r="D953" s="187" t="s">
        <v>405</v>
      </c>
      <c r="E953" s="187" t="s">
        <v>434</v>
      </c>
      <c r="F953" s="187">
        <v>9</v>
      </c>
      <c r="G953" s="187" t="s">
        <v>406</v>
      </c>
      <c r="H953" s="187">
        <v>10</v>
      </c>
      <c r="I953" s="187" t="s">
        <v>418</v>
      </c>
      <c r="J953" s="187" t="s">
        <v>402</v>
      </c>
      <c r="K953" s="187">
        <v>0.52</v>
      </c>
      <c r="L953" s="187">
        <v>0.86</v>
      </c>
    </row>
    <row r="954" spans="2:12" ht="20.100000000000001" customHeight="1" x14ac:dyDescent="0.4">
      <c r="B954" s="187" t="s">
        <v>397</v>
      </c>
      <c r="C954" s="187" t="s">
        <v>445</v>
      </c>
      <c r="D954" s="187" t="s">
        <v>408</v>
      </c>
      <c r="E954" s="187" t="s">
        <v>404</v>
      </c>
      <c r="F954" s="187">
        <v>11</v>
      </c>
      <c r="G954" s="187" t="s">
        <v>409</v>
      </c>
      <c r="H954" s="187">
        <v>11</v>
      </c>
      <c r="I954" s="187" t="s">
        <v>411</v>
      </c>
      <c r="J954" s="187" t="s">
        <v>402</v>
      </c>
      <c r="K954" s="187">
        <v>0.53</v>
      </c>
      <c r="L954" s="187">
        <v>0.86</v>
      </c>
    </row>
    <row r="955" spans="2:12" ht="20.100000000000001" customHeight="1" x14ac:dyDescent="0.4">
      <c r="B955" s="187" t="s">
        <v>397</v>
      </c>
      <c r="C955" s="187" t="s">
        <v>445</v>
      </c>
      <c r="D955" s="187" t="s">
        <v>408</v>
      </c>
      <c r="E955" s="187" t="s">
        <v>444</v>
      </c>
      <c r="F955" s="187">
        <v>10</v>
      </c>
      <c r="G955" s="187" t="s">
        <v>409</v>
      </c>
      <c r="H955" s="187">
        <v>10</v>
      </c>
      <c r="I955" s="187" t="s">
        <v>412</v>
      </c>
      <c r="J955" s="187" t="s">
        <v>402</v>
      </c>
      <c r="K955" s="187">
        <v>0.52</v>
      </c>
      <c r="L955" s="187">
        <v>0.86</v>
      </c>
    </row>
    <row r="956" spans="2:12" ht="20.100000000000001" customHeight="1" x14ac:dyDescent="0.4">
      <c r="B956" s="187" t="s">
        <v>397</v>
      </c>
      <c r="C956" s="187" t="s">
        <v>445</v>
      </c>
      <c r="D956" s="187" t="s">
        <v>419</v>
      </c>
      <c r="E956" s="187" t="s">
        <v>404</v>
      </c>
      <c r="F956" s="187">
        <v>10</v>
      </c>
      <c r="G956" s="187" t="s">
        <v>420</v>
      </c>
      <c r="H956" s="187">
        <v>10</v>
      </c>
      <c r="I956" s="187" t="s">
        <v>411</v>
      </c>
      <c r="J956" s="187" t="s">
        <v>402</v>
      </c>
      <c r="K956" s="187">
        <v>0.52</v>
      </c>
      <c r="L956" s="187">
        <v>0.86</v>
      </c>
    </row>
    <row r="957" spans="2:12" ht="20.100000000000001" customHeight="1" x14ac:dyDescent="0.4">
      <c r="B957" s="187" t="s">
        <v>397</v>
      </c>
      <c r="C957" s="187" t="s">
        <v>445</v>
      </c>
      <c r="D957" s="187" t="s">
        <v>421</v>
      </c>
      <c r="E957" s="187" t="s">
        <v>404</v>
      </c>
      <c r="F957" s="187">
        <v>10</v>
      </c>
      <c r="G957" s="187" t="s">
        <v>422</v>
      </c>
      <c r="H957" s="187">
        <v>10</v>
      </c>
      <c r="I957" s="187" t="s">
        <v>411</v>
      </c>
      <c r="J957" s="187" t="s">
        <v>402</v>
      </c>
      <c r="K957" s="187">
        <v>0.52</v>
      </c>
      <c r="L957" s="187">
        <v>0.86</v>
      </c>
    </row>
    <row r="958" spans="2:12" ht="20.100000000000001" customHeight="1" x14ac:dyDescent="0.4">
      <c r="B958" s="187" t="s">
        <v>397</v>
      </c>
      <c r="C958" s="187" t="s">
        <v>445</v>
      </c>
      <c r="D958" s="187" t="s">
        <v>423</v>
      </c>
      <c r="E958" s="187" t="s">
        <v>404</v>
      </c>
      <c r="F958" s="187">
        <v>10</v>
      </c>
      <c r="G958" s="187" t="s">
        <v>424</v>
      </c>
      <c r="H958" s="187">
        <v>10</v>
      </c>
      <c r="I958" s="187" t="s">
        <v>411</v>
      </c>
      <c r="J958" s="187" t="s">
        <v>402</v>
      </c>
      <c r="K958" s="187">
        <v>0.4</v>
      </c>
      <c r="L958" s="187">
        <v>0.86</v>
      </c>
    </row>
    <row r="959" spans="2:12" ht="20.100000000000001" customHeight="1" x14ac:dyDescent="0.4">
      <c r="B959" s="187" t="s">
        <v>397</v>
      </c>
      <c r="C959" s="187" t="s">
        <v>443</v>
      </c>
      <c r="D959" s="187" t="s">
        <v>399</v>
      </c>
      <c r="E959" s="187" t="s">
        <v>404</v>
      </c>
      <c r="F959" s="187">
        <v>14</v>
      </c>
      <c r="G959" s="187" t="s">
        <v>401</v>
      </c>
      <c r="H959" s="187">
        <v>14</v>
      </c>
      <c r="I959" s="187" t="s">
        <v>414</v>
      </c>
      <c r="J959" s="187" t="s">
        <v>402</v>
      </c>
      <c r="K959" s="187">
        <v>0.54</v>
      </c>
      <c r="L959" s="187">
        <v>0.86</v>
      </c>
    </row>
    <row r="960" spans="2:12" ht="20.100000000000001" customHeight="1" x14ac:dyDescent="0.4">
      <c r="B960" s="187" t="s">
        <v>397</v>
      </c>
      <c r="C960" s="187" t="s">
        <v>443</v>
      </c>
      <c r="D960" s="187" t="s">
        <v>399</v>
      </c>
      <c r="E960" s="187" t="s">
        <v>434</v>
      </c>
      <c r="F960" s="187">
        <v>13</v>
      </c>
      <c r="G960" s="187" t="s">
        <v>401</v>
      </c>
      <c r="H960" s="187">
        <v>13</v>
      </c>
      <c r="I960" s="187" t="s">
        <v>414</v>
      </c>
      <c r="J960" s="187" t="s">
        <v>402</v>
      </c>
      <c r="K960" s="187">
        <v>0.53</v>
      </c>
      <c r="L960" s="187">
        <v>0.86</v>
      </c>
    </row>
    <row r="961" spans="2:12" ht="20.100000000000001" customHeight="1" x14ac:dyDescent="0.4">
      <c r="B961" s="187" t="s">
        <v>397</v>
      </c>
      <c r="C961" s="187" t="s">
        <v>443</v>
      </c>
      <c r="D961" s="187" t="s">
        <v>405</v>
      </c>
      <c r="E961" s="187" t="s">
        <v>404</v>
      </c>
      <c r="F961" s="187">
        <v>12</v>
      </c>
      <c r="G961" s="187" t="s">
        <v>406</v>
      </c>
      <c r="H961" s="187">
        <v>13</v>
      </c>
      <c r="I961" s="187" t="s">
        <v>414</v>
      </c>
      <c r="J961" s="187" t="s">
        <v>402</v>
      </c>
      <c r="K961" s="187">
        <v>0.53</v>
      </c>
      <c r="L961" s="187">
        <v>0.86</v>
      </c>
    </row>
    <row r="962" spans="2:12" ht="20.100000000000001" customHeight="1" x14ac:dyDescent="0.4">
      <c r="B962" s="187" t="s">
        <v>397</v>
      </c>
      <c r="C962" s="187" t="s">
        <v>443</v>
      </c>
      <c r="D962" s="187" t="s">
        <v>405</v>
      </c>
      <c r="E962" s="187" t="s">
        <v>444</v>
      </c>
      <c r="F962" s="187">
        <v>12</v>
      </c>
      <c r="G962" s="187" t="s">
        <v>406</v>
      </c>
      <c r="H962" s="187">
        <v>12</v>
      </c>
      <c r="I962" s="187" t="s">
        <v>414</v>
      </c>
      <c r="J962" s="187" t="s">
        <v>402</v>
      </c>
      <c r="K962" s="187">
        <v>0.52</v>
      </c>
      <c r="L962" s="187">
        <v>0.86</v>
      </c>
    </row>
    <row r="963" spans="2:12" ht="20.100000000000001" customHeight="1" x14ac:dyDescent="0.4">
      <c r="B963" s="187" t="s">
        <v>397</v>
      </c>
      <c r="C963" s="187" t="s">
        <v>443</v>
      </c>
      <c r="D963" s="187" t="s">
        <v>405</v>
      </c>
      <c r="E963" s="187" t="s">
        <v>434</v>
      </c>
      <c r="F963" s="187">
        <v>11</v>
      </c>
      <c r="G963" s="187" t="s">
        <v>406</v>
      </c>
      <c r="H963" s="187">
        <v>12</v>
      </c>
      <c r="I963" s="187" t="s">
        <v>414</v>
      </c>
      <c r="J963" s="187" t="s">
        <v>402</v>
      </c>
      <c r="K963" s="187">
        <v>0.52</v>
      </c>
      <c r="L963" s="187">
        <v>0.86</v>
      </c>
    </row>
    <row r="964" spans="2:12" ht="20.100000000000001" customHeight="1" x14ac:dyDescent="0.4">
      <c r="B964" s="187" t="s">
        <v>397</v>
      </c>
      <c r="C964" s="187" t="s">
        <v>443</v>
      </c>
      <c r="D964" s="187" t="s">
        <v>408</v>
      </c>
      <c r="E964" s="187" t="s">
        <v>404</v>
      </c>
      <c r="F964" s="187">
        <v>12</v>
      </c>
      <c r="G964" s="187" t="s">
        <v>409</v>
      </c>
      <c r="H964" s="187">
        <v>12</v>
      </c>
      <c r="I964" s="187" t="s">
        <v>414</v>
      </c>
      <c r="J964" s="187" t="s">
        <v>402</v>
      </c>
      <c r="K964" s="187">
        <v>0.53</v>
      </c>
      <c r="L964" s="187">
        <v>0.86</v>
      </c>
    </row>
    <row r="965" spans="2:12" ht="20.100000000000001" customHeight="1" x14ac:dyDescent="0.4">
      <c r="B965" s="187" t="s">
        <v>397</v>
      </c>
      <c r="C965" s="187" t="s">
        <v>443</v>
      </c>
      <c r="D965" s="187" t="s">
        <v>408</v>
      </c>
      <c r="E965" s="187" t="s">
        <v>444</v>
      </c>
      <c r="F965" s="187">
        <v>11</v>
      </c>
      <c r="G965" s="187" t="s">
        <v>409</v>
      </c>
      <c r="H965" s="187">
        <v>12</v>
      </c>
      <c r="I965" s="187" t="s">
        <v>414</v>
      </c>
      <c r="J965" s="187" t="s">
        <v>402</v>
      </c>
      <c r="K965" s="187">
        <v>0.52</v>
      </c>
      <c r="L965" s="187">
        <v>0.86</v>
      </c>
    </row>
    <row r="966" spans="2:12" ht="20.100000000000001" customHeight="1" x14ac:dyDescent="0.4">
      <c r="B966" s="187" t="s">
        <v>397</v>
      </c>
      <c r="C966" s="187" t="s">
        <v>443</v>
      </c>
      <c r="D966" s="187" t="s">
        <v>408</v>
      </c>
      <c r="E966" s="187" t="s">
        <v>434</v>
      </c>
      <c r="F966" s="187">
        <v>11</v>
      </c>
      <c r="G966" s="187" t="s">
        <v>409</v>
      </c>
      <c r="H966" s="187">
        <v>11</v>
      </c>
      <c r="I966" s="187" t="s">
        <v>414</v>
      </c>
      <c r="J966" s="187" t="s">
        <v>402</v>
      </c>
      <c r="K966" s="187">
        <v>0.51</v>
      </c>
      <c r="L966" s="187">
        <v>0.86</v>
      </c>
    </row>
    <row r="967" spans="2:12" ht="20.100000000000001" customHeight="1" x14ac:dyDescent="0.4">
      <c r="B967" s="187" t="s">
        <v>397</v>
      </c>
      <c r="C967" s="187" t="s">
        <v>443</v>
      </c>
      <c r="D967" s="187" t="s">
        <v>419</v>
      </c>
      <c r="E967" s="187" t="s">
        <v>444</v>
      </c>
      <c r="F967" s="187">
        <v>10</v>
      </c>
      <c r="G967" s="187" t="s">
        <v>420</v>
      </c>
      <c r="H967" s="187">
        <v>11</v>
      </c>
      <c r="I967" s="187" t="s">
        <v>414</v>
      </c>
      <c r="J967" s="187" t="s">
        <v>402</v>
      </c>
      <c r="K967" s="187">
        <v>0.51</v>
      </c>
      <c r="L967" s="187">
        <v>0.86</v>
      </c>
    </row>
    <row r="968" spans="2:12" ht="20.100000000000001" customHeight="1" x14ac:dyDescent="0.4">
      <c r="B968" s="187" t="s">
        <v>397</v>
      </c>
      <c r="C968" s="187" t="s">
        <v>443</v>
      </c>
      <c r="D968" s="187" t="s">
        <v>419</v>
      </c>
      <c r="E968" s="187" t="s">
        <v>434</v>
      </c>
      <c r="F968" s="187">
        <v>10</v>
      </c>
      <c r="G968" s="187" t="s">
        <v>420</v>
      </c>
      <c r="H968" s="187">
        <v>10</v>
      </c>
      <c r="I968" s="187" t="s">
        <v>414</v>
      </c>
      <c r="J968" s="187" t="s">
        <v>402</v>
      </c>
      <c r="K968" s="187">
        <v>0.5</v>
      </c>
      <c r="L968" s="187">
        <v>0.86</v>
      </c>
    </row>
    <row r="969" spans="2:12" ht="20.100000000000001" customHeight="1" x14ac:dyDescent="0.4">
      <c r="B969" s="187" t="s">
        <v>397</v>
      </c>
      <c r="C969" s="187" t="s">
        <v>443</v>
      </c>
      <c r="D969" s="187" t="s">
        <v>421</v>
      </c>
      <c r="E969" s="187" t="s">
        <v>444</v>
      </c>
      <c r="F969" s="187">
        <v>10</v>
      </c>
      <c r="G969" s="187" t="s">
        <v>422</v>
      </c>
      <c r="H969" s="187">
        <v>11</v>
      </c>
      <c r="I969" s="187" t="s">
        <v>414</v>
      </c>
      <c r="J969" s="187" t="s">
        <v>402</v>
      </c>
      <c r="K969" s="187">
        <v>0.51</v>
      </c>
      <c r="L969" s="187">
        <v>0.86</v>
      </c>
    </row>
    <row r="970" spans="2:12" ht="20.100000000000001" customHeight="1" x14ac:dyDescent="0.4">
      <c r="B970" s="187" t="s">
        <v>397</v>
      </c>
      <c r="C970" s="187" t="s">
        <v>443</v>
      </c>
      <c r="D970" s="187" t="s">
        <v>421</v>
      </c>
      <c r="E970" s="187" t="s">
        <v>434</v>
      </c>
      <c r="F970" s="187">
        <v>10</v>
      </c>
      <c r="G970" s="187" t="s">
        <v>422</v>
      </c>
      <c r="H970" s="187">
        <v>10</v>
      </c>
      <c r="I970" s="187" t="s">
        <v>414</v>
      </c>
      <c r="J970" s="187" t="s">
        <v>402</v>
      </c>
      <c r="K970" s="187">
        <v>0.5</v>
      </c>
      <c r="L970" s="187">
        <v>0.86</v>
      </c>
    </row>
    <row r="971" spans="2:12" ht="20.100000000000001" customHeight="1" x14ac:dyDescent="0.4">
      <c r="B971" s="187" t="s">
        <v>397</v>
      </c>
      <c r="C971" s="187" t="s">
        <v>443</v>
      </c>
      <c r="D971" s="187" t="s">
        <v>423</v>
      </c>
      <c r="E971" s="187" t="s">
        <v>444</v>
      </c>
      <c r="F971" s="187">
        <v>10</v>
      </c>
      <c r="G971" s="187" t="s">
        <v>424</v>
      </c>
      <c r="H971" s="187">
        <v>11</v>
      </c>
      <c r="I971" s="187" t="s">
        <v>414</v>
      </c>
      <c r="J971" s="187" t="s">
        <v>402</v>
      </c>
      <c r="K971" s="187">
        <v>0.4</v>
      </c>
      <c r="L971" s="187">
        <v>0.86</v>
      </c>
    </row>
    <row r="972" spans="2:12" ht="20.100000000000001" customHeight="1" x14ac:dyDescent="0.4">
      <c r="B972" s="187" t="s">
        <v>397</v>
      </c>
      <c r="C972" s="187" t="s">
        <v>443</v>
      </c>
      <c r="D972" s="187" t="s">
        <v>423</v>
      </c>
      <c r="E972" s="187" t="s">
        <v>434</v>
      </c>
      <c r="F972" s="187">
        <v>10</v>
      </c>
      <c r="G972" s="187" t="s">
        <v>424</v>
      </c>
      <c r="H972" s="187">
        <v>10</v>
      </c>
      <c r="I972" s="187" t="s">
        <v>414</v>
      </c>
      <c r="J972" s="187" t="s">
        <v>402</v>
      </c>
      <c r="K972" s="187">
        <v>0.39</v>
      </c>
      <c r="L972" s="187">
        <v>0.86</v>
      </c>
    </row>
    <row r="973" spans="2:12" ht="20.100000000000001" customHeight="1" x14ac:dyDescent="0.4">
      <c r="B973" s="187" t="s">
        <v>397</v>
      </c>
      <c r="C973" s="187" t="s">
        <v>443</v>
      </c>
      <c r="D973" s="187" t="s">
        <v>415</v>
      </c>
      <c r="E973" s="187" t="s">
        <v>404</v>
      </c>
      <c r="F973" s="187">
        <v>13</v>
      </c>
      <c r="G973" s="187" t="s">
        <v>401</v>
      </c>
      <c r="H973" s="187">
        <v>13</v>
      </c>
      <c r="I973" s="187" t="s">
        <v>416</v>
      </c>
      <c r="J973" s="187" t="s">
        <v>402</v>
      </c>
      <c r="K973" s="187">
        <v>0.54</v>
      </c>
      <c r="L973" s="187">
        <v>0.86</v>
      </c>
    </row>
    <row r="974" spans="2:12" ht="20.100000000000001" customHeight="1" x14ac:dyDescent="0.4">
      <c r="B974" s="187" t="s">
        <v>397</v>
      </c>
      <c r="C974" s="187" t="s">
        <v>443</v>
      </c>
      <c r="D974" s="187" t="s">
        <v>415</v>
      </c>
      <c r="E974" s="187" t="s">
        <v>444</v>
      </c>
      <c r="F974" s="187">
        <v>12</v>
      </c>
      <c r="G974" s="187" t="s">
        <v>401</v>
      </c>
      <c r="H974" s="187">
        <v>13</v>
      </c>
      <c r="I974" s="187" t="s">
        <v>416</v>
      </c>
      <c r="J974" s="187" t="s">
        <v>402</v>
      </c>
      <c r="K974" s="187">
        <v>0.53</v>
      </c>
      <c r="L974" s="187">
        <v>0.86</v>
      </c>
    </row>
    <row r="975" spans="2:12" ht="20.100000000000001" customHeight="1" x14ac:dyDescent="0.4">
      <c r="B975" s="187" t="s">
        <v>397</v>
      </c>
      <c r="C975" s="187" t="s">
        <v>443</v>
      </c>
      <c r="D975" s="187" t="s">
        <v>415</v>
      </c>
      <c r="E975" s="187" t="s">
        <v>434</v>
      </c>
      <c r="F975" s="187">
        <v>12</v>
      </c>
      <c r="G975" s="187" t="s">
        <v>401</v>
      </c>
      <c r="H975" s="187">
        <v>12</v>
      </c>
      <c r="I975" s="187" t="s">
        <v>416</v>
      </c>
      <c r="J975" s="187" t="s">
        <v>402</v>
      </c>
      <c r="K975" s="187">
        <v>0.53</v>
      </c>
      <c r="L975" s="187">
        <v>0.86</v>
      </c>
    </row>
    <row r="976" spans="2:12" ht="20.100000000000001" customHeight="1" x14ac:dyDescent="0.4">
      <c r="B976" s="187" t="s">
        <v>397</v>
      </c>
      <c r="C976" s="187" t="s">
        <v>443</v>
      </c>
      <c r="D976" s="187" t="s">
        <v>417</v>
      </c>
      <c r="E976" s="187" t="s">
        <v>404</v>
      </c>
      <c r="F976" s="187">
        <v>11</v>
      </c>
      <c r="G976" s="187" t="s">
        <v>406</v>
      </c>
      <c r="H976" s="187">
        <v>12</v>
      </c>
      <c r="I976" s="187" t="s">
        <v>416</v>
      </c>
      <c r="J976" s="187" t="s">
        <v>402</v>
      </c>
      <c r="K976" s="187">
        <v>0.53</v>
      </c>
      <c r="L976" s="187">
        <v>0.86</v>
      </c>
    </row>
    <row r="977" spans="2:12" ht="20.100000000000001" customHeight="1" x14ac:dyDescent="0.4">
      <c r="B977" s="187" t="s">
        <v>397</v>
      </c>
      <c r="C977" s="187" t="s">
        <v>443</v>
      </c>
      <c r="D977" s="187" t="s">
        <v>417</v>
      </c>
      <c r="E977" s="187" t="s">
        <v>434</v>
      </c>
      <c r="F977" s="187">
        <v>10</v>
      </c>
      <c r="G977" s="187" t="s">
        <v>406</v>
      </c>
      <c r="H977" s="187">
        <v>11</v>
      </c>
      <c r="I977" s="187" t="s">
        <v>416</v>
      </c>
      <c r="J977" s="187" t="s">
        <v>402</v>
      </c>
      <c r="K977" s="187">
        <v>0.52</v>
      </c>
      <c r="L977" s="187">
        <v>0.86</v>
      </c>
    </row>
    <row r="978" spans="2:12" ht="20.100000000000001" customHeight="1" x14ac:dyDescent="0.4">
      <c r="B978" s="187" t="s">
        <v>397</v>
      </c>
      <c r="C978" s="187" t="s">
        <v>443</v>
      </c>
      <c r="D978" s="187" t="s">
        <v>425</v>
      </c>
      <c r="E978" s="187" t="s">
        <v>444</v>
      </c>
      <c r="F978" s="187">
        <v>10</v>
      </c>
      <c r="G978" s="187" t="s">
        <v>409</v>
      </c>
      <c r="H978" s="187">
        <v>11</v>
      </c>
      <c r="I978" s="187" t="s">
        <v>416</v>
      </c>
      <c r="J978" s="187" t="s">
        <v>402</v>
      </c>
      <c r="K978" s="187">
        <v>0.52</v>
      </c>
      <c r="L978" s="187">
        <v>0.86</v>
      </c>
    </row>
    <row r="979" spans="2:12" ht="20.100000000000001" customHeight="1" x14ac:dyDescent="0.4">
      <c r="B979" s="187" t="s">
        <v>397</v>
      </c>
      <c r="C979" s="187" t="s">
        <v>443</v>
      </c>
      <c r="D979" s="187" t="s">
        <v>425</v>
      </c>
      <c r="E979" s="187" t="s">
        <v>434</v>
      </c>
      <c r="F979" s="187">
        <v>10</v>
      </c>
      <c r="G979" s="187" t="s">
        <v>409</v>
      </c>
      <c r="H979" s="187">
        <v>10</v>
      </c>
      <c r="I979" s="187" t="s">
        <v>416</v>
      </c>
      <c r="J979" s="187" t="s">
        <v>402</v>
      </c>
      <c r="K979" s="187">
        <v>0.51</v>
      </c>
      <c r="L979" s="187">
        <v>0.86</v>
      </c>
    </row>
    <row r="980" spans="2:12" ht="20.100000000000001" customHeight="1" x14ac:dyDescent="0.4">
      <c r="B980" s="187" t="s">
        <v>397</v>
      </c>
      <c r="C980" s="187" t="s">
        <v>430</v>
      </c>
      <c r="D980" s="187" t="s">
        <v>399</v>
      </c>
      <c r="E980" s="187" t="s">
        <v>418</v>
      </c>
      <c r="F980" s="187">
        <v>10</v>
      </c>
      <c r="G980" s="187" t="s">
        <v>401</v>
      </c>
      <c r="H980" s="187">
        <v>10</v>
      </c>
      <c r="I980" s="187" t="s">
        <v>414</v>
      </c>
      <c r="J980" s="187" t="s">
        <v>433</v>
      </c>
      <c r="K980" s="187">
        <v>0.45</v>
      </c>
      <c r="L980" s="187">
        <v>0.86</v>
      </c>
    </row>
    <row r="981" spans="2:12" ht="20.100000000000001" customHeight="1" x14ac:dyDescent="0.4">
      <c r="B981" s="187" t="s">
        <v>397</v>
      </c>
      <c r="C981" s="187" t="s">
        <v>431</v>
      </c>
      <c r="D981" s="187" t="s">
        <v>399</v>
      </c>
      <c r="E981" s="187" t="s">
        <v>432</v>
      </c>
      <c r="F981" s="187">
        <v>10</v>
      </c>
      <c r="G981" s="187" t="s">
        <v>401</v>
      </c>
      <c r="H981" s="187">
        <v>10</v>
      </c>
      <c r="I981" s="187" t="s">
        <v>414</v>
      </c>
      <c r="J981" s="187" t="s">
        <v>433</v>
      </c>
      <c r="K981" s="187">
        <v>0.32</v>
      </c>
      <c r="L981" s="187">
        <v>0.86</v>
      </c>
    </row>
    <row r="982" spans="2:12" ht="20.100000000000001" customHeight="1" x14ac:dyDescent="0.4">
      <c r="B982" s="187" t="s">
        <v>397</v>
      </c>
      <c r="C982" s="187" t="s">
        <v>431</v>
      </c>
      <c r="D982" s="187" t="s">
        <v>415</v>
      </c>
      <c r="E982" s="187" t="s">
        <v>428</v>
      </c>
      <c r="F982" s="187">
        <v>10</v>
      </c>
      <c r="G982" s="187" t="s">
        <v>401</v>
      </c>
      <c r="H982" s="187">
        <v>10</v>
      </c>
      <c r="I982" s="187" t="s">
        <v>416</v>
      </c>
      <c r="J982" s="187" t="s">
        <v>433</v>
      </c>
      <c r="K982" s="187">
        <v>0.33</v>
      </c>
      <c r="L982" s="187">
        <v>0.86</v>
      </c>
    </row>
    <row r="983" spans="2:12" ht="20.100000000000001" customHeight="1" x14ac:dyDescent="0.4">
      <c r="B983" s="187" t="s">
        <v>397</v>
      </c>
      <c r="C983" s="187" t="s">
        <v>443</v>
      </c>
      <c r="D983" s="187" t="s">
        <v>399</v>
      </c>
      <c r="E983" s="187" t="s">
        <v>404</v>
      </c>
      <c r="F983" s="187">
        <v>11</v>
      </c>
      <c r="G983" s="187" t="s">
        <v>401</v>
      </c>
      <c r="H983" s="187">
        <v>11</v>
      </c>
      <c r="I983" s="187" t="s">
        <v>414</v>
      </c>
      <c r="J983" s="187" t="s">
        <v>402</v>
      </c>
      <c r="K983" s="187">
        <v>0.54</v>
      </c>
      <c r="L983" s="187">
        <v>0.86</v>
      </c>
    </row>
    <row r="984" spans="2:12" ht="20.100000000000001" customHeight="1" x14ac:dyDescent="0.4">
      <c r="B984" s="187" t="s">
        <v>397</v>
      </c>
      <c r="C984" s="187" t="s">
        <v>443</v>
      </c>
      <c r="D984" s="187" t="s">
        <v>399</v>
      </c>
      <c r="E984" s="187" t="s">
        <v>444</v>
      </c>
      <c r="F984" s="187">
        <v>10</v>
      </c>
      <c r="G984" s="187" t="s">
        <v>401</v>
      </c>
      <c r="H984" s="187">
        <v>11</v>
      </c>
      <c r="I984" s="187" t="s">
        <v>414</v>
      </c>
      <c r="J984" s="187" t="s">
        <v>402</v>
      </c>
      <c r="K984" s="187">
        <v>0.54</v>
      </c>
      <c r="L984" s="187">
        <v>0.86</v>
      </c>
    </row>
    <row r="985" spans="2:12" ht="20.100000000000001" customHeight="1" x14ac:dyDescent="0.4">
      <c r="B985" s="187" t="s">
        <v>397</v>
      </c>
      <c r="C985" s="187" t="s">
        <v>443</v>
      </c>
      <c r="D985" s="187" t="s">
        <v>415</v>
      </c>
      <c r="E985" s="187" t="s">
        <v>404</v>
      </c>
      <c r="F985" s="187">
        <v>10</v>
      </c>
      <c r="G985" s="187" t="s">
        <v>401</v>
      </c>
      <c r="H985" s="187">
        <v>10</v>
      </c>
      <c r="I985" s="187" t="s">
        <v>416</v>
      </c>
      <c r="J985" s="187" t="s">
        <v>402</v>
      </c>
      <c r="K985" s="187">
        <v>0.54</v>
      </c>
      <c r="L985" s="187">
        <v>0.86</v>
      </c>
    </row>
    <row r="986" spans="2:12" ht="20.100000000000001" customHeight="1" x14ac:dyDescent="0.4">
      <c r="B986" s="187" t="s">
        <v>397</v>
      </c>
      <c r="C986" s="187" t="s">
        <v>398</v>
      </c>
      <c r="D986" s="187" t="s">
        <v>408</v>
      </c>
      <c r="E986" s="187" t="s">
        <v>400</v>
      </c>
      <c r="F986" s="187">
        <v>9</v>
      </c>
      <c r="G986" s="187" t="s">
        <v>409</v>
      </c>
      <c r="H986" s="187">
        <v>10</v>
      </c>
      <c r="I986" s="187" t="s">
        <v>400</v>
      </c>
      <c r="J986" s="187" t="s">
        <v>433</v>
      </c>
      <c r="K986" s="187">
        <v>0.32</v>
      </c>
      <c r="L986" s="187">
        <v>0.86</v>
      </c>
    </row>
    <row r="987" spans="2:12" ht="20.100000000000001" customHeight="1" x14ac:dyDescent="0.4">
      <c r="B987" s="187" t="s">
        <v>397</v>
      </c>
      <c r="C987" s="187" t="s">
        <v>398</v>
      </c>
      <c r="D987" s="187" t="s">
        <v>419</v>
      </c>
      <c r="E987" s="187" t="s">
        <v>403</v>
      </c>
      <c r="F987" s="187">
        <v>9</v>
      </c>
      <c r="G987" s="187" t="s">
        <v>420</v>
      </c>
      <c r="H987" s="187">
        <v>10</v>
      </c>
      <c r="I987" s="187" t="s">
        <v>403</v>
      </c>
      <c r="J987" s="187" t="s">
        <v>433</v>
      </c>
      <c r="K987" s="187">
        <v>0.32</v>
      </c>
      <c r="L987" s="187">
        <v>0.86</v>
      </c>
    </row>
    <row r="988" spans="2:12" ht="20.100000000000001" customHeight="1" x14ac:dyDescent="0.4">
      <c r="B988" s="187" t="s">
        <v>397</v>
      </c>
      <c r="C988" s="187" t="s">
        <v>398</v>
      </c>
      <c r="D988" s="187" t="s">
        <v>423</v>
      </c>
      <c r="E988" s="187" t="s">
        <v>403</v>
      </c>
      <c r="F988" s="187">
        <v>9</v>
      </c>
      <c r="G988" s="187" t="s">
        <v>424</v>
      </c>
      <c r="H988" s="187">
        <v>10</v>
      </c>
      <c r="I988" s="187" t="s">
        <v>403</v>
      </c>
      <c r="J988" s="187" t="s">
        <v>433</v>
      </c>
      <c r="K988" s="187">
        <v>0.26</v>
      </c>
      <c r="L988" s="187">
        <v>0.86</v>
      </c>
    </row>
    <row r="989" spans="2:12" ht="20.100000000000001" customHeight="1" x14ac:dyDescent="0.4">
      <c r="B989" s="187" t="s">
        <v>397</v>
      </c>
      <c r="C989" s="187" t="s">
        <v>445</v>
      </c>
      <c r="D989" s="187" t="s">
        <v>399</v>
      </c>
      <c r="E989" s="187" t="s">
        <v>404</v>
      </c>
      <c r="F989" s="187">
        <v>12</v>
      </c>
      <c r="G989" s="187" t="s">
        <v>401</v>
      </c>
      <c r="H989" s="187">
        <v>13</v>
      </c>
      <c r="I989" s="187" t="s">
        <v>411</v>
      </c>
      <c r="J989" s="187" t="s">
        <v>402</v>
      </c>
      <c r="K989" s="187">
        <v>0.54</v>
      </c>
      <c r="L989" s="187">
        <v>0.86</v>
      </c>
    </row>
    <row r="990" spans="2:12" ht="20.100000000000001" customHeight="1" x14ac:dyDescent="0.4">
      <c r="B990" s="187" t="s">
        <v>397</v>
      </c>
      <c r="C990" s="187" t="s">
        <v>445</v>
      </c>
      <c r="D990" s="187" t="s">
        <v>399</v>
      </c>
      <c r="E990" s="187" t="s">
        <v>444</v>
      </c>
      <c r="F990" s="187">
        <v>11</v>
      </c>
      <c r="G990" s="187" t="s">
        <v>401</v>
      </c>
      <c r="H990" s="187">
        <v>12</v>
      </c>
      <c r="I990" s="187" t="s">
        <v>412</v>
      </c>
      <c r="J990" s="187" t="s">
        <v>402</v>
      </c>
      <c r="K990" s="187">
        <v>0.53</v>
      </c>
      <c r="L990" s="187">
        <v>0.86</v>
      </c>
    </row>
    <row r="991" spans="2:12" ht="20.100000000000001" customHeight="1" x14ac:dyDescent="0.4">
      <c r="B991" s="187" t="s">
        <v>397</v>
      </c>
      <c r="C991" s="187" t="s">
        <v>445</v>
      </c>
      <c r="D991" s="187" t="s">
        <v>399</v>
      </c>
      <c r="E991" s="187" t="s">
        <v>434</v>
      </c>
      <c r="F991" s="187">
        <v>10</v>
      </c>
      <c r="G991" s="187" t="s">
        <v>401</v>
      </c>
      <c r="H991" s="187">
        <v>11</v>
      </c>
      <c r="I991" s="187" t="s">
        <v>418</v>
      </c>
      <c r="J991" s="187" t="s">
        <v>402</v>
      </c>
      <c r="K991" s="187">
        <v>0.53</v>
      </c>
      <c r="L991" s="187">
        <v>0.86</v>
      </c>
    </row>
    <row r="992" spans="2:12" ht="20.100000000000001" customHeight="1" x14ac:dyDescent="0.4">
      <c r="B992" s="187" t="s">
        <v>397</v>
      </c>
      <c r="C992" s="187" t="s">
        <v>445</v>
      </c>
      <c r="D992" s="187" t="s">
        <v>405</v>
      </c>
      <c r="E992" s="187" t="s">
        <v>404</v>
      </c>
      <c r="F992" s="187">
        <v>11</v>
      </c>
      <c r="G992" s="187" t="s">
        <v>406</v>
      </c>
      <c r="H992" s="187">
        <v>11</v>
      </c>
      <c r="I992" s="187" t="s">
        <v>411</v>
      </c>
      <c r="J992" s="187" t="s">
        <v>402</v>
      </c>
      <c r="K992" s="187">
        <v>0.53</v>
      </c>
      <c r="L992" s="187">
        <v>0.86</v>
      </c>
    </row>
    <row r="993" spans="2:12" ht="20.100000000000001" customHeight="1" x14ac:dyDescent="0.4">
      <c r="B993" s="187" t="s">
        <v>397</v>
      </c>
      <c r="C993" s="187" t="s">
        <v>445</v>
      </c>
      <c r="D993" s="187" t="s">
        <v>405</v>
      </c>
      <c r="E993" s="187" t="s">
        <v>444</v>
      </c>
      <c r="F993" s="187">
        <v>10</v>
      </c>
      <c r="G993" s="187" t="s">
        <v>406</v>
      </c>
      <c r="H993" s="187">
        <v>10</v>
      </c>
      <c r="I993" s="187" t="s">
        <v>412</v>
      </c>
      <c r="J993" s="187" t="s">
        <v>402</v>
      </c>
      <c r="K993" s="187">
        <v>0.52</v>
      </c>
      <c r="L993" s="187">
        <v>0.86</v>
      </c>
    </row>
    <row r="994" spans="2:12" ht="20.100000000000001" customHeight="1" x14ac:dyDescent="0.4">
      <c r="B994" s="187" t="s">
        <v>397</v>
      </c>
      <c r="C994" s="187" t="s">
        <v>445</v>
      </c>
      <c r="D994" s="187" t="s">
        <v>408</v>
      </c>
      <c r="E994" s="187" t="s">
        <v>404</v>
      </c>
      <c r="F994" s="187">
        <v>10</v>
      </c>
      <c r="G994" s="187" t="s">
        <v>409</v>
      </c>
      <c r="H994" s="187">
        <v>11</v>
      </c>
      <c r="I994" s="187" t="s">
        <v>411</v>
      </c>
      <c r="J994" s="187" t="s">
        <v>402</v>
      </c>
      <c r="K994" s="187">
        <v>0.53</v>
      </c>
      <c r="L994" s="187">
        <v>0.86</v>
      </c>
    </row>
    <row r="995" spans="2:12" ht="20.100000000000001" customHeight="1" x14ac:dyDescent="0.4">
      <c r="B995" s="187" t="s">
        <v>397</v>
      </c>
      <c r="C995" s="187" t="s">
        <v>445</v>
      </c>
      <c r="D995" s="187" t="s">
        <v>419</v>
      </c>
      <c r="E995" s="187" t="s">
        <v>404</v>
      </c>
      <c r="F995" s="187">
        <v>9</v>
      </c>
      <c r="G995" s="187" t="s">
        <v>420</v>
      </c>
      <c r="H995" s="187">
        <v>10</v>
      </c>
      <c r="I995" s="187" t="s">
        <v>411</v>
      </c>
      <c r="J995" s="187" t="s">
        <v>402</v>
      </c>
      <c r="K995" s="187">
        <v>0.52</v>
      </c>
      <c r="L995" s="187">
        <v>0.86</v>
      </c>
    </row>
    <row r="996" spans="2:12" ht="20.100000000000001" customHeight="1" x14ac:dyDescent="0.4">
      <c r="B996" s="187" t="s">
        <v>397</v>
      </c>
      <c r="C996" s="187" t="s">
        <v>445</v>
      </c>
      <c r="D996" s="187" t="s">
        <v>421</v>
      </c>
      <c r="E996" s="187" t="s">
        <v>404</v>
      </c>
      <c r="F996" s="187">
        <v>9</v>
      </c>
      <c r="G996" s="187" t="s">
        <v>422</v>
      </c>
      <c r="H996" s="187">
        <v>10</v>
      </c>
      <c r="I996" s="187" t="s">
        <v>411</v>
      </c>
      <c r="J996" s="187" t="s">
        <v>402</v>
      </c>
      <c r="K996" s="187">
        <v>0.52</v>
      </c>
      <c r="L996" s="187">
        <v>0.86</v>
      </c>
    </row>
    <row r="997" spans="2:12" ht="20.100000000000001" customHeight="1" x14ac:dyDescent="0.4">
      <c r="B997" s="187" t="s">
        <v>397</v>
      </c>
      <c r="C997" s="187" t="s">
        <v>445</v>
      </c>
      <c r="D997" s="187" t="s">
        <v>423</v>
      </c>
      <c r="E997" s="187" t="s">
        <v>404</v>
      </c>
      <c r="F997" s="187">
        <v>9</v>
      </c>
      <c r="G997" s="187" t="s">
        <v>424</v>
      </c>
      <c r="H997" s="187">
        <v>10</v>
      </c>
      <c r="I997" s="187" t="s">
        <v>411</v>
      </c>
      <c r="J997" s="187" t="s">
        <v>402</v>
      </c>
      <c r="K997" s="187">
        <v>0.4</v>
      </c>
      <c r="L997" s="187">
        <v>0.86</v>
      </c>
    </row>
    <row r="998" spans="2:12" ht="20.100000000000001" customHeight="1" x14ac:dyDescent="0.4">
      <c r="B998" s="187" t="s">
        <v>397</v>
      </c>
      <c r="C998" s="187" t="s">
        <v>410</v>
      </c>
      <c r="D998" s="187" t="s">
        <v>405</v>
      </c>
      <c r="E998" s="187" t="s">
        <v>418</v>
      </c>
      <c r="F998" s="187">
        <v>9</v>
      </c>
      <c r="G998" s="187" t="s">
        <v>406</v>
      </c>
      <c r="H998" s="187">
        <v>10</v>
      </c>
      <c r="I998" s="187" t="s">
        <v>407</v>
      </c>
      <c r="J998" s="187" t="s">
        <v>433</v>
      </c>
      <c r="K998" s="187">
        <v>0.39</v>
      </c>
      <c r="L998" s="187">
        <v>0.87</v>
      </c>
    </row>
    <row r="999" spans="2:12" ht="20.100000000000001" customHeight="1" x14ac:dyDescent="0.4">
      <c r="B999" s="187" t="s">
        <v>397</v>
      </c>
      <c r="C999" s="187" t="s">
        <v>410</v>
      </c>
      <c r="D999" s="187" t="s">
        <v>419</v>
      </c>
      <c r="E999" s="187" t="s">
        <v>411</v>
      </c>
      <c r="F999" s="187">
        <v>9</v>
      </c>
      <c r="G999" s="187" t="s">
        <v>438</v>
      </c>
      <c r="H999" s="187">
        <v>10</v>
      </c>
      <c r="I999" s="187" t="s">
        <v>403</v>
      </c>
      <c r="J999" s="187" t="s">
        <v>433</v>
      </c>
      <c r="K999" s="187">
        <v>0.4</v>
      </c>
      <c r="L999" s="187">
        <v>0.87</v>
      </c>
    </row>
    <row r="1000" spans="2:12" ht="20.100000000000001" customHeight="1" x14ac:dyDescent="0.4">
      <c r="B1000" s="187" t="s">
        <v>397</v>
      </c>
      <c r="C1000" s="187" t="s">
        <v>410</v>
      </c>
      <c r="D1000" s="187" t="s">
        <v>421</v>
      </c>
      <c r="E1000" s="187" t="s">
        <v>411</v>
      </c>
      <c r="F1000" s="187">
        <v>9</v>
      </c>
      <c r="G1000" s="187" t="s">
        <v>439</v>
      </c>
      <c r="H1000" s="187">
        <v>10</v>
      </c>
      <c r="I1000" s="187" t="s">
        <v>403</v>
      </c>
      <c r="J1000" s="187" t="s">
        <v>433</v>
      </c>
      <c r="K1000" s="187">
        <v>0.4</v>
      </c>
      <c r="L1000" s="187">
        <v>0.87</v>
      </c>
    </row>
    <row r="1001" spans="2:12" ht="20.100000000000001" customHeight="1" x14ac:dyDescent="0.4">
      <c r="B1001" s="187" t="s">
        <v>397</v>
      </c>
      <c r="C1001" s="187" t="s">
        <v>413</v>
      </c>
      <c r="D1001" s="187" t="s">
        <v>419</v>
      </c>
      <c r="E1001" s="187" t="s">
        <v>407</v>
      </c>
      <c r="F1001" s="187">
        <v>9</v>
      </c>
      <c r="G1001" s="187" t="s">
        <v>438</v>
      </c>
      <c r="H1001" s="187">
        <v>10</v>
      </c>
      <c r="I1001" s="187" t="s">
        <v>414</v>
      </c>
      <c r="J1001" s="187" t="s">
        <v>433</v>
      </c>
      <c r="K1001" s="187">
        <v>0.33</v>
      </c>
      <c r="L1001" s="187">
        <v>0.87</v>
      </c>
    </row>
    <row r="1002" spans="2:12" ht="20.100000000000001" customHeight="1" x14ac:dyDescent="0.4">
      <c r="B1002" s="187" t="s">
        <v>397</v>
      </c>
      <c r="C1002" s="187" t="s">
        <v>413</v>
      </c>
      <c r="D1002" s="187" t="s">
        <v>421</v>
      </c>
      <c r="E1002" s="187" t="s">
        <v>407</v>
      </c>
      <c r="F1002" s="187">
        <v>9</v>
      </c>
      <c r="G1002" s="187" t="s">
        <v>439</v>
      </c>
      <c r="H1002" s="187">
        <v>10</v>
      </c>
      <c r="I1002" s="187" t="s">
        <v>414</v>
      </c>
      <c r="J1002" s="187" t="s">
        <v>433</v>
      </c>
      <c r="K1002" s="187">
        <v>0.33</v>
      </c>
      <c r="L1002" s="187">
        <v>0.87</v>
      </c>
    </row>
    <row r="1003" spans="2:12" ht="20.100000000000001" customHeight="1" x14ac:dyDescent="0.4">
      <c r="B1003" s="187" t="s">
        <v>397</v>
      </c>
      <c r="C1003" s="187" t="s">
        <v>445</v>
      </c>
      <c r="D1003" s="187" t="s">
        <v>399</v>
      </c>
      <c r="E1003" s="187" t="s">
        <v>404</v>
      </c>
      <c r="F1003" s="187">
        <v>10</v>
      </c>
      <c r="G1003" s="187" t="s">
        <v>401</v>
      </c>
      <c r="H1003" s="187">
        <v>10</v>
      </c>
      <c r="I1003" s="187" t="s">
        <v>411</v>
      </c>
      <c r="J1003" s="187" t="s">
        <v>402</v>
      </c>
      <c r="K1003" s="187">
        <v>0.54</v>
      </c>
      <c r="L1003" s="187">
        <v>0.87</v>
      </c>
    </row>
    <row r="1004" spans="2:12" ht="20.100000000000001" customHeight="1" x14ac:dyDescent="0.4">
      <c r="B1004" s="187" t="s">
        <v>397</v>
      </c>
      <c r="C1004" s="187" t="s">
        <v>443</v>
      </c>
      <c r="D1004" s="187" t="s">
        <v>399</v>
      </c>
      <c r="E1004" s="187" t="s">
        <v>444</v>
      </c>
      <c r="F1004" s="187">
        <v>10</v>
      </c>
      <c r="G1004" s="187" t="s">
        <v>401</v>
      </c>
      <c r="H1004" s="187">
        <v>10</v>
      </c>
      <c r="I1004" s="187" t="s">
        <v>414</v>
      </c>
      <c r="J1004" s="187" t="s">
        <v>402</v>
      </c>
      <c r="K1004" s="187">
        <v>0.54</v>
      </c>
      <c r="L1004" s="187">
        <v>0.87</v>
      </c>
    </row>
    <row r="1005" spans="2:12" ht="20.100000000000001" customHeight="1" x14ac:dyDescent="0.4">
      <c r="B1005" s="187" t="s">
        <v>397</v>
      </c>
      <c r="C1005" s="187" t="s">
        <v>443</v>
      </c>
      <c r="D1005" s="187" t="s">
        <v>399</v>
      </c>
      <c r="E1005" s="187" t="s">
        <v>434</v>
      </c>
      <c r="F1005" s="187">
        <v>9</v>
      </c>
      <c r="G1005" s="187" t="s">
        <v>401</v>
      </c>
      <c r="H1005" s="187">
        <v>10</v>
      </c>
      <c r="I1005" s="187" t="s">
        <v>414</v>
      </c>
      <c r="J1005" s="187" t="s">
        <v>402</v>
      </c>
      <c r="K1005" s="187">
        <v>0.53</v>
      </c>
      <c r="L1005" s="187">
        <v>0.87</v>
      </c>
    </row>
    <row r="1006" spans="2:12" ht="20.100000000000001" customHeight="1" x14ac:dyDescent="0.4">
      <c r="B1006" s="187" t="s">
        <v>397</v>
      </c>
      <c r="C1006" s="187" t="s">
        <v>443</v>
      </c>
      <c r="D1006" s="187" t="s">
        <v>405</v>
      </c>
      <c r="E1006" s="187" t="s">
        <v>404</v>
      </c>
      <c r="F1006" s="187">
        <v>9</v>
      </c>
      <c r="G1006" s="187" t="s">
        <v>406</v>
      </c>
      <c r="H1006" s="187">
        <v>10</v>
      </c>
      <c r="I1006" s="187" t="s">
        <v>414</v>
      </c>
      <c r="J1006" s="187" t="s">
        <v>402</v>
      </c>
      <c r="K1006" s="187">
        <v>0.53</v>
      </c>
      <c r="L1006" s="187">
        <v>0.87</v>
      </c>
    </row>
    <row r="1007" spans="2:12" ht="20.100000000000001" customHeight="1" x14ac:dyDescent="0.4">
      <c r="B1007" s="187" t="s">
        <v>397</v>
      </c>
      <c r="C1007" s="187" t="s">
        <v>443</v>
      </c>
      <c r="D1007" s="187" t="s">
        <v>415</v>
      </c>
      <c r="E1007" s="187" t="s">
        <v>404</v>
      </c>
      <c r="F1007" s="187">
        <v>9</v>
      </c>
      <c r="G1007" s="187" t="s">
        <v>401</v>
      </c>
      <c r="H1007" s="187">
        <v>10</v>
      </c>
      <c r="I1007" s="187" t="s">
        <v>416</v>
      </c>
      <c r="J1007" s="187" t="s">
        <v>402</v>
      </c>
      <c r="K1007" s="187">
        <v>0.54</v>
      </c>
      <c r="L1007" s="187">
        <v>0.87</v>
      </c>
    </row>
    <row r="1008" spans="2:12" ht="20.100000000000001" customHeight="1" x14ac:dyDescent="0.4">
      <c r="B1008" s="187" t="s">
        <v>397</v>
      </c>
      <c r="C1008" s="187" t="s">
        <v>443</v>
      </c>
      <c r="D1008" s="187" t="s">
        <v>399</v>
      </c>
      <c r="E1008" s="187" t="s">
        <v>444</v>
      </c>
      <c r="F1008" s="187">
        <v>13</v>
      </c>
      <c r="G1008" s="187" t="s">
        <v>401</v>
      </c>
      <c r="H1008" s="187">
        <v>14</v>
      </c>
      <c r="I1008" s="187" t="s">
        <v>414</v>
      </c>
      <c r="J1008" s="187" t="s">
        <v>402</v>
      </c>
      <c r="K1008" s="187">
        <v>0.53</v>
      </c>
      <c r="L1008" s="187">
        <v>0.87</v>
      </c>
    </row>
    <row r="1009" spans="2:12" ht="20.100000000000001" customHeight="1" x14ac:dyDescent="0.4">
      <c r="B1009" s="187" t="s">
        <v>397</v>
      </c>
      <c r="C1009" s="187" t="s">
        <v>413</v>
      </c>
      <c r="D1009" s="187" t="s">
        <v>415</v>
      </c>
      <c r="E1009" s="187" t="s">
        <v>400</v>
      </c>
      <c r="F1009" s="187">
        <v>9</v>
      </c>
      <c r="G1009" s="187" t="s">
        <v>401</v>
      </c>
      <c r="H1009" s="187">
        <v>10</v>
      </c>
      <c r="I1009" s="187" t="s">
        <v>416</v>
      </c>
      <c r="J1009" s="187" t="s">
        <v>433</v>
      </c>
      <c r="K1009" s="187">
        <v>0.34</v>
      </c>
      <c r="L1009" s="187">
        <v>0.87</v>
      </c>
    </row>
    <row r="1010" spans="2:12" ht="20.100000000000001" customHeight="1" x14ac:dyDescent="0.4">
      <c r="B1010" s="187" t="s">
        <v>397</v>
      </c>
      <c r="C1010" s="187" t="s">
        <v>443</v>
      </c>
      <c r="D1010" s="187" t="s">
        <v>399</v>
      </c>
      <c r="E1010" s="187" t="s">
        <v>434</v>
      </c>
      <c r="F1010" s="187">
        <v>10</v>
      </c>
      <c r="G1010" s="187" t="s">
        <v>401</v>
      </c>
      <c r="H1010" s="187">
        <v>10</v>
      </c>
      <c r="I1010" s="187" t="s">
        <v>414</v>
      </c>
      <c r="J1010" s="187" t="s">
        <v>402</v>
      </c>
      <c r="K1010" s="187">
        <v>0.53</v>
      </c>
      <c r="L1010" s="187">
        <v>0.87</v>
      </c>
    </row>
    <row r="1011" spans="2:12" ht="20.100000000000001" customHeight="1" x14ac:dyDescent="0.4">
      <c r="B1011" s="187" t="s">
        <v>397</v>
      </c>
      <c r="C1011" s="187" t="s">
        <v>443</v>
      </c>
      <c r="D1011" s="187" t="s">
        <v>415</v>
      </c>
      <c r="E1011" s="187" t="s">
        <v>444</v>
      </c>
      <c r="F1011" s="187">
        <v>9</v>
      </c>
      <c r="G1011" s="187" t="s">
        <v>401</v>
      </c>
      <c r="H1011" s="187">
        <v>10</v>
      </c>
      <c r="I1011" s="187" t="s">
        <v>416</v>
      </c>
      <c r="J1011" s="187" t="s">
        <v>402</v>
      </c>
      <c r="K1011" s="187">
        <v>0.53</v>
      </c>
      <c r="L1011" s="187">
        <v>0.87</v>
      </c>
    </row>
    <row r="1012" spans="2:12" ht="20.100000000000001" customHeight="1" x14ac:dyDescent="0.4">
      <c r="B1012" s="187" t="s">
        <v>397</v>
      </c>
      <c r="C1012" s="187" t="s">
        <v>410</v>
      </c>
      <c r="D1012" s="187" t="s">
        <v>408</v>
      </c>
      <c r="E1012" s="187" t="s">
        <v>412</v>
      </c>
      <c r="F1012" s="187">
        <v>9</v>
      </c>
      <c r="G1012" s="187" t="s">
        <v>409</v>
      </c>
      <c r="H1012" s="187">
        <v>10</v>
      </c>
      <c r="I1012" s="187" t="s">
        <v>400</v>
      </c>
      <c r="J1012" s="187" t="s">
        <v>433</v>
      </c>
      <c r="K1012" s="187">
        <v>0.4</v>
      </c>
      <c r="L1012" s="187">
        <v>0.87</v>
      </c>
    </row>
    <row r="1013" spans="2:12" ht="20.100000000000001" customHeight="1" x14ac:dyDescent="0.4">
      <c r="B1013" s="187" t="s">
        <v>397</v>
      </c>
      <c r="C1013" s="187" t="s">
        <v>410</v>
      </c>
      <c r="D1013" s="187" t="s">
        <v>419</v>
      </c>
      <c r="E1013" s="187" t="s">
        <v>411</v>
      </c>
      <c r="F1013" s="187">
        <v>9</v>
      </c>
      <c r="G1013" s="187" t="s">
        <v>420</v>
      </c>
      <c r="H1013" s="187">
        <v>10</v>
      </c>
      <c r="I1013" s="187" t="s">
        <v>403</v>
      </c>
      <c r="J1013" s="187" t="s">
        <v>433</v>
      </c>
      <c r="K1013" s="187">
        <v>0.4</v>
      </c>
      <c r="L1013" s="187">
        <v>0.87</v>
      </c>
    </row>
    <row r="1014" spans="2:12" ht="20.100000000000001" customHeight="1" x14ac:dyDescent="0.4">
      <c r="B1014" s="187" t="s">
        <v>397</v>
      </c>
      <c r="C1014" s="187" t="s">
        <v>410</v>
      </c>
      <c r="D1014" s="187" t="s">
        <v>421</v>
      </c>
      <c r="E1014" s="187" t="s">
        <v>411</v>
      </c>
      <c r="F1014" s="187">
        <v>9</v>
      </c>
      <c r="G1014" s="187" t="s">
        <v>422</v>
      </c>
      <c r="H1014" s="187">
        <v>10</v>
      </c>
      <c r="I1014" s="187" t="s">
        <v>403</v>
      </c>
      <c r="J1014" s="187" t="s">
        <v>433</v>
      </c>
      <c r="K1014" s="187">
        <v>0.4</v>
      </c>
      <c r="L1014" s="187">
        <v>0.87</v>
      </c>
    </row>
    <row r="1015" spans="2:12" ht="20.100000000000001" customHeight="1" x14ac:dyDescent="0.4">
      <c r="B1015" s="187" t="s">
        <v>397</v>
      </c>
      <c r="C1015" s="187" t="s">
        <v>410</v>
      </c>
      <c r="D1015" s="187" t="s">
        <v>423</v>
      </c>
      <c r="E1015" s="187" t="s">
        <v>411</v>
      </c>
      <c r="F1015" s="187">
        <v>9</v>
      </c>
      <c r="G1015" s="187" t="s">
        <v>424</v>
      </c>
      <c r="H1015" s="187">
        <v>10</v>
      </c>
      <c r="I1015" s="187" t="s">
        <v>403</v>
      </c>
      <c r="J1015" s="187" t="s">
        <v>433</v>
      </c>
      <c r="K1015" s="187">
        <v>0.34</v>
      </c>
      <c r="L1015" s="187">
        <v>0.87</v>
      </c>
    </row>
    <row r="1016" spans="2:12" ht="20.100000000000001" customHeight="1" x14ac:dyDescent="0.4">
      <c r="B1016" s="187" t="s">
        <v>397</v>
      </c>
      <c r="C1016" s="187" t="s">
        <v>445</v>
      </c>
      <c r="D1016" s="187" t="s">
        <v>408</v>
      </c>
      <c r="E1016" s="187" t="s">
        <v>444</v>
      </c>
      <c r="F1016" s="187">
        <v>9</v>
      </c>
      <c r="G1016" s="187" t="s">
        <v>409</v>
      </c>
      <c r="H1016" s="187">
        <v>10</v>
      </c>
      <c r="I1016" s="187" t="s">
        <v>412</v>
      </c>
      <c r="J1016" s="187" t="s">
        <v>402</v>
      </c>
      <c r="K1016" s="187">
        <v>0.52</v>
      </c>
      <c r="L1016" s="187">
        <v>0.87</v>
      </c>
    </row>
    <row r="1017" spans="2:12" ht="20.100000000000001" customHeight="1" x14ac:dyDescent="0.4">
      <c r="B1017" s="187" t="s">
        <v>397</v>
      </c>
      <c r="C1017" s="187" t="s">
        <v>426</v>
      </c>
      <c r="D1017" s="187" t="s">
        <v>419</v>
      </c>
      <c r="E1017" s="187" t="s">
        <v>412</v>
      </c>
      <c r="F1017" s="187">
        <v>9</v>
      </c>
      <c r="G1017" s="187" t="s">
        <v>438</v>
      </c>
      <c r="H1017" s="187">
        <v>10</v>
      </c>
      <c r="I1017" s="187" t="s">
        <v>412</v>
      </c>
      <c r="J1017" s="187" t="s">
        <v>433</v>
      </c>
      <c r="K1017" s="187">
        <v>0.44</v>
      </c>
      <c r="L1017" s="187">
        <v>0.88</v>
      </c>
    </row>
    <row r="1018" spans="2:12" ht="20.100000000000001" customHeight="1" x14ac:dyDescent="0.4">
      <c r="B1018" s="187" t="s">
        <v>397</v>
      </c>
      <c r="C1018" s="187" t="s">
        <v>426</v>
      </c>
      <c r="D1018" s="187" t="s">
        <v>421</v>
      </c>
      <c r="E1018" s="187" t="s">
        <v>412</v>
      </c>
      <c r="F1018" s="187">
        <v>9</v>
      </c>
      <c r="G1018" s="187" t="s">
        <v>439</v>
      </c>
      <c r="H1018" s="187">
        <v>10</v>
      </c>
      <c r="I1018" s="187" t="s">
        <v>412</v>
      </c>
      <c r="J1018" s="187" t="s">
        <v>433</v>
      </c>
      <c r="K1018" s="187">
        <v>0.44</v>
      </c>
      <c r="L1018" s="187">
        <v>0.88</v>
      </c>
    </row>
    <row r="1019" spans="2:12" ht="20.100000000000001" customHeight="1" x14ac:dyDescent="0.4">
      <c r="B1019" s="187" t="s">
        <v>397</v>
      </c>
      <c r="C1019" s="187" t="s">
        <v>427</v>
      </c>
      <c r="D1019" s="187" t="s">
        <v>419</v>
      </c>
      <c r="E1019" s="187" t="s">
        <v>412</v>
      </c>
      <c r="F1019" s="187">
        <v>9</v>
      </c>
      <c r="G1019" s="187" t="s">
        <v>438</v>
      </c>
      <c r="H1019" s="187">
        <v>10</v>
      </c>
      <c r="I1019" s="187" t="s">
        <v>429</v>
      </c>
      <c r="J1019" s="187" t="s">
        <v>433</v>
      </c>
      <c r="K1019" s="187">
        <v>0.36</v>
      </c>
      <c r="L1019" s="187">
        <v>0.88</v>
      </c>
    </row>
    <row r="1020" spans="2:12" ht="20.100000000000001" customHeight="1" x14ac:dyDescent="0.4">
      <c r="B1020" s="187" t="s">
        <v>397</v>
      </c>
      <c r="C1020" s="187" t="s">
        <v>427</v>
      </c>
      <c r="D1020" s="187" t="s">
        <v>421</v>
      </c>
      <c r="E1020" s="187" t="s">
        <v>412</v>
      </c>
      <c r="F1020" s="187">
        <v>9</v>
      </c>
      <c r="G1020" s="187" t="s">
        <v>439</v>
      </c>
      <c r="H1020" s="187">
        <v>10</v>
      </c>
      <c r="I1020" s="187" t="s">
        <v>429</v>
      </c>
      <c r="J1020" s="187" t="s">
        <v>433</v>
      </c>
      <c r="K1020" s="187">
        <v>0.36</v>
      </c>
      <c r="L1020" s="187">
        <v>0.88</v>
      </c>
    </row>
    <row r="1021" spans="2:12" ht="20.100000000000001" customHeight="1" x14ac:dyDescent="0.4">
      <c r="B1021" s="187" t="s">
        <v>397</v>
      </c>
      <c r="C1021" s="187" t="s">
        <v>426</v>
      </c>
      <c r="D1021" s="187" t="s">
        <v>419</v>
      </c>
      <c r="E1021" s="187" t="s">
        <v>411</v>
      </c>
      <c r="F1021" s="187">
        <v>9</v>
      </c>
      <c r="G1021" s="187" t="s">
        <v>438</v>
      </c>
      <c r="H1021" s="187">
        <v>10</v>
      </c>
      <c r="I1021" s="187" t="s">
        <v>411</v>
      </c>
      <c r="J1021" s="187" t="s">
        <v>433</v>
      </c>
      <c r="K1021" s="187">
        <v>0.44</v>
      </c>
      <c r="L1021" s="187">
        <v>0.88</v>
      </c>
    </row>
    <row r="1022" spans="2:12" ht="20.100000000000001" customHeight="1" x14ac:dyDescent="0.4">
      <c r="B1022" s="187" t="s">
        <v>397</v>
      </c>
      <c r="C1022" s="187" t="s">
        <v>426</v>
      </c>
      <c r="D1022" s="187" t="s">
        <v>421</v>
      </c>
      <c r="E1022" s="187" t="s">
        <v>411</v>
      </c>
      <c r="F1022" s="187">
        <v>9</v>
      </c>
      <c r="G1022" s="187" t="s">
        <v>439</v>
      </c>
      <c r="H1022" s="187">
        <v>10</v>
      </c>
      <c r="I1022" s="187" t="s">
        <v>411</v>
      </c>
      <c r="J1022" s="187" t="s">
        <v>433</v>
      </c>
      <c r="K1022" s="187">
        <v>0.44</v>
      </c>
      <c r="L1022" s="187">
        <v>0.88</v>
      </c>
    </row>
    <row r="1023" spans="2:12" ht="20.100000000000001" customHeight="1" x14ac:dyDescent="0.4">
      <c r="B1023" s="187" t="s">
        <v>397</v>
      </c>
      <c r="C1023" s="187" t="s">
        <v>427</v>
      </c>
      <c r="D1023" s="187" t="s">
        <v>419</v>
      </c>
      <c r="E1023" s="187" t="s">
        <v>411</v>
      </c>
      <c r="F1023" s="187">
        <v>9</v>
      </c>
      <c r="G1023" s="187" t="s">
        <v>438</v>
      </c>
      <c r="H1023" s="187">
        <v>10</v>
      </c>
      <c r="I1023" s="187" t="s">
        <v>428</v>
      </c>
      <c r="J1023" s="187" t="s">
        <v>433</v>
      </c>
      <c r="K1023" s="187">
        <v>0.36</v>
      </c>
      <c r="L1023" s="187">
        <v>0.88</v>
      </c>
    </row>
    <row r="1024" spans="2:12" ht="20.100000000000001" customHeight="1" x14ac:dyDescent="0.4">
      <c r="B1024" s="187" t="s">
        <v>397</v>
      </c>
      <c r="C1024" s="187" t="s">
        <v>427</v>
      </c>
      <c r="D1024" s="187" t="s">
        <v>421</v>
      </c>
      <c r="E1024" s="187" t="s">
        <v>411</v>
      </c>
      <c r="F1024" s="187">
        <v>9</v>
      </c>
      <c r="G1024" s="187" t="s">
        <v>439</v>
      </c>
      <c r="H1024" s="187">
        <v>10</v>
      </c>
      <c r="I1024" s="187" t="s">
        <v>428</v>
      </c>
      <c r="J1024" s="187" t="s">
        <v>433</v>
      </c>
      <c r="K1024" s="187">
        <v>0.36</v>
      </c>
      <c r="L1024" s="187">
        <v>0.88</v>
      </c>
    </row>
    <row r="1025" spans="2:12" ht="20.100000000000001" customHeight="1" x14ac:dyDescent="0.4">
      <c r="B1025" s="187" t="s">
        <v>397</v>
      </c>
      <c r="C1025" s="187" t="s">
        <v>430</v>
      </c>
      <c r="D1025" s="187" t="s">
        <v>419</v>
      </c>
      <c r="E1025" s="187" t="s">
        <v>418</v>
      </c>
      <c r="F1025" s="187">
        <v>9</v>
      </c>
      <c r="G1025" s="187" t="s">
        <v>438</v>
      </c>
      <c r="H1025" s="187">
        <v>10</v>
      </c>
      <c r="I1025" s="187" t="s">
        <v>414</v>
      </c>
      <c r="J1025" s="187" t="s">
        <v>433</v>
      </c>
      <c r="K1025" s="187">
        <v>0.43</v>
      </c>
      <c r="L1025" s="187">
        <v>0.88</v>
      </c>
    </row>
    <row r="1026" spans="2:12" ht="20.100000000000001" customHeight="1" x14ac:dyDescent="0.4">
      <c r="B1026" s="187" t="s">
        <v>397</v>
      </c>
      <c r="C1026" s="187" t="s">
        <v>430</v>
      </c>
      <c r="D1026" s="187" t="s">
        <v>421</v>
      </c>
      <c r="E1026" s="187" t="s">
        <v>418</v>
      </c>
      <c r="F1026" s="187">
        <v>9</v>
      </c>
      <c r="G1026" s="187" t="s">
        <v>439</v>
      </c>
      <c r="H1026" s="187">
        <v>10</v>
      </c>
      <c r="I1026" s="187" t="s">
        <v>414</v>
      </c>
      <c r="J1026" s="187" t="s">
        <v>433</v>
      </c>
      <c r="K1026" s="187">
        <v>0.43</v>
      </c>
      <c r="L1026" s="187">
        <v>0.88</v>
      </c>
    </row>
    <row r="1027" spans="2:12" ht="20.100000000000001" customHeight="1" x14ac:dyDescent="0.4">
      <c r="B1027" s="187" t="s">
        <v>397</v>
      </c>
      <c r="C1027" s="187" t="s">
        <v>431</v>
      </c>
      <c r="D1027" s="187" t="s">
        <v>419</v>
      </c>
      <c r="E1027" s="187" t="s">
        <v>432</v>
      </c>
      <c r="F1027" s="187">
        <v>9</v>
      </c>
      <c r="G1027" s="187" t="s">
        <v>438</v>
      </c>
      <c r="H1027" s="187">
        <v>10</v>
      </c>
      <c r="I1027" s="187" t="s">
        <v>414</v>
      </c>
      <c r="J1027" s="187" t="s">
        <v>433</v>
      </c>
      <c r="K1027" s="187">
        <v>0.31</v>
      </c>
      <c r="L1027" s="187">
        <v>0.88</v>
      </c>
    </row>
    <row r="1028" spans="2:12" ht="20.100000000000001" customHeight="1" x14ac:dyDescent="0.4">
      <c r="B1028" s="187" t="s">
        <v>397</v>
      </c>
      <c r="C1028" s="187" t="s">
        <v>431</v>
      </c>
      <c r="D1028" s="187" t="s">
        <v>421</v>
      </c>
      <c r="E1028" s="187" t="s">
        <v>432</v>
      </c>
      <c r="F1028" s="187">
        <v>9</v>
      </c>
      <c r="G1028" s="187" t="s">
        <v>439</v>
      </c>
      <c r="H1028" s="187">
        <v>10</v>
      </c>
      <c r="I1028" s="187" t="s">
        <v>414</v>
      </c>
      <c r="J1028" s="187" t="s">
        <v>433</v>
      </c>
      <c r="K1028" s="187">
        <v>0.31</v>
      </c>
      <c r="L1028" s="187">
        <v>0.88</v>
      </c>
    </row>
    <row r="1029" spans="2:12" ht="20.100000000000001" customHeight="1" x14ac:dyDescent="0.4">
      <c r="B1029" s="187" t="s">
        <v>397</v>
      </c>
      <c r="C1029" s="187" t="s">
        <v>413</v>
      </c>
      <c r="D1029" s="187" t="s">
        <v>399</v>
      </c>
      <c r="E1029" s="187" t="s">
        <v>407</v>
      </c>
      <c r="F1029" s="187">
        <v>9</v>
      </c>
      <c r="G1029" s="187" t="s">
        <v>401</v>
      </c>
      <c r="H1029" s="187">
        <v>10</v>
      </c>
      <c r="I1029" s="187" t="s">
        <v>414</v>
      </c>
      <c r="J1029" s="187" t="s">
        <v>433</v>
      </c>
      <c r="K1029" s="187">
        <v>0.34</v>
      </c>
      <c r="L1029" s="187">
        <v>0.88</v>
      </c>
    </row>
    <row r="1030" spans="2:12" ht="20.100000000000001" customHeight="1" x14ac:dyDescent="0.4">
      <c r="B1030" s="187" t="s">
        <v>397</v>
      </c>
      <c r="C1030" s="187" t="s">
        <v>413</v>
      </c>
      <c r="D1030" s="187" t="s">
        <v>405</v>
      </c>
      <c r="E1030" s="187" t="s">
        <v>403</v>
      </c>
      <c r="F1030" s="187">
        <v>9</v>
      </c>
      <c r="G1030" s="187" t="s">
        <v>406</v>
      </c>
      <c r="H1030" s="187">
        <v>10</v>
      </c>
      <c r="I1030" s="187" t="s">
        <v>414</v>
      </c>
      <c r="J1030" s="187" t="s">
        <v>433</v>
      </c>
      <c r="K1030" s="187">
        <v>0.34</v>
      </c>
      <c r="L1030" s="187">
        <v>0.88</v>
      </c>
    </row>
    <row r="1031" spans="2:12" ht="20.100000000000001" customHeight="1" x14ac:dyDescent="0.4">
      <c r="B1031" s="187" t="s">
        <v>397</v>
      </c>
      <c r="C1031" s="187" t="s">
        <v>413</v>
      </c>
      <c r="D1031" s="187" t="s">
        <v>415</v>
      </c>
      <c r="E1031" s="187" t="s">
        <v>403</v>
      </c>
      <c r="F1031" s="187">
        <v>9</v>
      </c>
      <c r="G1031" s="187" t="s">
        <v>401</v>
      </c>
      <c r="H1031" s="187">
        <v>10</v>
      </c>
      <c r="I1031" s="187" t="s">
        <v>416</v>
      </c>
      <c r="J1031" s="187" t="s">
        <v>433</v>
      </c>
      <c r="K1031" s="187">
        <v>0.35</v>
      </c>
      <c r="L1031" s="187">
        <v>0.88</v>
      </c>
    </row>
    <row r="1032" spans="2:12" ht="20.100000000000001" customHeight="1" x14ac:dyDescent="0.4">
      <c r="B1032" s="187" t="s">
        <v>397</v>
      </c>
      <c r="C1032" s="187" t="s">
        <v>426</v>
      </c>
      <c r="D1032" s="187" t="s">
        <v>419</v>
      </c>
      <c r="E1032" s="187" t="s">
        <v>411</v>
      </c>
      <c r="F1032" s="187">
        <v>9</v>
      </c>
      <c r="G1032" s="187" t="s">
        <v>420</v>
      </c>
      <c r="H1032" s="187">
        <v>10</v>
      </c>
      <c r="I1032" s="187" t="s">
        <v>411</v>
      </c>
      <c r="J1032" s="187" t="s">
        <v>433</v>
      </c>
      <c r="K1032" s="187">
        <v>0.44</v>
      </c>
      <c r="L1032" s="187">
        <v>0.88</v>
      </c>
    </row>
    <row r="1033" spans="2:12" ht="20.100000000000001" customHeight="1" x14ac:dyDescent="0.4">
      <c r="B1033" s="187" t="s">
        <v>397</v>
      </c>
      <c r="C1033" s="187" t="s">
        <v>426</v>
      </c>
      <c r="D1033" s="187" t="s">
        <v>421</v>
      </c>
      <c r="E1033" s="187" t="s">
        <v>411</v>
      </c>
      <c r="F1033" s="187">
        <v>9</v>
      </c>
      <c r="G1033" s="187" t="s">
        <v>422</v>
      </c>
      <c r="H1033" s="187">
        <v>10</v>
      </c>
      <c r="I1033" s="187" t="s">
        <v>411</v>
      </c>
      <c r="J1033" s="187" t="s">
        <v>433</v>
      </c>
      <c r="K1033" s="187">
        <v>0.44</v>
      </c>
      <c r="L1033" s="187">
        <v>0.88</v>
      </c>
    </row>
    <row r="1034" spans="2:12" ht="20.100000000000001" customHeight="1" x14ac:dyDescent="0.4">
      <c r="B1034" s="187" t="s">
        <v>397</v>
      </c>
      <c r="C1034" s="187" t="s">
        <v>426</v>
      </c>
      <c r="D1034" s="187" t="s">
        <v>423</v>
      </c>
      <c r="E1034" s="187" t="s">
        <v>411</v>
      </c>
      <c r="F1034" s="187">
        <v>9</v>
      </c>
      <c r="G1034" s="187" t="s">
        <v>424</v>
      </c>
      <c r="H1034" s="187">
        <v>10</v>
      </c>
      <c r="I1034" s="187" t="s">
        <v>411</v>
      </c>
      <c r="J1034" s="187" t="s">
        <v>433</v>
      </c>
      <c r="K1034" s="187">
        <v>0.37</v>
      </c>
      <c r="L1034" s="187">
        <v>0.88</v>
      </c>
    </row>
    <row r="1035" spans="2:12" ht="20.100000000000001" customHeight="1" x14ac:dyDescent="0.4">
      <c r="B1035" s="187" t="s">
        <v>397</v>
      </c>
      <c r="C1035" s="187" t="s">
        <v>398</v>
      </c>
      <c r="D1035" s="187" t="s">
        <v>419</v>
      </c>
      <c r="E1035" s="187" t="s">
        <v>407</v>
      </c>
      <c r="F1035" s="187">
        <v>9</v>
      </c>
      <c r="G1035" s="187" t="s">
        <v>420</v>
      </c>
      <c r="H1035" s="187">
        <v>9</v>
      </c>
      <c r="I1035" s="187" t="s">
        <v>407</v>
      </c>
      <c r="J1035" s="187" t="s">
        <v>433</v>
      </c>
      <c r="K1035" s="187">
        <v>0.31</v>
      </c>
      <c r="L1035" s="187">
        <v>0.89</v>
      </c>
    </row>
    <row r="1036" spans="2:12" ht="20.100000000000001" customHeight="1" x14ac:dyDescent="0.4">
      <c r="B1036" s="187" t="s">
        <v>397</v>
      </c>
      <c r="C1036" s="187" t="s">
        <v>398</v>
      </c>
      <c r="D1036" s="187" t="s">
        <v>421</v>
      </c>
      <c r="E1036" s="187" t="s">
        <v>407</v>
      </c>
      <c r="F1036" s="187">
        <v>9</v>
      </c>
      <c r="G1036" s="187" t="s">
        <v>422</v>
      </c>
      <c r="H1036" s="187">
        <v>9</v>
      </c>
      <c r="I1036" s="187" t="s">
        <v>407</v>
      </c>
      <c r="J1036" s="187" t="s">
        <v>433</v>
      </c>
      <c r="K1036" s="187">
        <v>0.31</v>
      </c>
      <c r="L1036" s="187">
        <v>0.89</v>
      </c>
    </row>
    <row r="1037" spans="2:12" ht="20.100000000000001" customHeight="1" x14ac:dyDescent="0.4">
      <c r="B1037" s="187" t="s">
        <v>397</v>
      </c>
      <c r="C1037" s="187" t="s">
        <v>398</v>
      </c>
      <c r="D1037" s="187" t="s">
        <v>423</v>
      </c>
      <c r="E1037" s="187" t="s">
        <v>407</v>
      </c>
      <c r="F1037" s="187">
        <v>9</v>
      </c>
      <c r="G1037" s="187" t="s">
        <v>424</v>
      </c>
      <c r="H1037" s="187">
        <v>9</v>
      </c>
      <c r="I1037" s="187" t="s">
        <v>407</v>
      </c>
      <c r="J1037" s="187" t="s">
        <v>433</v>
      </c>
      <c r="K1037" s="187">
        <v>0.27</v>
      </c>
      <c r="L1037" s="187">
        <v>0.89</v>
      </c>
    </row>
    <row r="1038" spans="2:12" ht="20.100000000000001" customHeight="1" x14ac:dyDescent="0.4">
      <c r="B1038" s="187" t="s">
        <v>397</v>
      </c>
      <c r="C1038" s="187" t="s">
        <v>426</v>
      </c>
      <c r="D1038" s="187" t="s">
        <v>405</v>
      </c>
      <c r="E1038" s="187" t="s">
        <v>418</v>
      </c>
      <c r="F1038" s="187">
        <v>9</v>
      </c>
      <c r="G1038" s="187" t="s">
        <v>406</v>
      </c>
      <c r="H1038" s="187">
        <v>10</v>
      </c>
      <c r="I1038" s="187" t="s">
        <v>418</v>
      </c>
      <c r="J1038" s="187" t="s">
        <v>433</v>
      </c>
      <c r="K1038" s="187">
        <v>0.44</v>
      </c>
      <c r="L1038" s="187">
        <v>0.89</v>
      </c>
    </row>
    <row r="1039" spans="2:12" ht="20.100000000000001" customHeight="1" x14ac:dyDescent="0.4">
      <c r="B1039" s="187" t="s">
        <v>397</v>
      </c>
      <c r="C1039" s="187" t="s">
        <v>398</v>
      </c>
      <c r="D1039" s="187" t="s">
        <v>408</v>
      </c>
      <c r="E1039" s="187" t="s">
        <v>407</v>
      </c>
      <c r="F1039" s="187">
        <v>9</v>
      </c>
      <c r="G1039" s="187" t="s">
        <v>409</v>
      </c>
      <c r="H1039" s="187">
        <v>9</v>
      </c>
      <c r="I1039" s="187" t="s">
        <v>407</v>
      </c>
      <c r="J1039" s="187" t="s">
        <v>433</v>
      </c>
      <c r="K1039" s="187">
        <v>0.32</v>
      </c>
      <c r="L1039" s="187">
        <v>0.89</v>
      </c>
    </row>
    <row r="1040" spans="2:12" ht="20.100000000000001" customHeight="1" x14ac:dyDescent="0.4">
      <c r="B1040" s="187" t="s">
        <v>397</v>
      </c>
      <c r="C1040" s="187" t="s">
        <v>398</v>
      </c>
      <c r="D1040" s="187" t="s">
        <v>419</v>
      </c>
      <c r="E1040" s="187" t="s">
        <v>400</v>
      </c>
      <c r="F1040" s="187">
        <v>9</v>
      </c>
      <c r="G1040" s="187" t="s">
        <v>420</v>
      </c>
      <c r="H1040" s="187">
        <v>9</v>
      </c>
      <c r="I1040" s="187" t="s">
        <v>400</v>
      </c>
      <c r="J1040" s="187" t="s">
        <v>433</v>
      </c>
      <c r="K1040" s="187">
        <v>0.32</v>
      </c>
      <c r="L1040" s="187">
        <v>0.89</v>
      </c>
    </row>
    <row r="1041" spans="2:12" ht="20.100000000000001" customHeight="1" x14ac:dyDescent="0.4">
      <c r="B1041" s="187" t="s">
        <v>397</v>
      </c>
      <c r="C1041" s="187" t="s">
        <v>398</v>
      </c>
      <c r="D1041" s="187" t="s">
        <v>421</v>
      </c>
      <c r="E1041" s="187" t="s">
        <v>400</v>
      </c>
      <c r="F1041" s="187">
        <v>9</v>
      </c>
      <c r="G1041" s="187" t="s">
        <v>422</v>
      </c>
      <c r="H1041" s="187">
        <v>9</v>
      </c>
      <c r="I1041" s="187" t="s">
        <v>400</v>
      </c>
      <c r="J1041" s="187" t="s">
        <v>433</v>
      </c>
      <c r="K1041" s="187">
        <v>0.32</v>
      </c>
      <c r="L1041" s="187">
        <v>0.89</v>
      </c>
    </row>
    <row r="1042" spans="2:12" ht="20.100000000000001" customHeight="1" x14ac:dyDescent="0.4">
      <c r="B1042" s="187" t="s">
        <v>397</v>
      </c>
      <c r="C1042" s="187" t="s">
        <v>398</v>
      </c>
      <c r="D1042" s="187" t="s">
        <v>423</v>
      </c>
      <c r="E1042" s="187" t="s">
        <v>400</v>
      </c>
      <c r="F1042" s="187">
        <v>9</v>
      </c>
      <c r="G1042" s="187" t="s">
        <v>424</v>
      </c>
      <c r="H1042" s="187">
        <v>9</v>
      </c>
      <c r="I1042" s="187" t="s">
        <v>400</v>
      </c>
      <c r="J1042" s="187" t="s">
        <v>433</v>
      </c>
      <c r="K1042" s="187">
        <v>0.27</v>
      </c>
      <c r="L1042" s="187">
        <v>0.89</v>
      </c>
    </row>
    <row r="1043" spans="2:12" ht="20.100000000000001" customHeight="1" x14ac:dyDescent="0.4">
      <c r="B1043" s="187" t="s">
        <v>397</v>
      </c>
      <c r="C1043" s="187" t="s">
        <v>427</v>
      </c>
      <c r="D1043" s="187" t="s">
        <v>405</v>
      </c>
      <c r="E1043" s="187" t="s">
        <v>418</v>
      </c>
      <c r="F1043" s="187">
        <v>9</v>
      </c>
      <c r="G1043" s="187" t="s">
        <v>406</v>
      </c>
      <c r="H1043" s="187">
        <v>10</v>
      </c>
      <c r="I1043" s="187" t="s">
        <v>432</v>
      </c>
      <c r="J1043" s="187" t="s">
        <v>433</v>
      </c>
      <c r="K1043" s="187">
        <v>0.36</v>
      </c>
      <c r="L1043" s="187">
        <v>0.89</v>
      </c>
    </row>
    <row r="1044" spans="2:12" ht="20.100000000000001" customHeight="1" x14ac:dyDescent="0.4">
      <c r="B1044" s="187" t="s">
        <v>397</v>
      </c>
      <c r="C1044" s="187" t="s">
        <v>430</v>
      </c>
      <c r="D1044" s="187" t="s">
        <v>399</v>
      </c>
      <c r="E1044" s="187" t="s">
        <v>418</v>
      </c>
      <c r="F1044" s="187">
        <v>9</v>
      </c>
      <c r="G1044" s="187" t="s">
        <v>401</v>
      </c>
      <c r="H1044" s="187">
        <v>10</v>
      </c>
      <c r="I1044" s="187" t="s">
        <v>414</v>
      </c>
      <c r="J1044" s="187" t="s">
        <v>433</v>
      </c>
      <c r="K1044" s="187">
        <v>0.45</v>
      </c>
      <c r="L1044" s="187">
        <v>0.89</v>
      </c>
    </row>
    <row r="1045" spans="2:12" ht="20.100000000000001" customHeight="1" x14ac:dyDescent="0.4">
      <c r="B1045" s="187" t="s">
        <v>397</v>
      </c>
      <c r="C1045" s="187" t="s">
        <v>430</v>
      </c>
      <c r="D1045" s="187" t="s">
        <v>405</v>
      </c>
      <c r="E1045" s="187" t="s">
        <v>411</v>
      </c>
      <c r="F1045" s="187">
        <v>9</v>
      </c>
      <c r="G1045" s="187" t="s">
        <v>406</v>
      </c>
      <c r="H1045" s="187">
        <v>10</v>
      </c>
      <c r="I1045" s="187" t="s">
        <v>414</v>
      </c>
      <c r="J1045" s="187" t="s">
        <v>433</v>
      </c>
      <c r="K1045" s="187">
        <v>0.45</v>
      </c>
      <c r="L1045" s="187">
        <v>0.89</v>
      </c>
    </row>
    <row r="1046" spans="2:12" ht="20.100000000000001" customHeight="1" x14ac:dyDescent="0.4">
      <c r="B1046" s="187" t="s">
        <v>397</v>
      </c>
      <c r="C1046" s="187" t="s">
        <v>430</v>
      </c>
      <c r="D1046" s="187" t="s">
        <v>415</v>
      </c>
      <c r="E1046" s="187" t="s">
        <v>411</v>
      </c>
      <c r="F1046" s="187">
        <v>9</v>
      </c>
      <c r="G1046" s="187" t="s">
        <v>401</v>
      </c>
      <c r="H1046" s="187">
        <v>10</v>
      </c>
      <c r="I1046" s="187" t="s">
        <v>416</v>
      </c>
      <c r="J1046" s="187" t="s">
        <v>433</v>
      </c>
      <c r="K1046" s="187">
        <v>0.46</v>
      </c>
      <c r="L1046" s="187">
        <v>0.89</v>
      </c>
    </row>
    <row r="1047" spans="2:12" ht="20.100000000000001" customHeight="1" x14ac:dyDescent="0.4">
      <c r="B1047" s="187" t="s">
        <v>397</v>
      </c>
      <c r="C1047" s="187" t="s">
        <v>431</v>
      </c>
      <c r="D1047" s="187" t="s">
        <v>399</v>
      </c>
      <c r="E1047" s="187" t="s">
        <v>432</v>
      </c>
      <c r="F1047" s="187">
        <v>9</v>
      </c>
      <c r="G1047" s="187" t="s">
        <v>401</v>
      </c>
      <c r="H1047" s="187">
        <v>10</v>
      </c>
      <c r="I1047" s="187" t="s">
        <v>414</v>
      </c>
      <c r="J1047" s="187" t="s">
        <v>433</v>
      </c>
      <c r="K1047" s="187">
        <v>0.32</v>
      </c>
      <c r="L1047" s="187">
        <v>0.89</v>
      </c>
    </row>
    <row r="1048" spans="2:12" ht="20.100000000000001" customHeight="1" x14ac:dyDescent="0.4">
      <c r="B1048" s="187" t="s">
        <v>397</v>
      </c>
      <c r="C1048" s="187" t="s">
        <v>431</v>
      </c>
      <c r="D1048" s="187" t="s">
        <v>405</v>
      </c>
      <c r="E1048" s="187" t="s">
        <v>428</v>
      </c>
      <c r="F1048" s="187">
        <v>9</v>
      </c>
      <c r="G1048" s="187" t="s">
        <v>406</v>
      </c>
      <c r="H1048" s="187">
        <v>10</v>
      </c>
      <c r="I1048" s="187" t="s">
        <v>414</v>
      </c>
      <c r="J1048" s="187" t="s">
        <v>433</v>
      </c>
      <c r="K1048" s="187">
        <v>0.32</v>
      </c>
      <c r="L1048" s="187">
        <v>0.89</v>
      </c>
    </row>
    <row r="1049" spans="2:12" ht="20.100000000000001" customHeight="1" x14ac:dyDescent="0.4">
      <c r="B1049" s="187" t="s">
        <v>397</v>
      </c>
      <c r="C1049" s="187" t="s">
        <v>431</v>
      </c>
      <c r="D1049" s="187" t="s">
        <v>415</v>
      </c>
      <c r="E1049" s="187" t="s">
        <v>428</v>
      </c>
      <c r="F1049" s="187">
        <v>9</v>
      </c>
      <c r="G1049" s="187" t="s">
        <v>401</v>
      </c>
      <c r="H1049" s="187">
        <v>10</v>
      </c>
      <c r="I1049" s="187" t="s">
        <v>416</v>
      </c>
      <c r="J1049" s="187" t="s">
        <v>433</v>
      </c>
      <c r="K1049" s="187">
        <v>0.33</v>
      </c>
      <c r="L1049" s="187">
        <v>0.89</v>
      </c>
    </row>
    <row r="1050" spans="2:12" ht="20.100000000000001" customHeight="1" x14ac:dyDescent="0.4">
      <c r="B1050" s="187" t="s">
        <v>397</v>
      </c>
      <c r="C1050" s="187" t="s">
        <v>430</v>
      </c>
      <c r="D1050" s="187" t="s">
        <v>415</v>
      </c>
      <c r="E1050" s="187" t="s">
        <v>412</v>
      </c>
      <c r="F1050" s="187">
        <v>9</v>
      </c>
      <c r="G1050" s="187" t="s">
        <v>401</v>
      </c>
      <c r="H1050" s="187">
        <v>10</v>
      </c>
      <c r="I1050" s="187" t="s">
        <v>416</v>
      </c>
      <c r="J1050" s="187" t="s">
        <v>433</v>
      </c>
      <c r="K1050" s="187">
        <v>0.45</v>
      </c>
      <c r="L1050" s="187">
        <v>0.89</v>
      </c>
    </row>
    <row r="1051" spans="2:12" ht="20.100000000000001" customHeight="1" x14ac:dyDescent="0.4">
      <c r="B1051" s="187" t="s">
        <v>397</v>
      </c>
      <c r="C1051" s="187" t="s">
        <v>431</v>
      </c>
      <c r="D1051" s="187" t="s">
        <v>415</v>
      </c>
      <c r="E1051" s="187" t="s">
        <v>429</v>
      </c>
      <c r="F1051" s="187">
        <v>9</v>
      </c>
      <c r="G1051" s="187" t="s">
        <v>401</v>
      </c>
      <c r="H1051" s="187">
        <v>10</v>
      </c>
      <c r="I1051" s="187" t="s">
        <v>416</v>
      </c>
      <c r="J1051" s="187" t="s">
        <v>433</v>
      </c>
      <c r="K1051" s="187">
        <v>0.33</v>
      </c>
      <c r="L1051" s="187">
        <v>0.89</v>
      </c>
    </row>
    <row r="1052" spans="2:12" ht="20.100000000000001" customHeight="1" x14ac:dyDescent="0.4">
      <c r="B1052" s="187" t="s">
        <v>397</v>
      </c>
      <c r="C1052" s="187" t="s">
        <v>426</v>
      </c>
      <c r="D1052" s="187" t="s">
        <v>408</v>
      </c>
      <c r="E1052" s="187" t="s">
        <v>412</v>
      </c>
      <c r="F1052" s="187">
        <v>9</v>
      </c>
      <c r="G1052" s="187" t="s">
        <v>409</v>
      </c>
      <c r="H1052" s="187">
        <v>10</v>
      </c>
      <c r="I1052" s="187" t="s">
        <v>412</v>
      </c>
      <c r="J1052" s="187" t="s">
        <v>433</v>
      </c>
      <c r="K1052" s="187">
        <v>0.45</v>
      </c>
      <c r="L1052" s="187">
        <v>0.89</v>
      </c>
    </row>
    <row r="1053" spans="2:12" ht="20.100000000000001" customHeight="1" x14ac:dyDescent="0.4">
      <c r="B1053" s="187" t="s">
        <v>397</v>
      </c>
      <c r="C1053" s="187" t="s">
        <v>398</v>
      </c>
      <c r="D1053" s="187" t="s">
        <v>405</v>
      </c>
      <c r="E1053" s="187" t="s">
        <v>407</v>
      </c>
      <c r="F1053" s="187">
        <v>9</v>
      </c>
      <c r="G1053" s="187" t="s">
        <v>406</v>
      </c>
      <c r="H1053" s="187">
        <v>9</v>
      </c>
      <c r="I1053" s="187" t="s">
        <v>407</v>
      </c>
      <c r="J1053" s="187" t="s">
        <v>433</v>
      </c>
      <c r="K1053" s="187">
        <v>0.32</v>
      </c>
      <c r="L1053" s="187">
        <v>0.89</v>
      </c>
    </row>
    <row r="1054" spans="2:12" ht="20.100000000000001" customHeight="1" x14ac:dyDescent="0.4">
      <c r="B1054" s="187" t="s">
        <v>397</v>
      </c>
      <c r="C1054" s="187" t="s">
        <v>410</v>
      </c>
      <c r="D1054" s="187" t="s">
        <v>419</v>
      </c>
      <c r="E1054" s="187" t="s">
        <v>418</v>
      </c>
      <c r="F1054" s="187">
        <v>9</v>
      </c>
      <c r="G1054" s="187" t="s">
        <v>420</v>
      </c>
      <c r="H1054" s="187">
        <v>9</v>
      </c>
      <c r="I1054" s="187" t="s">
        <v>407</v>
      </c>
      <c r="J1054" s="187" t="s">
        <v>433</v>
      </c>
      <c r="K1054" s="187">
        <v>0.39</v>
      </c>
      <c r="L1054" s="187">
        <v>0.9</v>
      </c>
    </row>
    <row r="1055" spans="2:12" ht="20.100000000000001" customHeight="1" x14ac:dyDescent="0.4">
      <c r="B1055" s="187" t="s">
        <v>397</v>
      </c>
      <c r="C1055" s="187" t="s">
        <v>410</v>
      </c>
      <c r="D1055" s="187" t="s">
        <v>421</v>
      </c>
      <c r="E1055" s="187" t="s">
        <v>418</v>
      </c>
      <c r="F1055" s="187">
        <v>9</v>
      </c>
      <c r="G1055" s="187" t="s">
        <v>422</v>
      </c>
      <c r="H1055" s="187">
        <v>9</v>
      </c>
      <c r="I1055" s="187" t="s">
        <v>407</v>
      </c>
      <c r="J1055" s="187" t="s">
        <v>433</v>
      </c>
      <c r="K1055" s="187">
        <v>0.39</v>
      </c>
      <c r="L1055" s="187">
        <v>0.9</v>
      </c>
    </row>
    <row r="1056" spans="2:12" ht="20.100000000000001" customHeight="1" x14ac:dyDescent="0.4">
      <c r="B1056" s="187" t="s">
        <v>397</v>
      </c>
      <c r="C1056" s="187" t="s">
        <v>410</v>
      </c>
      <c r="D1056" s="187" t="s">
        <v>423</v>
      </c>
      <c r="E1056" s="187" t="s">
        <v>418</v>
      </c>
      <c r="F1056" s="187">
        <v>9</v>
      </c>
      <c r="G1056" s="187" t="s">
        <v>424</v>
      </c>
      <c r="H1056" s="187">
        <v>9</v>
      </c>
      <c r="I1056" s="187" t="s">
        <v>407</v>
      </c>
      <c r="J1056" s="187" t="s">
        <v>433</v>
      </c>
      <c r="K1056" s="187">
        <v>0.34</v>
      </c>
      <c r="L1056" s="187">
        <v>0.9</v>
      </c>
    </row>
    <row r="1057" spans="2:12" ht="20.100000000000001" customHeight="1" x14ac:dyDescent="0.4">
      <c r="B1057" s="187" t="s">
        <v>397</v>
      </c>
      <c r="C1057" s="187" t="s">
        <v>410</v>
      </c>
      <c r="D1057" s="187" t="s">
        <v>419</v>
      </c>
      <c r="E1057" s="187" t="s">
        <v>412</v>
      </c>
      <c r="F1057" s="187">
        <v>9</v>
      </c>
      <c r="G1057" s="187" t="s">
        <v>420</v>
      </c>
      <c r="H1057" s="187">
        <v>9</v>
      </c>
      <c r="I1057" s="187" t="s">
        <v>400</v>
      </c>
      <c r="J1057" s="187" t="s">
        <v>433</v>
      </c>
      <c r="K1057" s="187">
        <v>0.39</v>
      </c>
      <c r="L1057" s="187">
        <v>0.9</v>
      </c>
    </row>
    <row r="1058" spans="2:12" ht="20.100000000000001" customHeight="1" x14ac:dyDescent="0.4">
      <c r="B1058" s="187" t="s">
        <v>397</v>
      </c>
      <c r="C1058" s="187" t="s">
        <v>410</v>
      </c>
      <c r="D1058" s="187" t="s">
        <v>421</v>
      </c>
      <c r="E1058" s="187" t="s">
        <v>412</v>
      </c>
      <c r="F1058" s="187">
        <v>9</v>
      </c>
      <c r="G1058" s="187" t="s">
        <v>422</v>
      </c>
      <c r="H1058" s="187">
        <v>9</v>
      </c>
      <c r="I1058" s="187" t="s">
        <v>400</v>
      </c>
      <c r="J1058" s="187" t="s">
        <v>433</v>
      </c>
      <c r="K1058" s="187">
        <v>0.39</v>
      </c>
      <c r="L1058" s="187">
        <v>0.9</v>
      </c>
    </row>
    <row r="1059" spans="2:12" ht="20.100000000000001" customHeight="1" x14ac:dyDescent="0.4">
      <c r="B1059" s="187" t="s">
        <v>397</v>
      </c>
      <c r="C1059" s="187" t="s">
        <v>410</v>
      </c>
      <c r="D1059" s="187" t="s">
        <v>423</v>
      </c>
      <c r="E1059" s="187" t="s">
        <v>412</v>
      </c>
      <c r="F1059" s="187">
        <v>9</v>
      </c>
      <c r="G1059" s="187" t="s">
        <v>424</v>
      </c>
      <c r="H1059" s="187">
        <v>9</v>
      </c>
      <c r="I1059" s="187" t="s">
        <v>400</v>
      </c>
      <c r="J1059" s="187" t="s">
        <v>433</v>
      </c>
      <c r="K1059" s="187">
        <v>0.34</v>
      </c>
      <c r="L1059" s="187">
        <v>0.9</v>
      </c>
    </row>
    <row r="1060" spans="2:12" ht="20.100000000000001" customHeight="1" x14ac:dyDescent="0.4">
      <c r="B1060" s="187" t="s">
        <v>397</v>
      </c>
      <c r="C1060" s="187" t="s">
        <v>398</v>
      </c>
      <c r="D1060" s="187" t="s">
        <v>399</v>
      </c>
      <c r="E1060" s="187" t="s">
        <v>400</v>
      </c>
      <c r="F1060" s="187">
        <v>9</v>
      </c>
      <c r="G1060" s="187" t="s">
        <v>401</v>
      </c>
      <c r="H1060" s="187">
        <v>9</v>
      </c>
      <c r="I1060" s="187" t="s">
        <v>400</v>
      </c>
      <c r="J1060" s="187" t="s">
        <v>433</v>
      </c>
      <c r="K1060" s="187">
        <v>0.32</v>
      </c>
      <c r="L1060" s="187">
        <v>0.9</v>
      </c>
    </row>
    <row r="1061" spans="2:12" ht="20.100000000000001" customHeight="1" x14ac:dyDescent="0.4">
      <c r="B1061" s="187" t="s">
        <v>397</v>
      </c>
      <c r="C1061" s="187" t="s">
        <v>443</v>
      </c>
      <c r="D1061" s="187" t="s">
        <v>399</v>
      </c>
      <c r="E1061" s="187" t="s">
        <v>404</v>
      </c>
      <c r="F1061" s="187">
        <v>16</v>
      </c>
      <c r="G1061" s="187" t="s">
        <v>401</v>
      </c>
      <c r="H1061" s="187">
        <v>16</v>
      </c>
      <c r="I1061" s="187" t="s">
        <v>414</v>
      </c>
      <c r="J1061" s="187" t="s">
        <v>433</v>
      </c>
      <c r="K1061" s="187">
        <v>0.55000000000000004</v>
      </c>
      <c r="L1061" s="187">
        <v>0.9</v>
      </c>
    </row>
    <row r="1062" spans="2:12" ht="20.100000000000001" customHeight="1" x14ac:dyDescent="0.4">
      <c r="B1062" s="187" t="s">
        <v>397</v>
      </c>
      <c r="C1062" s="187" t="s">
        <v>398</v>
      </c>
      <c r="D1062" s="187" t="s">
        <v>399</v>
      </c>
      <c r="E1062" s="187" t="s">
        <v>403</v>
      </c>
      <c r="F1062" s="187">
        <v>9</v>
      </c>
      <c r="G1062" s="187" t="s">
        <v>404</v>
      </c>
      <c r="H1062" s="187">
        <v>9</v>
      </c>
      <c r="I1062" s="187" t="s">
        <v>403</v>
      </c>
      <c r="J1062" s="187" t="s">
        <v>433</v>
      </c>
      <c r="K1062" s="187">
        <v>0.32</v>
      </c>
      <c r="L1062" s="187">
        <v>0.9</v>
      </c>
    </row>
    <row r="1063" spans="2:12" ht="20.100000000000001" customHeight="1" x14ac:dyDescent="0.4">
      <c r="B1063" s="187" t="s">
        <v>397</v>
      </c>
      <c r="C1063" s="187" t="s">
        <v>410</v>
      </c>
      <c r="D1063" s="187" t="s">
        <v>408</v>
      </c>
      <c r="E1063" s="187" t="s">
        <v>418</v>
      </c>
      <c r="F1063" s="187">
        <v>9</v>
      </c>
      <c r="G1063" s="187" t="s">
        <v>409</v>
      </c>
      <c r="H1063" s="187">
        <v>9</v>
      </c>
      <c r="I1063" s="187" t="s">
        <v>407</v>
      </c>
      <c r="J1063" s="187" t="s">
        <v>433</v>
      </c>
      <c r="K1063" s="187">
        <v>0.39</v>
      </c>
      <c r="L1063" s="187">
        <v>0.91</v>
      </c>
    </row>
    <row r="1064" spans="2:12" ht="20.100000000000001" customHeight="1" x14ac:dyDescent="0.4">
      <c r="B1064" s="187" t="s">
        <v>397</v>
      </c>
      <c r="C1064" s="187" t="s">
        <v>410</v>
      </c>
      <c r="D1064" s="187" t="s">
        <v>399</v>
      </c>
      <c r="E1064" s="187" t="s">
        <v>412</v>
      </c>
      <c r="F1064" s="187">
        <v>9</v>
      </c>
      <c r="G1064" s="187" t="s">
        <v>401</v>
      </c>
      <c r="H1064" s="187">
        <v>9</v>
      </c>
      <c r="I1064" s="187" t="s">
        <v>400</v>
      </c>
      <c r="J1064" s="187" t="s">
        <v>433</v>
      </c>
      <c r="K1064" s="187">
        <v>0.39</v>
      </c>
      <c r="L1064" s="187">
        <v>0.91</v>
      </c>
    </row>
    <row r="1065" spans="2:12" ht="20.100000000000001" customHeight="1" x14ac:dyDescent="0.4">
      <c r="B1065" s="187" t="s">
        <v>397</v>
      </c>
      <c r="C1065" s="187" t="s">
        <v>413</v>
      </c>
      <c r="D1065" s="187" t="s">
        <v>405</v>
      </c>
      <c r="E1065" s="187" t="s">
        <v>400</v>
      </c>
      <c r="F1065" s="187">
        <v>9</v>
      </c>
      <c r="G1065" s="187" t="s">
        <v>406</v>
      </c>
      <c r="H1065" s="187">
        <v>9</v>
      </c>
      <c r="I1065" s="187" t="s">
        <v>414</v>
      </c>
      <c r="J1065" s="187" t="s">
        <v>433</v>
      </c>
      <c r="K1065" s="187">
        <v>0.34</v>
      </c>
      <c r="L1065" s="187">
        <v>0.91</v>
      </c>
    </row>
    <row r="1066" spans="2:12" ht="20.100000000000001" customHeight="1" x14ac:dyDescent="0.4">
      <c r="B1066" s="187" t="s">
        <v>397</v>
      </c>
      <c r="C1066" s="187" t="s">
        <v>413</v>
      </c>
      <c r="D1066" s="187" t="s">
        <v>408</v>
      </c>
      <c r="E1066" s="187" t="s">
        <v>403</v>
      </c>
      <c r="F1066" s="187">
        <v>9</v>
      </c>
      <c r="G1066" s="187" t="s">
        <v>409</v>
      </c>
      <c r="H1066" s="187">
        <v>9</v>
      </c>
      <c r="I1066" s="187" t="s">
        <v>414</v>
      </c>
      <c r="J1066" s="187" t="s">
        <v>433</v>
      </c>
      <c r="K1066" s="187">
        <v>0.34</v>
      </c>
      <c r="L1066" s="187">
        <v>0.91</v>
      </c>
    </row>
    <row r="1067" spans="2:12" ht="20.100000000000001" customHeight="1" x14ac:dyDescent="0.4">
      <c r="B1067" s="187" t="s">
        <v>397</v>
      </c>
      <c r="C1067" s="187" t="s">
        <v>413</v>
      </c>
      <c r="D1067" s="187" t="s">
        <v>415</v>
      </c>
      <c r="E1067" s="187" t="s">
        <v>400</v>
      </c>
      <c r="F1067" s="187">
        <v>9</v>
      </c>
      <c r="G1067" s="187" t="s">
        <v>401</v>
      </c>
      <c r="H1067" s="187">
        <v>9</v>
      </c>
      <c r="I1067" s="187" t="s">
        <v>416</v>
      </c>
      <c r="J1067" s="187" t="s">
        <v>433</v>
      </c>
      <c r="K1067" s="187">
        <v>0.34</v>
      </c>
      <c r="L1067" s="187">
        <v>0.91</v>
      </c>
    </row>
    <row r="1068" spans="2:12" ht="20.100000000000001" customHeight="1" x14ac:dyDescent="0.4">
      <c r="B1068" s="187" t="s">
        <v>397</v>
      </c>
      <c r="C1068" s="187" t="s">
        <v>443</v>
      </c>
      <c r="D1068" s="187" t="s">
        <v>399</v>
      </c>
      <c r="E1068" s="187" t="s">
        <v>444</v>
      </c>
      <c r="F1068" s="187">
        <v>15</v>
      </c>
      <c r="G1068" s="187" t="s">
        <v>401</v>
      </c>
      <c r="H1068" s="187">
        <v>16</v>
      </c>
      <c r="I1068" s="187" t="s">
        <v>414</v>
      </c>
      <c r="J1068" s="187" t="s">
        <v>433</v>
      </c>
      <c r="K1068" s="187">
        <v>0.54</v>
      </c>
      <c r="L1068" s="187">
        <v>0.91</v>
      </c>
    </row>
    <row r="1069" spans="2:12" ht="20.100000000000001" customHeight="1" x14ac:dyDescent="0.4">
      <c r="B1069" s="187" t="s">
        <v>397</v>
      </c>
      <c r="C1069" s="187" t="s">
        <v>445</v>
      </c>
      <c r="D1069" s="187" t="s">
        <v>408</v>
      </c>
      <c r="E1069" s="187" t="s">
        <v>434</v>
      </c>
      <c r="F1069" s="187">
        <v>9</v>
      </c>
      <c r="G1069" s="187" t="s">
        <v>409</v>
      </c>
      <c r="H1069" s="187">
        <v>9</v>
      </c>
      <c r="I1069" s="187" t="s">
        <v>418</v>
      </c>
      <c r="J1069" s="187" t="s">
        <v>402</v>
      </c>
      <c r="K1069" s="187">
        <v>0.51</v>
      </c>
      <c r="L1069" s="187">
        <v>0.91</v>
      </c>
    </row>
    <row r="1070" spans="2:12" ht="20.100000000000001" customHeight="1" x14ac:dyDescent="0.4">
      <c r="B1070" s="187" t="s">
        <v>397</v>
      </c>
      <c r="C1070" s="187" t="s">
        <v>445</v>
      </c>
      <c r="D1070" s="187" t="s">
        <v>419</v>
      </c>
      <c r="E1070" s="187" t="s">
        <v>444</v>
      </c>
      <c r="F1070" s="187">
        <v>9</v>
      </c>
      <c r="G1070" s="187" t="s">
        <v>420</v>
      </c>
      <c r="H1070" s="187">
        <v>9</v>
      </c>
      <c r="I1070" s="187" t="s">
        <v>412</v>
      </c>
      <c r="J1070" s="187" t="s">
        <v>402</v>
      </c>
      <c r="K1070" s="187">
        <v>0.51</v>
      </c>
      <c r="L1070" s="187">
        <v>0.91</v>
      </c>
    </row>
    <row r="1071" spans="2:12" ht="20.100000000000001" customHeight="1" x14ac:dyDescent="0.4">
      <c r="B1071" s="187" t="s">
        <v>397</v>
      </c>
      <c r="C1071" s="187" t="s">
        <v>445</v>
      </c>
      <c r="D1071" s="187" t="s">
        <v>421</v>
      </c>
      <c r="E1071" s="187" t="s">
        <v>444</v>
      </c>
      <c r="F1071" s="187">
        <v>9</v>
      </c>
      <c r="G1071" s="187" t="s">
        <v>422</v>
      </c>
      <c r="H1071" s="187">
        <v>9</v>
      </c>
      <c r="I1071" s="187" t="s">
        <v>412</v>
      </c>
      <c r="J1071" s="187" t="s">
        <v>402</v>
      </c>
      <c r="K1071" s="187">
        <v>0.51</v>
      </c>
      <c r="L1071" s="187">
        <v>0.91</v>
      </c>
    </row>
    <row r="1072" spans="2:12" ht="20.100000000000001" customHeight="1" x14ac:dyDescent="0.4">
      <c r="B1072" s="187" t="s">
        <v>397</v>
      </c>
      <c r="C1072" s="187" t="s">
        <v>445</v>
      </c>
      <c r="D1072" s="187" t="s">
        <v>423</v>
      </c>
      <c r="E1072" s="187" t="s">
        <v>444</v>
      </c>
      <c r="F1072" s="187">
        <v>9</v>
      </c>
      <c r="G1072" s="187" t="s">
        <v>424</v>
      </c>
      <c r="H1072" s="187">
        <v>9</v>
      </c>
      <c r="I1072" s="187" t="s">
        <v>412</v>
      </c>
      <c r="J1072" s="187" t="s">
        <v>402</v>
      </c>
      <c r="K1072" s="187">
        <v>0.4</v>
      </c>
      <c r="L1072" s="187">
        <v>0.91</v>
      </c>
    </row>
    <row r="1073" spans="2:12" ht="20.100000000000001" customHeight="1" x14ac:dyDescent="0.4">
      <c r="B1073" s="187" t="s">
        <v>397</v>
      </c>
      <c r="C1073" s="187" t="s">
        <v>413</v>
      </c>
      <c r="D1073" s="187" t="s">
        <v>415</v>
      </c>
      <c r="E1073" s="187" t="s">
        <v>407</v>
      </c>
      <c r="F1073" s="187">
        <v>9</v>
      </c>
      <c r="G1073" s="187" t="s">
        <v>401</v>
      </c>
      <c r="H1073" s="187">
        <v>9</v>
      </c>
      <c r="I1073" s="187" t="s">
        <v>416</v>
      </c>
      <c r="J1073" s="187" t="s">
        <v>433</v>
      </c>
      <c r="K1073" s="187">
        <v>0.34</v>
      </c>
      <c r="L1073" s="187">
        <v>0.91</v>
      </c>
    </row>
    <row r="1074" spans="2:12" ht="20.100000000000001" customHeight="1" x14ac:dyDescent="0.4">
      <c r="B1074" s="187" t="s">
        <v>397</v>
      </c>
      <c r="C1074" s="187" t="s">
        <v>410</v>
      </c>
      <c r="D1074" s="187" t="s">
        <v>405</v>
      </c>
      <c r="E1074" s="187" t="s">
        <v>418</v>
      </c>
      <c r="F1074" s="187">
        <v>9</v>
      </c>
      <c r="G1074" s="187" t="s">
        <v>406</v>
      </c>
      <c r="H1074" s="187">
        <v>9</v>
      </c>
      <c r="I1074" s="187" t="s">
        <v>407</v>
      </c>
      <c r="J1074" s="187" t="s">
        <v>433</v>
      </c>
      <c r="K1074" s="187">
        <v>0.39</v>
      </c>
      <c r="L1074" s="187">
        <v>0.91</v>
      </c>
    </row>
    <row r="1075" spans="2:12" ht="20.100000000000001" customHeight="1" x14ac:dyDescent="0.4">
      <c r="B1075" s="187" t="s">
        <v>397</v>
      </c>
      <c r="C1075" s="187" t="s">
        <v>445</v>
      </c>
      <c r="D1075" s="187" t="s">
        <v>405</v>
      </c>
      <c r="E1075" s="187" t="s">
        <v>434</v>
      </c>
      <c r="F1075" s="187">
        <v>9</v>
      </c>
      <c r="G1075" s="187" t="s">
        <v>406</v>
      </c>
      <c r="H1075" s="187">
        <v>9</v>
      </c>
      <c r="I1075" s="187" t="s">
        <v>418</v>
      </c>
      <c r="J1075" s="187" t="s">
        <v>402</v>
      </c>
      <c r="K1075" s="187">
        <v>0.52</v>
      </c>
      <c r="L1075" s="187">
        <v>0.91</v>
      </c>
    </row>
    <row r="1076" spans="2:12" ht="20.100000000000001" customHeight="1" x14ac:dyDescent="0.4">
      <c r="B1076" s="187" t="s">
        <v>397</v>
      </c>
      <c r="C1076" s="187" t="s">
        <v>426</v>
      </c>
      <c r="D1076" s="187" t="s">
        <v>419</v>
      </c>
      <c r="E1076" s="187" t="s">
        <v>418</v>
      </c>
      <c r="F1076" s="187">
        <v>9</v>
      </c>
      <c r="G1076" s="187" t="s">
        <v>420</v>
      </c>
      <c r="H1076" s="187">
        <v>9</v>
      </c>
      <c r="I1076" s="187" t="s">
        <v>418</v>
      </c>
      <c r="J1076" s="187" t="s">
        <v>433</v>
      </c>
      <c r="K1076" s="187">
        <v>0.44</v>
      </c>
      <c r="L1076" s="187">
        <v>0.92</v>
      </c>
    </row>
    <row r="1077" spans="2:12" ht="20.100000000000001" customHeight="1" x14ac:dyDescent="0.4">
      <c r="B1077" s="187" t="s">
        <v>397</v>
      </c>
      <c r="C1077" s="187" t="s">
        <v>426</v>
      </c>
      <c r="D1077" s="187" t="s">
        <v>421</v>
      </c>
      <c r="E1077" s="187" t="s">
        <v>418</v>
      </c>
      <c r="F1077" s="187">
        <v>9</v>
      </c>
      <c r="G1077" s="187" t="s">
        <v>422</v>
      </c>
      <c r="H1077" s="187">
        <v>9</v>
      </c>
      <c r="I1077" s="187" t="s">
        <v>418</v>
      </c>
      <c r="J1077" s="187" t="s">
        <v>433</v>
      </c>
      <c r="K1077" s="187">
        <v>0.43</v>
      </c>
      <c r="L1077" s="187">
        <v>0.92</v>
      </c>
    </row>
    <row r="1078" spans="2:12" ht="20.100000000000001" customHeight="1" x14ac:dyDescent="0.4">
      <c r="B1078" s="187" t="s">
        <v>397</v>
      </c>
      <c r="C1078" s="187" t="s">
        <v>426</v>
      </c>
      <c r="D1078" s="187" t="s">
        <v>423</v>
      </c>
      <c r="E1078" s="187" t="s">
        <v>418</v>
      </c>
      <c r="F1078" s="187">
        <v>9</v>
      </c>
      <c r="G1078" s="187" t="s">
        <v>424</v>
      </c>
      <c r="H1078" s="187">
        <v>9</v>
      </c>
      <c r="I1078" s="187" t="s">
        <v>418</v>
      </c>
      <c r="J1078" s="187" t="s">
        <v>433</v>
      </c>
      <c r="K1078" s="187">
        <v>0.37</v>
      </c>
      <c r="L1078" s="187">
        <v>0.92</v>
      </c>
    </row>
    <row r="1079" spans="2:12" ht="20.100000000000001" customHeight="1" x14ac:dyDescent="0.4">
      <c r="B1079" s="187" t="s">
        <v>397</v>
      </c>
      <c r="C1079" s="187" t="s">
        <v>427</v>
      </c>
      <c r="D1079" s="187" t="s">
        <v>419</v>
      </c>
      <c r="E1079" s="187" t="s">
        <v>418</v>
      </c>
      <c r="F1079" s="187">
        <v>9</v>
      </c>
      <c r="G1079" s="187" t="s">
        <v>420</v>
      </c>
      <c r="H1079" s="187">
        <v>9</v>
      </c>
      <c r="I1079" s="187" t="s">
        <v>432</v>
      </c>
      <c r="J1079" s="187" t="s">
        <v>433</v>
      </c>
      <c r="K1079" s="187">
        <v>0.36</v>
      </c>
      <c r="L1079" s="187">
        <v>0.92</v>
      </c>
    </row>
    <row r="1080" spans="2:12" ht="20.100000000000001" customHeight="1" x14ac:dyDescent="0.4">
      <c r="B1080" s="187" t="s">
        <v>397</v>
      </c>
      <c r="C1080" s="187" t="s">
        <v>427</v>
      </c>
      <c r="D1080" s="187" t="s">
        <v>421</v>
      </c>
      <c r="E1080" s="187" t="s">
        <v>418</v>
      </c>
      <c r="F1080" s="187">
        <v>9</v>
      </c>
      <c r="G1080" s="187" t="s">
        <v>422</v>
      </c>
      <c r="H1080" s="187">
        <v>9</v>
      </c>
      <c r="I1080" s="187" t="s">
        <v>432</v>
      </c>
      <c r="J1080" s="187" t="s">
        <v>433</v>
      </c>
      <c r="K1080" s="187">
        <v>0.36</v>
      </c>
      <c r="L1080" s="187">
        <v>0.92</v>
      </c>
    </row>
    <row r="1081" spans="2:12" ht="20.100000000000001" customHeight="1" x14ac:dyDescent="0.4">
      <c r="B1081" s="187" t="s">
        <v>397</v>
      </c>
      <c r="C1081" s="187" t="s">
        <v>427</v>
      </c>
      <c r="D1081" s="187" t="s">
        <v>423</v>
      </c>
      <c r="E1081" s="187" t="s">
        <v>418</v>
      </c>
      <c r="F1081" s="187">
        <v>9</v>
      </c>
      <c r="G1081" s="187" t="s">
        <v>424</v>
      </c>
      <c r="H1081" s="187">
        <v>9</v>
      </c>
      <c r="I1081" s="187" t="s">
        <v>432</v>
      </c>
      <c r="J1081" s="187" t="s">
        <v>433</v>
      </c>
      <c r="K1081" s="187">
        <v>0.32</v>
      </c>
      <c r="L1081" s="187">
        <v>0.92</v>
      </c>
    </row>
    <row r="1082" spans="2:12" ht="20.100000000000001" customHeight="1" x14ac:dyDescent="0.4">
      <c r="B1082" s="187" t="s">
        <v>397</v>
      </c>
      <c r="C1082" s="187" t="s">
        <v>443</v>
      </c>
      <c r="D1082" s="187" t="s">
        <v>399</v>
      </c>
      <c r="E1082" s="187" t="s">
        <v>404</v>
      </c>
      <c r="F1082" s="187">
        <v>14</v>
      </c>
      <c r="G1082" s="187" t="s">
        <v>401</v>
      </c>
      <c r="H1082" s="187">
        <v>15</v>
      </c>
      <c r="I1082" s="187" t="s">
        <v>414</v>
      </c>
      <c r="J1082" s="187" t="s">
        <v>433</v>
      </c>
      <c r="K1082" s="187">
        <v>0.55000000000000004</v>
      </c>
      <c r="L1082" s="187">
        <v>0.92</v>
      </c>
    </row>
    <row r="1083" spans="2:12" ht="20.100000000000001" customHeight="1" x14ac:dyDescent="0.4">
      <c r="B1083" s="187" t="s">
        <v>397</v>
      </c>
      <c r="C1083" s="187" t="s">
        <v>426</v>
      </c>
      <c r="D1083" s="187" t="s">
        <v>408</v>
      </c>
      <c r="E1083" s="187" t="s">
        <v>418</v>
      </c>
      <c r="F1083" s="187">
        <v>9</v>
      </c>
      <c r="G1083" s="187" t="s">
        <v>409</v>
      </c>
      <c r="H1083" s="187">
        <v>9</v>
      </c>
      <c r="I1083" s="187" t="s">
        <v>418</v>
      </c>
      <c r="J1083" s="187" t="s">
        <v>433</v>
      </c>
      <c r="K1083" s="187">
        <v>0.44</v>
      </c>
      <c r="L1083" s="187">
        <v>0.92</v>
      </c>
    </row>
    <row r="1084" spans="2:12" ht="20.100000000000001" customHeight="1" x14ac:dyDescent="0.4">
      <c r="B1084" s="187" t="s">
        <v>397</v>
      </c>
      <c r="C1084" s="187" t="s">
        <v>426</v>
      </c>
      <c r="D1084" s="187" t="s">
        <v>419</v>
      </c>
      <c r="E1084" s="187" t="s">
        <v>412</v>
      </c>
      <c r="F1084" s="187">
        <v>9</v>
      </c>
      <c r="G1084" s="187" t="s">
        <v>420</v>
      </c>
      <c r="H1084" s="187">
        <v>9</v>
      </c>
      <c r="I1084" s="187" t="s">
        <v>412</v>
      </c>
      <c r="J1084" s="187" t="s">
        <v>433</v>
      </c>
      <c r="K1084" s="187">
        <v>0.44</v>
      </c>
      <c r="L1084" s="187">
        <v>0.92</v>
      </c>
    </row>
    <row r="1085" spans="2:12" ht="20.100000000000001" customHeight="1" x14ac:dyDescent="0.4">
      <c r="B1085" s="187" t="s">
        <v>397</v>
      </c>
      <c r="C1085" s="187" t="s">
        <v>426</v>
      </c>
      <c r="D1085" s="187" t="s">
        <v>421</v>
      </c>
      <c r="E1085" s="187" t="s">
        <v>412</v>
      </c>
      <c r="F1085" s="187">
        <v>9</v>
      </c>
      <c r="G1085" s="187" t="s">
        <v>422</v>
      </c>
      <c r="H1085" s="187">
        <v>9</v>
      </c>
      <c r="I1085" s="187" t="s">
        <v>412</v>
      </c>
      <c r="J1085" s="187" t="s">
        <v>433</v>
      </c>
      <c r="K1085" s="187">
        <v>0.44</v>
      </c>
      <c r="L1085" s="187">
        <v>0.92</v>
      </c>
    </row>
    <row r="1086" spans="2:12" ht="20.100000000000001" customHeight="1" x14ac:dyDescent="0.4">
      <c r="B1086" s="187" t="s">
        <v>397</v>
      </c>
      <c r="C1086" s="187" t="s">
        <v>426</v>
      </c>
      <c r="D1086" s="187" t="s">
        <v>423</v>
      </c>
      <c r="E1086" s="187" t="s">
        <v>412</v>
      </c>
      <c r="F1086" s="187">
        <v>9</v>
      </c>
      <c r="G1086" s="187" t="s">
        <v>424</v>
      </c>
      <c r="H1086" s="187">
        <v>9</v>
      </c>
      <c r="I1086" s="187" t="s">
        <v>412</v>
      </c>
      <c r="J1086" s="187" t="s">
        <v>433</v>
      </c>
      <c r="K1086" s="187">
        <v>0.37</v>
      </c>
      <c r="L1086" s="187">
        <v>0.92</v>
      </c>
    </row>
    <row r="1087" spans="2:12" ht="20.100000000000001" customHeight="1" x14ac:dyDescent="0.4">
      <c r="B1087" s="187" t="s">
        <v>397</v>
      </c>
      <c r="C1087" s="187" t="s">
        <v>427</v>
      </c>
      <c r="D1087" s="187" t="s">
        <v>408</v>
      </c>
      <c r="E1087" s="187" t="s">
        <v>418</v>
      </c>
      <c r="F1087" s="187">
        <v>9</v>
      </c>
      <c r="G1087" s="187" t="s">
        <v>409</v>
      </c>
      <c r="H1087" s="187">
        <v>9</v>
      </c>
      <c r="I1087" s="187" t="s">
        <v>432</v>
      </c>
      <c r="J1087" s="187" t="s">
        <v>433</v>
      </c>
      <c r="K1087" s="187">
        <v>0.36</v>
      </c>
      <c r="L1087" s="187">
        <v>0.92</v>
      </c>
    </row>
    <row r="1088" spans="2:12" ht="20.100000000000001" customHeight="1" x14ac:dyDescent="0.4">
      <c r="B1088" s="187" t="s">
        <v>397</v>
      </c>
      <c r="C1088" s="187" t="s">
        <v>427</v>
      </c>
      <c r="D1088" s="187" t="s">
        <v>419</v>
      </c>
      <c r="E1088" s="187" t="s">
        <v>412</v>
      </c>
      <c r="F1088" s="187">
        <v>9</v>
      </c>
      <c r="G1088" s="187" t="s">
        <v>420</v>
      </c>
      <c r="H1088" s="187">
        <v>9</v>
      </c>
      <c r="I1088" s="187" t="s">
        <v>429</v>
      </c>
      <c r="J1088" s="187" t="s">
        <v>433</v>
      </c>
      <c r="K1088" s="187">
        <v>0.36</v>
      </c>
      <c r="L1088" s="187">
        <v>0.92</v>
      </c>
    </row>
    <row r="1089" spans="2:12" ht="20.100000000000001" customHeight="1" x14ac:dyDescent="0.4">
      <c r="B1089" s="187" t="s">
        <v>397</v>
      </c>
      <c r="C1089" s="187" t="s">
        <v>427</v>
      </c>
      <c r="D1089" s="187" t="s">
        <v>421</v>
      </c>
      <c r="E1089" s="187" t="s">
        <v>412</v>
      </c>
      <c r="F1089" s="187">
        <v>9</v>
      </c>
      <c r="G1089" s="187" t="s">
        <v>422</v>
      </c>
      <c r="H1089" s="187">
        <v>9</v>
      </c>
      <c r="I1089" s="187" t="s">
        <v>429</v>
      </c>
      <c r="J1089" s="187" t="s">
        <v>433</v>
      </c>
      <c r="K1089" s="187">
        <v>0.36</v>
      </c>
      <c r="L1089" s="187">
        <v>0.92</v>
      </c>
    </row>
    <row r="1090" spans="2:12" ht="20.100000000000001" customHeight="1" x14ac:dyDescent="0.4">
      <c r="B1090" s="187" t="s">
        <v>397</v>
      </c>
      <c r="C1090" s="187" t="s">
        <v>427</v>
      </c>
      <c r="D1090" s="187" t="s">
        <v>423</v>
      </c>
      <c r="E1090" s="187" t="s">
        <v>412</v>
      </c>
      <c r="F1090" s="187">
        <v>9</v>
      </c>
      <c r="G1090" s="187" t="s">
        <v>424</v>
      </c>
      <c r="H1090" s="187">
        <v>9</v>
      </c>
      <c r="I1090" s="187" t="s">
        <v>429</v>
      </c>
      <c r="J1090" s="187" t="s">
        <v>433</v>
      </c>
      <c r="K1090" s="187">
        <v>0.33</v>
      </c>
      <c r="L1090" s="187">
        <v>0.92</v>
      </c>
    </row>
    <row r="1091" spans="2:12" ht="20.100000000000001" customHeight="1" x14ac:dyDescent="0.4">
      <c r="B1091" s="187" t="s">
        <v>397</v>
      </c>
      <c r="C1091" s="187" t="s">
        <v>430</v>
      </c>
      <c r="D1091" s="187" t="s">
        <v>415</v>
      </c>
      <c r="E1091" s="187" t="s">
        <v>412</v>
      </c>
      <c r="F1091" s="187">
        <v>9</v>
      </c>
      <c r="G1091" s="187" t="s">
        <v>401</v>
      </c>
      <c r="H1091" s="187">
        <v>9</v>
      </c>
      <c r="I1091" s="187" t="s">
        <v>416</v>
      </c>
      <c r="J1091" s="187" t="s">
        <v>433</v>
      </c>
      <c r="K1091" s="187">
        <v>0.45</v>
      </c>
      <c r="L1091" s="187">
        <v>0.92</v>
      </c>
    </row>
    <row r="1092" spans="2:12" ht="20.100000000000001" customHeight="1" x14ac:dyDescent="0.4">
      <c r="B1092" s="187" t="s">
        <v>397</v>
      </c>
      <c r="C1092" s="187" t="s">
        <v>431</v>
      </c>
      <c r="D1092" s="187" t="s">
        <v>415</v>
      </c>
      <c r="E1092" s="187" t="s">
        <v>429</v>
      </c>
      <c r="F1092" s="187">
        <v>9</v>
      </c>
      <c r="G1092" s="187" t="s">
        <v>401</v>
      </c>
      <c r="H1092" s="187">
        <v>9</v>
      </c>
      <c r="I1092" s="187" t="s">
        <v>416</v>
      </c>
      <c r="J1092" s="187" t="s">
        <v>433</v>
      </c>
      <c r="K1092" s="187">
        <v>0.33</v>
      </c>
      <c r="L1092" s="187">
        <v>0.92</v>
      </c>
    </row>
    <row r="1093" spans="2:12" ht="20.100000000000001" customHeight="1" x14ac:dyDescent="0.4">
      <c r="B1093" s="187" t="s">
        <v>397</v>
      </c>
      <c r="C1093" s="187" t="s">
        <v>445</v>
      </c>
      <c r="D1093" s="187" t="s">
        <v>399</v>
      </c>
      <c r="E1093" s="187" t="s">
        <v>444</v>
      </c>
      <c r="F1093" s="187">
        <v>9</v>
      </c>
      <c r="G1093" s="187" t="s">
        <v>401</v>
      </c>
      <c r="H1093" s="187">
        <v>9</v>
      </c>
      <c r="I1093" s="187" t="s">
        <v>412</v>
      </c>
      <c r="J1093" s="187" t="s">
        <v>402</v>
      </c>
      <c r="K1093" s="187">
        <v>0.53</v>
      </c>
      <c r="L1093" s="187">
        <v>0.92</v>
      </c>
    </row>
    <row r="1094" spans="2:12" ht="20.100000000000001" customHeight="1" x14ac:dyDescent="0.4">
      <c r="B1094" s="187" t="s">
        <v>397</v>
      </c>
      <c r="C1094" s="187" t="s">
        <v>445</v>
      </c>
      <c r="D1094" s="187" t="s">
        <v>405</v>
      </c>
      <c r="E1094" s="187" t="s">
        <v>404</v>
      </c>
      <c r="F1094" s="187">
        <v>8</v>
      </c>
      <c r="G1094" s="187" t="s">
        <v>406</v>
      </c>
      <c r="H1094" s="187">
        <v>9</v>
      </c>
      <c r="I1094" s="187" t="s">
        <v>411</v>
      </c>
      <c r="J1094" s="187" t="s">
        <v>402</v>
      </c>
      <c r="K1094" s="187">
        <v>0.53</v>
      </c>
      <c r="L1094" s="187">
        <v>0.92</v>
      </c>
    </row>
    <row r="1095" spans="2:12" ht="20.100000000000001" customHeight="1" x14ac:dyDescent="0.4">
      <c r="B1095" s="187" t="s">
        <v>397</v>
      </c>
      <c r="C1095" s="187" t="s">
        <v>443</v>
      </c>
      <c r="D1095" s="187" t="s">
        <v>405</v>
      </c>
      <c r="E1095" s="187" t="s">
        <v>444</v>
      </c>
      <c r="F1095" s="187">
        <v>9</v>
      </c>
      <c r="G1095" s="187" t="s">
        <v>406</v>
      </c>
      <c r="H1095" s="187">
        <v>9</v>
      </c>
      <c r="I1095" s="187" t="s">
        <v>414</v>
      </c>
      <c r="J1095" s="187" t="s">
        <v>402</v>
      </c>
      <c r="K1095" s="187">
        <v>0.53</v>
      </c>
      <c r="L1095" s="187">
        <v>0.92</v>
      </c>
    </row>
    <row r="1096" spans="2:12" ht="20.100000000000001" customHeight="1" x14ac:dyDescent="0.4">
      <c r="B1096" s="187" t="s">
        <v>397</v>
      </c>
      <c r="C1096" s="187" t="s">
        <v>443</v>
      </c>
      <c r="D1096" s="187" t="s">
        <v>405</v>
      </c>
      <c r="E1096" s="187" t="s">
        <v>434</v>
      </c>
      <c r="F1096" s="187">
        <v>8</v>
      </c>
      <c r="G1096" s="187" t="s">
        <v>406</v>
      </c>
      <c r="H1096" s="187">
        <v>9</v>
      </c>
      <c r="I1096" s="187" t="s">
        <v>414</v>
      </c>
      <c r="J1096" s="187" t="s">
        <v>402</v>
      </c>
      <c r="K1096" s="187">
        <v>0.52</v>
      </c>
      <c r="L1096" s="187">
        <v>0.92</v>
      </c>
    </row>
    <row r="1097" spans="2:12" ht="20.100000000000001" customHeight="1" x14ac:dyDescent="0.4">
      <c r="B1097" s="187" t="s">
        <v>397</v>
      </c>
      <c r="C1097" s="187" t="s">
        <v>443</v>
      </c>
      <c r="D1097" s="187" t="s">
        <v>408</v>
      </c>
      <c r="E1097" s="187" t="s">
        <v>404</v>
      </c>
      <c r="F1097" s="187">
        <v>9</v>
      </c>
      <c r="G1097" s="187" t="s">
        <v>409</v>
      </c>
      <c r="H1097" s="187">
        <v>9</v>
      </c>
      <c r="I1097" s="187" t="s">
        <v>414</v>
      </c>
      <c r="J1097" s="187" t="s">
        <v>402</v>
      </c>
      <c r="K1097" s="187">
        <v>0.53</v>
      </c>
      <c r="L1097" s="187">
        <v>0.92</v>
      </c>
    </row>
    <row r="1098" spans="2:12" ht="20.100000000000001" customHeight="1" x14ac:dyDescent="0.4">
      <c r="B1098" s="187" t="s">
        <v>397</v>
      </c>
      <c r="C1098" s="187" t="s">
        <v>443</v>
      </c>
      <c r="D1098" s="187" t="s">
        <v>408</v>
      </c>
      <c r="E1098" s="187" t="s">
        <v>444</v>
      </c>
      <c r="F1098" s="187">
        <v>8</v>
      </c>
      <c r="G1098" s="187" t="s">
        <v>409</v>
      </c>
      <c r="H1098" s="187">
        <v>9</v>
      </c>
      <c r="I1098" s="187" t="s">
        <v>414</v>
      </c>
      <c r="J1098" s="187" t="s">
        <v>402</v>
      </c>
      <c r="K1098" s="187">
        <v>0.52</v>
      </c>
      <c r="L1098" s="187">
        <v>0.92</v>
      </c>
    </row>
    <row r="1099" spans="2:12" ht="20.100000000000001" customHeight="1" x14ac:dyDescent="0.4">
      <c r="B1099" s="187" t="s">
        <v>397</v>
      </c>
      <c r="C1099" s="187" t="s">
        <v>443</v>
      </c>
      <c r="D1099" s="187" t="s">
        <v>415</v>
      </c>
      <c r="E1099" s="187" t="s">
        <v>444</v>
      </c>
      <c r="F1099" s="187">
        <v>9</v>
      </c>
      <c r="G1099" s="187" t="s">
        <v>401</v>
      </c>
      <c r="H1099" s="187">
        <v>9</v>
      </c>
      <c r="I1099" s="187" t="s">
        <v>416</v>
      </c>
      <c r="J1099" s="187" t="s">
        <v>402</v>
      </c>
      <c r="K1099" s="187">
        <v>0.53</v>
      </c>
      <c r="L1099" s="187">
        <v>0.92</v>
      </c>
    </row>
    <row r="1100" spans="2:12" ht="20.100000000000001" customHeight="1" x14ac:dyDescent="0.4">
      <c r="B1100" s="187" t="s">
        <v>397</v>
      </c>
      <c r="C1100" s="187" t="s">
        <v>443</v>
      </c>
      <c r="D1100" s="187" t="s">
        <v>415</v>
      </c>
      <c r="E1100" s="187" t="s">
        <v>434</v>
      </c>
      <c r="F1100" s="187">
        <v>8</v>
      </c>
      <c r="G1100" s="187" t="s">
        <v>401</v>
      </c>
      <c r="H1100" s="187">
        <v>9</v>
      </c>
      <c r="I1100" s="187" t="s">
        <v>416</v>
      </c>
      <c r="J1100" s="187" t="s">
        <v>402</v>
      </c>
      <c r="K1100" s="187">
        <v>0.53</v>
      </c>
      <c r="L1100" s="187">
        <v>0.92</v>
      </c>
    </row>
    <row r="1101" spans="2:12" ht="20.100000000000001" customHeight="1" x14ac:dyDescent="0.4">
      <c r="B1101" s="187" t="s">
        <v>397</v>
      </c>
      <c r="C1101" s="187" t="s">
        <v>443</v>
      </c>
      <c r="D1101" s="187" t="s">
        <v>417</v>
      </c>
      <c r="E1101" s="187" t="s">
        <v>404</v>
      </c>
      <c r="F1101" s="187">
        <v>8</v>
      </c>
      <c r="G1101" s="187" t="s">
        <v>406</v>
      </c>
      <c r="H1101" s="187">
        <v>9</v>
      </c>
      <c r="I1101" s="187" t="s">
        <v>416</v>
      </c>
      <c r="J1101" s="187" t="s">
        <v>402</v>
      </c>
      <c r="K1101" s="187">
        <v>0.53</v>
      </c>
      <c r="L1101" s="187">
        <v>0.92</v>
      </c>
    </row>
    <row r="1102" spans="2:12" ht="20.100000000000001" customHeight="1" x14ac:dyDescent="0.4">
      <c r="B1102" s="187" t="s">
        <v>397</v>
      </c>
      <c r="C1102" s="187" t="s">
        <v>445</v>
      </c>
      <c r="D1102" s="187" t="s">
        <v>399</v>
      </c>
      <c r="E1102" s="187" t="s">
        <v>404</v>
      </c>
      <c r="F1102" s="187">
        <v>15</v>
      </c>
      <c r="G1102" s="187" t="s">
        <v>401</v>
      </c>
      <c r="H1102" s="187">
        <v>15</v>
      </c>
      <c r="I1102" s="187" t="s">
        <v>411</v>
      </c>
      <c r="J1102" s="187" t="s">
        <v>433</v>
      </c>
      <c r="K1102" s="187">
        <v>0.54</v>
      </c>
      <c r="L1102" s="187">
        <v>0.92</v>
      </c>
    </row>
    <row r="1103" spans="2:12" ht="20.100000000000001" customHeight="1" x14ac:dyDescent="0.4">
      <c r="B1103" s="187" t="s">
        <v>397</v>
      </c>
      <c r="C1103" s="187" t="s">
        <v>443</v>
      </c>
      <c r="D1103" s="187" t="s">
        <v>399</v>
      </c>
      <c r="E1103" s="187" t="s">
        <v>434</v>
      </c>
      <c r="F1103" s="187">
        <v>15</v>
      </c>
      <c r="G1103" s="187" t="s">
        <v>401</v>
      </c>
      <c r="H1103" s="187">
        <v>15</v>
      </c>
      <c r="I1103" s="187" t="s">
        <v>414</v>
      </c>
      <c r="J1103" s="187" t="s">
        <v>433</v>
      </c>
      <c r="K1103" s="187">
        <v>0.53</v>
      </c>
      <c r="L1103" s="187">
        <v>0.92</v>
      </c>
    </row>
    <row r="1104" spans="2:12" ht="20.100000000000001" customHeight="1" x14ac:dyDescent="0.4">
      <c r="B1104" s="187" t="s">
        <v>397</v>
      </c>
      <c r="C1104" s="187" t="s">
        <v>443</v>
      </c>
      <c r="D1104" s="187" t="s">
        <v>405</v>
      </c>
      <c r="E1104" s="187" t="s">
        <v>404</v>
      </c>
      <c r="F1104" s="187">
        <v>14</v>
      </c>
      <c r="G1104" s="187" t="s">
        <v>406</v>
      </c>
      <c r="H1104" s="187">
        <v>15</v>
      </c>
      <c r="I1104" s="187" t="s">
        <v>414</v>
      </c>
      <c r="J1104" s="187" t="s">
        <v>433</v>
      </c>
      <c r="K1104" s="187">
        <v>0.54</v>
      </c>
      <c r="L1104" s="187">
        <v>0.92</v>
      </c>
    </row>
    <row r="1105" spans="2:12" ht="20.100000000000001" customHeight="1" x14ac:dyDescent="0.4">
      <c r="B1105" s="187" t="s">
        <v>397</v>
      </c>
      <c r="C1105" s="187" t="s">
        <v>443</v>
      </c>
      <c r="D1105" s="187" t="s">
        <v>415</v>
      </c>
      <c r="E1105" s="187" t="s">
        <v>404</v>
      </c>
      <c r="F1105" s="187">
        <v>15</v>
      </c>
      <c r="G1105" s="187" t="s">
        <v>401</v>
      </c>
      <c r="H1105" s="187">
        <v>15</v>
      </c>
      <c r="I1105" s="187" t="s">
        <v>416</v>
      </c>
      <c r="J1105" s="187" t="s">
        <v>433</v>
      </c>
      <c r="K1105" s="187">
        <v>0.54</v>
      </c>
      <c r="L1105" s="187">
        <v>0.92</v>
      </c>
    </row>
    <row r="1106" spans="2:12" ht="20.100000000000001" customHeight="1" x14ac:dyDescent="0.4">
      <c r="B1106" s="187" t="s">
        <v>397</v>
      </c>
      <c r="C1106" s="187" t="s">
        <v>443</v>
      </c>
      <c r="D1106" s="187" t="s">
        <v>415</v>
      </c>
      <c r="E1106" s="187" t="s">
        <v>444</v>
      </c>
      <c r="F1106" s="187">
        <v>14</v>
      </c>
      <c r="G1106" s="187" t="s">
        <v>401</v>
      </c>
      <c r="H1106" s="187">
        <v>15</v>
      </c>
      <c r="I1106" s="187" t="s">
        <v>416</v>
      </c>
      <c r="J1106" s="187" t="s">
        <v>433</v>
      </c>
      <c r="K1106" s="187">
        <v>0.53</v>
      </c>
      <c r="L1106" s="187">
        <v>0.92</v>
      </c>
    </row>
    <row r="1107" spans="2:12" ht="20.100000000000001" customHeight="1" x14ac:dyDescent="0.4">
      <c r="B1107" s="187" t="s">
        <v>397</v>
      </c>
      <c r="C1107" s="187" t="s">
        <v>430</v>
      </c>
      <c r="D1107" s="187" t="s">
        <v>415</v>
      </c>
      <c r="E1107" s="187" t="s">
        <v>418</v>
      </c>
      <c r="F1107" s="187">
        <v>9</v>
      </c>
      <c r="G1107" s="187" t="s">
        <v>401</v>
      </c>
      <c r="H1107" s="187">
        <v>9</v>
      </c>
      <c r="I1107" s="187" t="s">
        <v>416</v>
      </c>
      <c r="J1107" s="187" t="s">
        <v>433</v>
      </c>
      <c r="K1107" s="187">
        <v>0.45</v>
      </c>
      <c r="L1107" s="187">
        <v>0.92</v>
      </c>
    </row>
    <row r="1108" spans="2:12" ht="20.100000000000001" customHeight="1" x14ac:dyDescent="0.4">
      <c r="B1108" s="187" t="s">
        <v>397</v>
      </c>
      <c r="C1108" s="187" t="s">
        <v>431</v>
      </c>
      <c r="D1108" s="187" t="s">
        <v>415</v>
      </c>
      <c r="E1108" s="187" t="s">
        <v>432</v>
      </c>
      <c r="F1108" s="187">
        <v>9</v>
      </c>
      <c r="G1108" s="187" t="s">
        <v>401</v>
      </c>
      <c r="H1108" s="187">
        <v>9</v>
      </c>
      <c r="I1108" s="187" t="s">
        <v>416</v>
      </c>
      <c r="J1108" s="187" t="s">
        <v>433</v>
      </c>
      <c r="K1108" s="187">
        <v>0.32</v>
      </c>
      <c r="L1108" s="187">
        <v>0.92</v>
      </c>
    </row>
    <row r="1109" spans="2:12" ht="20.100000000000001" customHeight="1" x14ac:dyDescent="0.4">
      <c r="B1109" s="187" t="s">
        <v>397</v>
      </c>
      <c r="C1109" s="187" t="s">
        <v>443</v>
      </c>
      <c r="D1109" s="187" t="s">
        <v>415</v>
      </c>
      <c r="E1109" s="187" t="s">
        <v>434</v>
      </c>
      <c r="F1109" s="187">
        <v>9</v>
      </c>
      <c r="G1109" s="187" t="s">
        <v>401</v>
      </c>
      <c r="H1109" s="187">
        <v>9</v>
      </c>
      <c r="I1109" s="187" t="s">
        <v>416</v>
      </c>
      <c r="J1109" s="187" t="s">
        <v>402</v>
      </c>
      <c r="K1109" s="187">
        <v>0.53</v>
      </c>
      <c r="L1109" s="187">
        <v>0.92</v>
      </c>
    </row>
    <row r="1110" spans="2:12" ht="20.100000000000001" customHeight="1" x14ac:dyDescent="0.4">
      <c r="B1110" s="187" t="s">
        <v>397</v>
      </c>
      <c r="C1110" s="187" t="s">
        <v>426</v>
      </c>
      <c r="D1110" s="187" t="s">
        <v>405</v>
      </c>
      <c r="E1110" s="187" t="s">
        <v>418</v>
      </c>
      <c r="F1110" s="187">
        <v>9</v>
      </c>
      <c r="G1110" s="187" t="s">
        <v>406</v>
      </c>
      <c r="H1110" s="187">
        <v>9</v>
      </c>
      <c r="I1110" s="187" t="s">
        <v>418</v>
      </c>
      <c r="J1110" s="187" t="s">
        <v>433</v>
      </c>
      <c r="K1110" s="187">
        <v>0.44</v>
      </c>
      <c r="L1110" s="187">
        <v>0.92</v>
      </c>
    </row>
    <row r="1111" spans="2:12" ht="20.100000000000001" customHeight="1" x14ac:dyDescent="0.4">
      <c r="B1111" s="187" t="s">
        <v>397</v>
      </c>
      <c r="C1111" s="187" t="s">
        <v>445</v>
      </c>
      <c r="D1111" s="187" t="s">
        <v>399</v>
      </c>
      <c r="E1111" s="187" t="s">
        <v>434</v>
      </c>
      <c r="F1111" s="187">
        <v>8</v>
      </c>
      <c r="G1111" s="187" t="s">
        <v>434</v>
      </c>
      <c r="H1111" s="187">
        <v>9</v>
      </c>
      <c r="I1111" s="187" t="s">
        <v>418</v>
      </c>
      <c r="J1111" s="187" t="s">
        <v>402</v>
      </c>
      <c r="K1111" s="187">
        <v>0.51</v>
      </c>
      <c r="L1111" s="187">
        <v>0.92</v>
      </c>
    </row>
    <row r="1112" spans="2:12" ht="20.100000000000001" customHeight="1" x14ac:dyDescent="0.4">
      <c r="B1112" s="187" t="s">
        <v>397</v>
      </c>
      <c r="C1112" s="187" t="s">
        <v>445</v>
      </c>
      <c r="D1112" s="187" t="s">
        <v>408</v>
      </c>
      <c r="E1112" s="187" t="s">
        <v>434</v>
      </c>
      <c r="F1112" s="187">
        <v>8</v>
      </c>
      <c r="G1112" s="187" t="s">
        <v>409</v>
      </c>
      <c r="H1112" s="187">
        <v>9</v>
      </c>
      <c r="I1112" s="187" t="s">
        <v>418</v>
      </c>
      <c r="J1112" s="187" t="s">
        <v>402</v>
      </c>
      <c r="K1112" s="187">
        <v>0.51</v>
      </c>
      <c r="L1112" s="187">
        <v>0.92</v>
      </c>
    </row>
    <row r="1113" spans="2:12" ht="20.100000000000001" customHeight="1" x14ac:dyDescent="0.4">
      <c r="B1113" s="187" t="s">
        <v>397</v>
      </c>
      <c r="C1113" s="187" t="s">
        <v>445</v>
      </c>
      <c r="D1113" s="187" t="s">
        <v>419</v>
      </c>
      <c r="E1113" s="187" t="s">
        <v>444</v>
      </c>
      <c r="F1113" s="187">
        <v>8</v>
      </c>
      <c r="G1113" s="187" t="s">
        <v>420</v>
      </c>
      <c r="H1113" s="187">
        <v>9</v>
      </c>
      <c r="I1113" s="187" t="s">
        <v>412</v>
      </c>
      <c r="J1113" s="187" t="s">
        <v>402</v>
      </c>
      <c r="K1113" s="187">
        <v>0.51</v>
      </c>
      <c r="L1113" s="187">
        <v>0.92</v>
      </c>
    </row>
    <row r="1114" spans="2:12" ht="20.100000000000001" customHeight="1" x14ac:dyDescent="0.4">
      <c r="B1114" s="187" t="s">
        <v>397</v>
      </c>
      <c r="C1114" s="187" t="s">
        <v>445</v>
      </c>
      <c r="D1114" s="187" t="s">
        <v>421</v>
      </c>
      <c r="E1114" s="187" t="s">
        <v>444</v>
      </c>
      <c r="F1114" s="187">
        <v>8</v>
      </c>
      <c r="G1114" s="187" t="s">
        <v>422</v>
      </c>
      <c r="H1114" s="187">
        <v>9</v>
      </c>
      <c r="I1114" s="187" t="s">
        <v>412</v>
      </c>
      <c r="J1114" s="187" t="s">
        <v>402</v>
      </c>
      <c r="K1114" s="187">
        <v>0.51</v>
      </c>
      <c r="L1114" s="187">
        <v>0.92</v>
      </c>
    </row>
    <row r="1115" spans="2:12" ht="20.100000000000001" customHeight="1" x14ac:dyDescent="0.4">
      <c r="B1115" s="187" t="s">
        <v>397</v>
      </c>
      <c r="C1115" s="187" t="s">
        <v>445</v>
      </c>
      <c r="D1115" s="187" t="s">
        <v>423</v>
      </c>
      <c r="E1115" s="187" t="s">
        <v>444</v>
      </c>
      <c r="F1115" s="187">
        <v>8</v>
      </c>
      <c r="G1115" s="187" t="s">
        <v>424</v>
      </c>
      <c r="H1115" s="187">
        <v>9</v>
      </c>
      <c r="I1115" s="187" t="s">
        <v>412</v>
      </c>
      <c r="J1115" s="187" t="s">
        <v>402</v>
      </c>
      <c r="K1115" s="187">
        <v>0.39</v>
      </c>
      <c r="L1115" s="187">
        <v>0.92</v>
      </c>
    </row>
    <row r="1116" spans="2:12" ht="20.100000000000001" customHeight="1" x14ac:dyDescent="0.4">
      <c r="B1116" s="187" t="s">
        <v>397</v>
      </c>
      <c r="C1116" s="187" t="s">
        <v>398</v>
      </c>
      <c r="D1116" s="187" t="s">
        <v>419</v>
      </c>
      <c r="E1116" s="187" t="s">
        <v>407</v>
      </c>
      <c r="F1116" s="187">
        <v>8</v>
      </c>
      <c r="G1116" s="187" t="s">
        <v>438</v>
      </c>
      <c r="H1116" s="187">
        <v>9</v>
      </c>
      <c r="I1116" s="187" t="s">
        <v>407</v>
      </c>
      <c r="J1116" s="187" t="s">
        <v>433</v>
      </c>
      <c r="K1116" s="187">
        <v>0.31</v>
      </c>
      <c r="L1116" s="187">
        <v>0.93</v>
      </c>
    </row>
    <row r="1117" spans="2:12" ht="20.100000000000001" customHeight="1" x14ac:dyDescent="0.4">
      <c r="B1117" s="187" t="s">
        <v>397</v>
      </c>
      <c r="C1117" s="187" t="s">
        <v>398</v>
      </c>
      <c r="D1117" s="187" t="s">
        <v>421</v>
      </c>
      <c r="E1117" s="187" t="s">
        <v>407</v>
      </c>
      <c r="F1117" s="187">
        <v>8</v>
      </c>
      <c r="G1117" s="187" t="s">
        <v>439</v>
      </c>
      <c r="H1117" s="187">
        <v>9</v>
      </c>
      <c r="I1117" s="187" t="s">
        <v>407</v>
      </c>
      <c r="J1117" s="187" t="s">
        <v>433</v>
      </c>
      <c r="K1117" s="187">
        <v>0.31</v>
      </c>
      <c r="L1117" s="187">
        <v>0.93</v>
      </c>
    </row>
    <row r="1118" spans="2:12" ht="20.100000000000001" customHeight="1" x14ac:dyDescent="0.4">
      <c r="B1118" s="187" t="s">
        <v>397</v>
      </c>
      <c r="C1118" s="187" t="s">
        <v>398</v>
      </c>
      <c r="D1118" s="187" t="s">
        <v>419</v>
      </c>
      <c r="E1118" s="187" t="s">
        <v>400</v>
      </c>
      <c r="F1118" s="187">
        <v>8</v>
      </c>
      <c r="G1118" s="187" t="s">
        <v>438</v>
      </c>
      <c r="H1118" s="187">
        <v>9</v>
      </c>
      <c r="I1118" s="187" t="s">
        <v>400</v>
      </c>
      <c r="J1118" s="187" t="s">
        <v>433</v>
      </c>
      <c r="K1118" s="187">
        <v>0.31</v>
      </c>
      <c r="L1118" s="187">
        <v>0.93</v>
      </c>
    </row>
    <row r="1119" spans="2:12" ht="20.100000000000001" customHeight="1" x14ac:dyDescent="0.4">
      <c r="B1119" s="187" t="s">
        <v>397</v>
      </c>
      <c r="C1119" s="187" t="s">
        <v>398</v>
      </c>
      <c r="D1119" s="187" t="s">
        <v>421</v>
      </c>
      <c r="E1119" s="187" t="s">
        <v>400</v>
      </c>
      <c r="F1119" s="187">
        <v>8</v>
      </c>
      <c r="G1119" s="187" t="s">
        <v>439</v>
      </c>
      <c r="H1119" s="187">
        <v>9</v>
      </c>
      <c r="I1119" s="187" t="s">
        <v>400</v>
      </c>
      <c r="J1119" s="187" t="s">
        <v>433</v>
      </c>
      <c r="K1119" s="187">
        <v>0.31</v>
      </c>
      <c r="L1119" s="187">
        <v>0.93</v>
      </c>
    </row>
    <row r="1120" spans="2:12" ht="20.100000000000001" customHeight="1" x14ac:dyDescent="0.4">
      <c r="B1120" s="187" t="s">
        <v>397</v>
      </c>
      <c r="C1120" s="187" t="s">
        <v>426</v>
      </c>
      <c r="D1120" s="187" t="s">
        <v>399</v>
      </c>
      <c r="E1120" s="187" t="s">
        <v>412</v>
      </c>
      <c r="F1120" s="187">
        <v>9</v>
      </c>
      <c r="G1120" s="187" t="s">
        <v>401</v>
      </c>
      <c r="H1120" s="187">
        <v>9</v>
      </c>
      <c r="I1120" s="187" t="s">
        <v>412</v>
      </c>
      <c r="J1120" s="187" t="s">
        <v>433</v>
      </c>
      <c r="K1120" s="187">
        <v>0.45</v>
      </c>
      <c r="L1120" s="187">
        <v>0.93</v>
      </c>
    </row>
    <row r="1121" spans="2:12" ht="20.100000000000001" customHeight="1" x14ac:dyDescent="0.4">
      <c r="B1121" s="187" t="s">
        <v>397</v>
      </c>
      <c r="C1121" s="187" t="s">
        <v>427</v>
      </c>
      <c r="D1121" s="187" t="s">
        <v>399</v>
      </c>
      <c r="E1121" s="187" t="s">
        <v>412</v>
      </c>
      <c r="F1121" s="187">
        <v>9</v>
      </c>
      <c r="G1121" s="187" t="s">
        <v>401</v>
      </c>
      <c r="H1121" s="187">
        <v>9</v>
      </c>
      <c r="I1121" s="187" t="s">
        <v>429</v>
      </c>
      <c r="J1121" s="187" t="s">
        <v>433</v>
      </c>
      <c r="K1121" s="187">
        <v>0.36</v>
      </c>
      <c r="L1121" s="187">
        <v>0.93</v>
      </c>
    </row>
    <row r="1122" spans="2:12" ht="20.100000000000001" customHeight="1" x14ac:dyDescent="0.4">
      <c r="B1122" s="187" t="s">
        <v>397</v>
      </c>
      <c r="C1122" s="187" t="s">
        <v>430</v>
      </c>
      <c r="D1122" s="187" t="s">
        <v>405</v>
      </c>
      <c r="E1122" s="187" t="s">
        <v>412</v>
      </c>
      <c r="F1122" s="187">
        <v>9</v>
      </c>
      <c r="G1122" s="187" t="s">
        <v>406</v>
      </c>
      <c r="H1122" s="187">
        <v>9</v>
      </c>
      <c r="I1122" s="187" t="s">
        <v>414</v>
      </c>
      <c r="J1122" s="187" t="s">
        <v>433</v>
      </c>
      <c r="K1122" s="187">
        <v>0.45</v>
      </c>
      <c r="L1122" s="187">
        <v>0.93</v>
      </c>
    </row>
    <row r="1123" spans="2:12" ht="20.100000000000001" customHeight="1" x14ac:dyDescent="0.4">
      <c r="B1123" s="187" t="s">
        <v>397</v>
      </c>
      <c r="C1123" s="187" t="s">
        <v>430</v>
      </c>
      <c r="D1123" s="187" t="s">
        <v>408</v>
      </c>
      <c r="E1123" s="187" t="s">
        <v>411</v>
      </c>
      <c r="F1123" s="187">
        <v>9</v>
      </c>
      <c r="G1123" s="187" t="s">
        <v>409</v>
      </c>
      <c r="H1123" s="187">
        <v>9</v>
      </c>
      <c r="I1123" s="187" t="s">
        <v>414</v>
      </c>
      <c r="J1123" s="187" t="s">
        <v>433</v>
      </c>
      <c r="K1123" s="187">
        <v>0.45</v>
      </c>
      <c r="L1123" s="187">
        <v>0.93</v>
      </c>
    </row>
    <row r="1124" spans="2:12" ht="20.100000000000001" customHeight="1" x14ac:dyDescent="0.4">
      <c r="B1124" s="187" t="s">
        <v>397</v>
      </c>
      <c r="C1124" s="187" t="s">
        <v>431</v>
      </c>
      <c r="D1124" s="187" t="s">
        <v>405</v>
      </c>
      <c r="E1124" s="187" t="s">
        <v>429</v>
      </c>
      <c r="F1124" s="187">
        <v>9</v>
      </c>
      <c r="G1124" s="187" t="s">
        <v>406</v>
      </c>
      <c r="H1124" s="187">
        <v>9</v>
      </c>
      <c r="I1124" s="187" t="s">
        <v>414</v>
      </c>
      <c r="J1124" s="187" t="s">
        <v>433</v>
      </c>
      <c r="K1124" s="187">
        <v>0.32</v>
      </c>
      <c r="L1124" s="187">
        <v>0.93</v>
      </c>
    </row>
    <row r="1125" spans="2:12" ht="20.100000000000001" customHeight="1" x14ac:dyDescent="0.4">
      <c r="B1125" s="187" t="s">
        <v>397</v>
      </c>
      <c r="C1125" s="187" t="s">
        <v>431</v>
      </c>
      <c r="D1125" s="187" t="s">
        <v>408</v>
      </c>
      <c r="E1125" s="187" t="s">
        <v>428</v>
      </c>
      <c r="F1125" s="187">
        <v>9</v>
      </c>
      <c r="G1125" s="187" t="s">
        <v>409</v>
      </c>
      <c r="H1125" s="187">
        <v>9</v>
      </c>
      <c r="I1125" s="187" t="s">
        <v>414</v>
      </c>
      <c r="J1125" s="187" t="s">
        <v>433</v>
      </c>
      <c r="K1125" s="187">
        <v>0.32</v>
      </c>
      <c r="L1125" s="187">
        <v>0.93</v>
      </c>
    </row>
    <row r="1126" spans="2:12" ht="20.100000000000001" customHeight="1" x14ac:dyDescent="0.4">
      <c r="B1126" s="187" t="s">
        <v>397</v>
      </c>
      <c r="C1126" s="187" t="s">
        <v>398</v>
      </c>
      <c r="D1126" s="187" t="s">
        <v>399</v>
      </c>
      <c r="E1126" s="187" t="s">
        <v>407</v>
      </c>
      <c r="F1126" s="187">
        <v>8</v>
      </c>
      <c r="G1126" s="187" t="s">
        <v>434</v>
      </c>
      <c r="H1126" s="187">
        <v>9</v>
      </c>
      <c r="I1126" s="187" t="s">
        <v>407</v>
      </c>
      <c r="J1126" s="187" t="s">
        <v>433</v>
      </c>
      <c r="K1126" s="187">
        <v>0.32</v>
      </c>
      <c r="L1126" s="187">
        <v>0.93</v>
      </c>
    </row>
    <row r="1127" spans="2:12" ht="20.100000000000001" customHeight="1" x14ac:dyDescent="0.4">
      <c r="B1127" s="187" t="s">
        <v>397</v>
      </c>
      <c r="C1127" s="187" t="s">
        <v>398</v>
      </c>
      <c r="D1127" s="187" t="s">
        <v>408</v>
      </c>
      <c r="E1127" s="187" t="s">
        <v>407</v>
      </c>
      <c r="F1127" s="187">
        <v>8</v>
      </c>
      <c r="G1127" s="187" t="s">
        <v>409</v>
      </c>
      <c r="H1127" s="187">
        <v>9</v>
      </c>
      <c r="I1127" s="187" t="s">
        <v>407</v>
      </c>
      <c r="J1127" s="187" t="s">
        <v>433</v>
      </c>
      <c r="K1127" s="187">
        <v>0.32</v>
      </c>
      <c r="L1127" s="187">
        <v>0.93</v>
      </c>
    </row>
    <row r="1128" spans="2:12" ht="20.100000000000001" customHeight="1" x14ac:dyDescent="0.4">
      <c r="B1128" s="187" t="s">
        <v>397</v>
      </c>
      <c r="C1128" s="187" t="s">
        <v>398</v>
      </c>
      <c r="D1128" s="187" t="s">
        <v>419</v>
      </c>
      <c r="E1128" s="187" t="s">
        <v>400</v>
      </c>
      <c r="F1128" s="187">
        <v>8</v>
      </c>
      <c r="G1128" s="187" t="s">
        <v>420</v>
      </c>
      <c r="H1128" s="187">
        <v>9</v>
      </c>
      <c r="I1128" s="187" t="s">
        <v>400</v>
      </c>
      <c r="J1128" s="187" t="s">
        <v>433</v>
      </c>
      <c r="K1128" s="187">
        <v>0.32</v>
      </c>
      <c r="L1128" s="187">
        <v>0.93</v>
      </c>
    </row>
    <row r="1129" spans="2:12" ht="20.100000000000001" customHeight="1" x14ac:dyDescent="0.4">
      <c r="B1129" s="187" t="s">
        <v>397</v>
      </c>
      <c r="C1129" s="187" t="s">
        <v>398</v>
      </c>
      <c r="D1129" s="187" t="s">
        <v>421</v>
      </c>
      <c r="E1129" s="187" t="s">
        <v>400</v>
      </c>
      <c r="F1129" s="187">
        <v>8</v>
      </c>
      <c r="G1129" s="187" t="s">
        <v>422</v>
      </c>
      <c r="H1129" s="187">
        <v>9</v>
      </c>
      <c r="I1129" s="187" t="s">
        <v>400</v>
      </c>
      <c r="J1129" s="187" t="s">
        <v>433</v>
      </c>
      <c r="K1129" s="187">
        <v>0.32</v>
      </c>
      <c r="L1129" s="187">
        <v>0.93</v>
      </c>
    </row>
    <row r="1130" spans="2:12" ht="20.100000000000001" customHeight="1" x14ac:dyDescent="0.4">
      <c r="B1130" s="187" t="s">
        <v>397</v>
      </c>
      <c r="C1130" s="187" t="s">
        <v>398</v>
      </c>
      <c r="D1130" s="187" t="s">
        <v>423</v>
      </c>
      <c r="E1130" s="187" t="s">
        <v>400</v>
      </c>
      <c r="F1130" s="187">
        <v>8</v>
      </c>
      <c r="G1130" s="187" t="s">
        <v>424</v>
      </c>
      <c r="H1130" s="187">
        <v>9</v>
      </c>
      <c r="I1130" s="187" t="s">
        <v>400</v>
      </c>
      <c r="J1130" s="187" t="s">
        <v>433</v>
      </c>
      <c r="K1130" s="187">
        <v>0.26</v>
      </c>
      <c r="L1130" s="187">
        <v>0.93</v>
      </c>
    </row>
    <row r="1131" spans="2:12" ht="20.100000000000001" customHeight="1" x14ac:dyDescent="0.4">
      <c r="B1131" s="187" t="s">
        <v>397</v>
      </c>
      <c r="C1131" s="187" t="s">
        <v>410</v>
      </c>
      <c r="D1131" s="187" t="s">
        <v>419</v>
      </c>
      <c r="E1131" s="187" t="s">
        <v>418</v>
      </c>
      <c r="F1131" s="187">
        <v>8</v>
      </c>
      <c r="G1131" s="187" t="s">
        <v>438</v>
      </c>
      <c r="H1131" s="187">
        <v>9</v>
      </c>
      <c r="I1131" s="187" t="s">
        <v>407</v>
      </c>
      <c r="J1131" s="187" t="s">
        <v>433</v>
      </c>
      <c r="K1131" s="187">
        <v>0.39</v>
      </c>
      <c r="L1131" s="187">
        <v>0.94</v>
      </c>
    </row>
    <row r="1132" spans="2:12" ht="20.100000000000001" customHeight="1" x14ac:dyDescent="0.4">
      <c r="B1132" s="187" t="s">
        <v>397</v>
      </c>
      <c r="C1132" s="187" t="s">
        <v>410</v>
      </c>
      <c r="D1132" s="187" t="s">
        <v>421</v>
      </c>
      <c r="E1132" s="187" t="s">
        <v>418</v>
      </c>
      <c r="F1132" s="187">
        <v>8</v>
      </c>
      <c r="G1132" s="187" t="s">
        <v>439</v>
      </c>
      <c r="H1132" s="187">
        <v>9</v>
      </c>
      <c r="I1132" s="187" t="s">
        <v>407</v>
      </c>
      <c r="J1132" s="187" t="s">
        <v>433</v>
      </c>
      <c r="K1132" s="187">
        <v>0.39</v>
      </c>
      <c r="L1132" s="187">
        <v>0.94</v>
      </c>
    </row>
    <row r="1133" spans="2:12" ht="20.100000000000001" customHeight="1" x14ac:dyDescent="0.4">
      <c r="B1133" s="187" t="s">
        <v>397</v>
      </c>
      <c r="C1133" s="187" t="s">
        <v>410</v>
      </c>
      <c r="D1133" s="187" t="s">
        <v>419</v>
      </c>
      <c r="E1133" s="187" t="s">
        <v>412</v>
      </c>
      <c r="F1133" s="187">
        <v>8</v>
      </c>
      <c r="G1133" s="187" t="s">
        <v>438</v>
      </c>
      <c r="H1133" s="187">
        <v>9</v>
      </c>
      <c r="I1133" s="187" t="s">
        <v>400</v>
      </c>
      <c r="J1133" s="187" t="s">
        <v>433</v>
      </c>
      <c r="K1133" s="187">
        <v>0.39</v>
      </c>
      <c r="L1133" s="187">
        <v>0.94</v>
      </c>
    </row>
    <row r="1134" spans="2:12" ht="20.100000000000001" customHeight="1" x14ac:dyDescent="0.4">
      <c r="B1134" s="187" t="s">
        <v>397</v>
      </c>
      <c r="C1134" s="187" t="s">
        <v>410</v>
      </c>
      <c r="D1134" s="187" t="s">
        <v>421</v>
      </c>
      <c r="E1134" s="187" t="s">
        <v>412</v>
      </c>
      <c r="F1134" s="187">
        <v>8</v>
      </c>
      <c r="G1134" s="187" t="s">
        <v>439</v>
      </c>
      <c r="H1134" s="187">
        <v>9</v>
      </c>
      <c r="I1134" s="187" t="s">
        <v>400</v>
      </c>
      <c r="J1134" s="187" t="s">
        <v>433</v>
      </c>
      <c r="K1134" s="187">
        <v>0.39</v>
      </c>
      <c r="L1134" s="187">
        <v>0.94</v>
      </c>
    </row>
    <row r="1135" spans="2:12" ht="20.100000000000001" customHeight="1" x14ac:dyDescent="0.4">
      <c r="B1135" s="187" t="s">
        <v>397</v>
      </c>
      <c r="C1135" s="187" t="s">
        <v>398</v>
      </c>
      <c r="D1135" s="187" t="s">
        <v>405</v>
      </c>
      <c r="E1135" s="187" t="s">
        <v>403</v>
      </c>
      <c r="F1135" s="187">
        <v>8</v>
      </c>
      <c r="G1135" s="187" t="s">
        <v>406</v>
      </c>
      <c r="H1135" s="187">
        <v>9</v>
      </c>
      <c r="I1135" s="187" t="s">
        <v>403</v>
      </c>
      <c r="J1135" s="187" t="s">
        <v>433</v>
      </c>
      <c r="K1135" s="187">
        <v>0.32</v>
      </c>
      <c r="L1135" s="187">
        <v>0.94</v>
      </c>
    </row>
    <row r="1136" spans="2:12" ht="20.100000000000001" customHeight="1" x14ac:dyDescent="0.4">
      <c r="B1136" s="187" t="s">
        <v>397</v>
      </c>
      <c r="C1136" s="187" t="s">
        <v>410</v>
      </c>
      <c r="D1136" s="187" t="s">
        <v>399</v>
      </c>
      <c r="E1136" s="187" t="s">
        <v>418</v>
      </c>
      <c r="F1136" s="187">
        <v>8</v>
      </c>
      <c r="G1136" s="187" t="s">
        <v>434</v>
      </c>
      <c r="H1136" s="187">
        <v>9</v>
      </c>
      <c r="I1136" s="187" t="s">
        <v>407</v>
      </c>
      <c r="J1136" s="187" t="s">
        <v>433</v>
      </c>
      <c r="K1136" s="187">
        <v>0.39</v>
      </c>
      <c r="L1136" s="187">
        <v>0.94</v>
      </c>
    </row>
    <row r="1137" spans="2:12" ht="20.100000000000001" customHeight="1" x14ac:dyDescent="0.4">
      <c r="B1137" s="187" t="s">
        <v>397</v>
      </c>
      <c r="C1137" s="187" t="s">
        <v>410</v>
      </c>
      <c r="D1137" s="187" t="s">
        <v>408</v>
      </c>
      <c r="E1137" s="187" t="s">
        <v>418</v>
      </c>
      <c r="F1137" s="187">
        <v>8</v>
      </c>
      <c r="G1137" s="187" t="s">
        <v>409</v>
      </c>
      <c r="H1137" s="187">
        <v>9</v>
      </c>
      <c r="I1137" s="187" t="s">
        <v>407</v>
      </c>
      <c r="J1137" s="187" t="s">
        <v>433</v>
      </c>
      <c r="K1137" s="187">
        <v>0.39</v>
      </c>
      <c r="L1137" s="187">
        <v>0.94</v>
      </c>
    </row>
    <row r="1138" spans="2:12" ht="20.100000000000001" customHeight="1" x14ac:dyDescent="0.4">
      <c r="B1138" s="187" t="s">
        <v>397</v>
      </c>
      <c r="C1138" s="187" t="s">
        <v>410</v>
      </c>
      <c r="D1138" s="187" t="s">
        <v>419</v>
      </c>
      <c r="E1138" s="187" t="s">
        <v>412</v>
      </c>
      <c r="F1138" s="187">
        <v>8</v>
      </c>
      <c r="G1138" s="187" t="s">
        <v>420</v>
      </c>
      <c r="H1138" s="187">
        <v>9</v>
      </c>
      <c r="I1138" s="187" t="s">
        <v>400</v>
      </c>
      <c r="J1138" s="187" t="s">
        <v>433</v>
      </c>
      <c r="K1138" s="187">
        <v>0.39</v>
      </c>
      <c r="L1138" s="187">
        <v>0.94</v>
      </c>
    </row>
    <row r="1139" spans="2:12" ht="20.100000000000001" customHeight="1" x14ac:dyDescent="0.4">
      <c r="B1139" s="187" t="s">
        <v>397</v>
      </c>
      <c r="C1139" s="187" t="s">
        <v>410</v>
      </c>
      <c r="D1139" s="187" t="s">
        <v>421</v>
      </c>
      <c r="E1139" s="187" t="s">
        <v>412</v>
      </c>
      <c r="F1139" s="187">
        <v>8</v>
      </c>
      <c r="G1139" s="187" t="s">
        <v>422</v>
      </c>
      <c r="H1139" s="187">
        <v>9</v>
      </c>
      <c r="I1139" s="187" t="s">
        <v>400</v>
      </c>
      <c r="J1139" s="187" t="s">
        <v>433</v>
      </c>
      <c r="K1139" s="187">
        <v>0.39</v>
      </c>
      <c r="L1139" s="187">
        <v>0.94</v>
      </c>
    </row>
    <row r="1140" spans="2:12" ht="20.100000000000001" customHeight="1" x14ac:dyDescent="0.4">
      <c r="B1140" s="187" t="s">
        <v>397</v>
      </c>
      <c r="C1140" s="187" t="s">
        <v>410</v>
      </c>
      <c r="D1140" s="187" t="s">
        <v>423</v>
      </c>
      <c r="E1140" s="187" t="s">
        <v>412</v>
      </c>
      <c r="F1140" s="187">
        <v>8</v>
      </c>
      <c r="G1140" s="187" t="s">
        <v>424</v>
      </c>
      <c r="H1140" s="187">
        <v>9</v>
      </c>
      <c r="I1140" s="187" t="s">
        <v>400</v>
      </c>
      <c r="J1140" s="187" t="s">
        <v>433</v>
      </c>
      <c r="K1140" s="187">
        <v>0.34</v>
      </c>
      <c r="L1140" s="187">
        <v>0.94</v>
      </c>
    </row>
    <row r="1141" spans="2:12" ht="20.100000000000001" customHeight="1" x14ac:dyDescent="0.4">
      <c r="B1141" s="187" t="s">
        <v>397</v>
      </c>
      <c r="C1141" s="187" t="s">
        <v>426</v>
      </c>
      <c r="D1141" s="187" t="s">
        <v>419</v>
      </c>
      <c r="E1141" s="187" t="s">
        <v>418</v>
      </c>
      <c r="F1141" s="187">
        <v>8</v>
      </c>
      <c r="G1141" s="187" t="s">
        <v>438</v>
      </c>
      <c r="H1141" s="187">
        <v>9</v>
      </c>
      <c r="I1141" s="187" t="s">
        <v>418</v>
      </c>
      <c r="J1141" s="187" t="s">
        <v>433</v>
      </c>
      <c r="K1141" s="187">
        <v>0.43</v>
      </c>
      <c r="L1141" s="187">
        <v>0.95</v>
      </c>
    </row>
    <row r="1142" spans="2:12" ht="20.100000000000001" customHeight="1" x14ac:dyDescent="0.4">
      <c r="B1142" s="187" t="s">
        <v>397</v>
      </c>
      <c r="C1142" s="187" t="s">
        <v>426</v>
      </c>
      <c r="D1142" s="187" t="s">
        <v>421</v>
      </c>
      <c r="E1142" s="187" t="s">
        <v>418</v>
      </c>
      <c r="F1142" s="187">
        <v>8</v>
      </c>
      <c r="G1142" s="187" t="s">
        <v>439</v>
      </c>
      <c r="H1142" s="187">
        <v>9</v>
      </c>
      <c r="I1142" s="187" t="s">
        <v>418</v>
      </c>
      <c r="J1142" s="187" t="s">
        <v>433</v>
      </c>
      <c r="K1142" s="187">
        <v>0.43</v>
      </c>
      <c r="L1142" s="187">
        <v>0.95</v>
      </c>
    </row>
    <row r="1143" spans="2:12" ht="20.100000000000001" customHeight="1" x14ac:dyDescent="0.4">
      <c r="B1143" s="187" t="s">
        <v>397</v>
      </c>
      <c r="C1143" s="187" t="s">
        <v>427</v>
      </c>
      <c r="D1143" s="187" t="s">
        <v>419</v>
      </c>
      <c r="E1143" s="187" t="s">
        <v>418</v>
      </c>
      <c r="F1143" s="187">
        <v>8</v>
      </c>
      <c r="G1143" s="187" t="s">
        <v>438</v>
      </c>
      <c r="H1143" s="187">
        <v>9</v>
      </c>
      <c r="I1143" s="187" t="s">
        <v>432</v>
      </c>
      <c r="J1143" s="187" t="s">
        <v>433</v>
      </c>
      <c r="K1143" s="187">
        <v>0.35</v>
      </c>
      <c r="L1143" s="187">
        <v>0.95</v>
      </c>
    </row>
    <row r="1144" spans="2:12" ht="20.100000000000001" customHeight="1" x14ac:dyDescent="0.4">
      <c r="B1144" s="187" t="s">
        <v>397</v>
      </c>
      <c r="C1144" s="187" t="s">
        <v>427</v>
      </c>
      <c r="D1144" s="187" t="s">
        <v>421</v>
      </c>
      <c r="E1144" s="187" t="s">
        <v>418</v>
      </c>
      <c r="F1144" s="187">
        <v>8</v>
      </c>
      <c r="G1144" s="187" t="s">
        <v>439</v>
      </c>
      <c r="H1144" s="187">
        <v>9</v>
      </c>
      <c r="I1144" s="187" t="s">
        <v>432</v>
      </c>
      <c r="J1144" s="187" t="s">
        <v>433</v>
      </c>
      <c r="K1144" s="187">
        <v>0.35</v>
      </c>
      <c r="L1144" s="187">
        <v>0.95</v>
      </c>
    </row>
    <row r="1145" spans="2:12" ht="20.100000000000001" customHeight="1" x14ac:dyDescent="0.4">
      <c r="B1145" s="187" t="s">
        <v>397</v>
      </c>
      <c r="C1145" s="187" t="s">
        <v>410</v>
      </c>
      <c r="D1145" s="187" t="s">
        <v>405</v>
      </c>
      <c r="E1145" s="187" t="s">
        <v>411</v>
      </c>
      <c r="F1145" s="187">
        <v>8</v>
      </c>
      <c r="G1145" s="187" t="s">
        <v>406</v>
      </c>
      <c r="H1145" s="187">
        <v>9</v>
      </c>
      <c r="I1145" s="187" t="s">
        <v>403</v>
      </c>
      <c r="J1145" s="187" t="s">
        <v>433</v>
      </c>
      <c r="K1145" s="187">
        <v>0.4</v>
      </c>
      <c r="L1145" s="187">
        <v>0.95</v>
      </c>
    </row>
    <row r="1146" spans="2:12" ht="20.100000000000001" customHeight="1" x14ac:dyDescent="0.4">
      <c r="B1146" s="187" t="s">
        <v>397</v>
      </c>
      <c r="C1146" s="187" t="s">
        <v>413</v>
      </c>
      <c r="D1146" s="187" t="s">
        <v>405</v>
      </c>
      <c r="E1146" s="187" t="s">
        <v>407</v>
      </c>
      <c r="F1146" s="187">
        <v>8</v>
      </c>
      <c r="G1146" s="187" t="s">
        <v>406</v>
      </c>
      <c r="H1146" s="187">
        <v>9</v>
      </c>
      <c r="I1146" s="187" t="s">
        <v>414</v>
      </c>
      <c r="J1146" s="187" t="s">
        <v>433</v>
      </c>
      <c r="K1146" s="187">
        <v>0.34</v>
      </c>
      <c r="L1146" s="187">
        <v>0.95</v>
      </c>
    </row>
    <row r="1147" spans="2:12" ht="20.100000000000001" customHeight="1" x14ac:dyDescent="0.4">
      <c r="B1147" s="187" t="s">
        <v>397</v>
      </c>
      <c r="C1147" s="187" t="s">
        <v>413</v>
      </c>
      <c r="D1147" s="187" t="s">
        <v>408</v>
      </c>
      <c r="E1147" s="187" t="s">
        <v>400</v>
      </c>
      <c r="F1147" s="187">
        <v>8</v>
      </c>
      <c r="G1147" s="187" t="s">
        <v>409</v>
      </c>
      <c r="H1147" s="187">
        <v>9</v>
      </c>
      <c r="I1147" s="187" t="s">
        <v>414</v>
      </c>
      <c r="J1147" s="187" t="s">
        <v>433</v>
      </c>
      <c r="K1147" s="187">
        <v>0.34</v>
      </c>
      <c r="L1147" s="187">
        <v>0.95</v>
      </c>
    </row>
    <row r="1148" spans="2:12" ht="20.100000000000001" customHeight="1" x14ac:dyDescent="0.4">
      <c r="B1148" s="187" t="s">
        <v>397</v>
      </c>
      <c r="C1148" s="187" t="s">
        <v>413</v>
      </c>
      <c r="D1148" s="187" t="s">
        <v>415</v>
      </c>
      <c r="E1148" s="187" t="s">
        <v>407</v>
      </c>
      <c r="F1148" s="187">
        <v>8</v>
      </c>
      <c r="G1148" s="187" t="s">
        <v>401</v>
      </c>
      <c r="H1148" s="187">
        <v>9</v>
      </c>
      <c r="I1148" s="187" t="s">
        <v>416</v>
      </c>
      <c r="J1148" s="187" t="s">
        <v>433</v>
      </c>
      <c r="K1148" s="187">
        <v>0.34</v>
      </c>
      <c r="L1148" s="187">
        <v>0.95</v>
      </c>
    </row>
    <row r="1149" spans="2:12" ht="20.100000000000001" customHeight="1" x14ac:dyDescent="0.4">
      <c r="B1149" s="187" t="s">
        <v>397</v>
      </c>
      <c r="C1149" s="187" t="s">
        <v>413</v>
      </c>
      <c r="D1149" s="187" t="s">
        <v>417</v>
      </c>
      <c r="E1149" s="187" t="s">
        <v>403</v>
      </c>
      <c r="F1149" s="187">
        <v>8</v>
      </c>
      <c r="G1149" s="187" t="s">
        <v>406</v>
      </c>
      <c r="H1149" s="187">
        <v>9</v>
      </c>
      <c r="I1149" s="187" t="s">
        <v>416</v>
      </c>
      <c r="J1149" s="187" t="s">
        <v>433</v>
      </c>
      <c r="K1149" s="187">
        <v>0.34</v>
      </c>
      <c r="L1149" s="187">
        <v>0.95</v>
      </c>
    </row>
    <row r="1150" spans="2:12" ht="20.100000000000001" customHeight="1" x14ac:dyDescent="0.4">
      <c r="B1150" s="187" t="s">
        <v>397</v>
      </c>
      <c r="C1150" s="187" t="s">
        <v>443</v>
      </c>
      <c r="D1150" s="187" t="s">
        <v>415</v>
      </c>
      <c r="E1150" s="187" t="s">
        <v>434</v>
      </c>
      <c r="F1150" s="187">
        <v>14</v>
      </c>
      <c r="G1150" s="187" t="s">
        <v>401</v>
      </c>
      <c r="H1150" s="187">
        <v>14</v>
      </c>
      <c r="I1150" s="187" t="s">
        <v>416</v>
      </c>
      <c r="J1150" s="187" t="s">
        <v>433</v>
      </c>
      <c r="K1150" s="187">
        <v>0.53</v>
      </c>
      <c r="L1150" s="187">
        <v>0.95</v>
      </c>
    </row>
    <row r="1151" spans="2:12" ht="20.100000000000001" customHeight="1" x14ac:dyDescent="0.4">
      <c r="B1151" s="187" t="s">
        <v>397</v>
      </c>
      <c r="C1151" s="187" t="s">
        <v>445</v>
      </c>
      <c r="D1151" s="187" t="s">
        <v>399</v>
      </c>
      <c r="E1151" s="187" t="s">
        <v>404</v>
      </c>
      <c r="F1151" s="187">
        <v>14</v>
      </c>
      <c r="G1151" s="187" t="s">
        <v>401</v>
      </c>
      <c r="H1151" s="187">
        <v>14</v>
      </c>
      <c r="I1151" s="187" t="s">
        <v>411</v>
      </c>
      <c r="J1151" s="187" t="s">
        <v>433</v>
      </c>
      <c r="K1151" s="187">
        <v>0.54</v>
      </c>
      <c r="L1151" s="187">
        <v>0.96</v>
      </c>
    </row>
    <row r="1152" spans="2:12" ht="20.100000000000001" customHeight="1" x14ac:dyDescent="0.4">
      <c r="B1152" s="187" t="s">
        <v>397</v>
      </c>
      <c r="C1152" s="187" t="s">
        <v>443</v>
      </c>
      <c r="D1152" s="187" t="s">
        <v>399</v>
      </c>
      <c r="E1152" s="187" t="s">
        <v>444</v>
      </c>
      <c r="F1152" s="187">
        <v>14</v>
      </c>
      <c r="G1152" s="187" t="s">
        <v>401</v>
      </c>
      <c r="H1152" s="187">
        <v>14</v>
      </c>
      <c r="I1152" s="187" t="s">
        <v>414</v>
      </c>
      <c r="J1152" s="187" t="s">
        <v>433</v>
      </c>
      <c r="K1152" s="187">
        <v>0.54</v>
      </c>
      <c r="L1152" s="187">
        <v>0.96</v>
      </c>
    </row>
    <row r="1153" spans="2:12" ht="20.100000000000001" customHeight="1" x14ac:dyDescent="0.4">
      <c r="B1153" s="187" t="s">
        <v>397</v>
      </c>
      <c r="C1153" s="187" t="s">
        <v>443</v>
      </c>
      <c r="D1153" s="187" t="s">
        <v>399</v>
      </c>
      <c r="E1153" s="187" t="s">
        <v>434</v>
      </c>
      <c r="F1153" s="187">
        <v>13</v>
      </c>
      <c r="G1153" s="187" t="s">
        <v>401</v>
      </c>
      <c r="H1153" s="187">
        <v>14</v>
      </c>
      <c r="I1153" s="187" t="s">
        <v>414</v>
      </c>
      <c r="J1153" s="187" t="s">
        <v>433</v>
      </c>
      <c r="K1153" s="187">
        <v>0.53</v>
      </c>
      <c r="L1153" s="187">
        <v>0.96</v>
      </c>
    </row>
    <row r="1154" spans="2:12" ht="20.100000000000001" customHeight="1" x14ac:dyDescent="0.4">
      <c r="B1154" s="187" t="s">
        <v>397</v>
      </c>
      <c r="C1154" s="187" t="s">
        <v>443</v>
      </c>
      <c r="D1154" s="187" t="s">
        <v>405</v>
      </c>
      <c r="E1154" s="187" t="s">
        <v>404</v>
      </c>
      <c r="F1154" s="187">
        <v>13</v>
      </c>
      <c r="G1154" s="187" t="s">
        <v>406</v>
      </c>
      <c r="H1154" s="187">
        <v>14</v>
      </c>
      <c r="I1154" s="187" t="s">
        <v>414</v>
      </c>
      <c r="J1154" s="187" t="s">
        <v>433</v>
      </c>
      <c r="K1154" s="187">
        <v>0.54</v>
      </c>
      <c r="L1154" s="187">
        <v>0.96</v>
      </c>
    </row>
    <row r="1155" spans="2:12" ht="20.100000000000001" customHeight="1" x14ac:dyDescent="0.4">
      <c r="B1155" s="187" t="s">
        <v>397</v>
      </c>
      <c r="C1155" s="187" t="s">
        <v>443</v>
      </c>
      <c r="D1155" s="187" t="s">
        <v>415</v>
      </c>
      <c r="E1155" s="187" t="s">
        <v>404</v>
      </c>
      <c r="F1155" s="187">
        <v>13</v>
      </c>
      <c r="G1155" s="187" t="s">
        <v>401</v>
      </c>
      <c r="H1155" s="187">
        <v>14</v>
      </c>
      <c r="I1155" s="187" t="s">
        <v>416</v>
      </c>
      <c r="J1155" s="187" t="s">
        <v>433</v>
      </c>
      <c r="K1155" s="187">
        <v>0.54</v>
      </c>
      <c r="L1155" s="187">
        <v>0.96</v>
      </c>
    </row>
    <row r="1156" spans="2:12" ht="20.100000000000001" customHeight="1" x14ac:dyDescent="0.4">
      <c r="B1156" s="187" t="s">
        <v>397</v>
      </c>
      <c r="C1156" s="187" t="s">
        <v>426</v>
      </c>
      <c r="D1156" s="187" t="s">
        <v>419</v>
      </c>
      <c r="E1156" s="187" t="s">
        <v>412</v>
      </c>
      <c r="F1156" s="187">
        <v>8</v>
      </c>
      <c r="G1156" s="187" t="s">
        <v>438</v>
      </c>
      <c r="H1156" s="187">
        <v>9</v>
      </c>
      <c r="I1156" s="187" t="s">
        <v>412</v>
      </c>
      <c r="J1156" s="187" t="s">
        <v>433</v>
      </c>
      <c r="K1156" s="187">
        <v>0.44</v>
      </c>
      <c r="L1156" s="187">
        <v>0.96</v>
      </c>
    </row>
    <row r="1157" spans="2:12" ht="20.100000000000001" customHeight="1" x14ac:dyDescent="0.4">
      <c r="B1157" s="187" t="s">
        <v>397</v>
      </c>
      <c r="C1157" s="187" t="s">
        <v>426</v>
      </c>
      <c r="D1157" s="187" t="s">
        <v>421</v>
      </c>
      <c r="E1157" s="187" t="s">
        <v>412</v>
      </c>
      <c r="F1157" s="187">
        <v>8</v>
      </c>
      <c r="G1157" s="187" t="s">
        <v>439</v>
      </c>
      <c r="H1157" s="187">
        <v>9</v>
      </c>
      <c r="I1157" s="187" t="s">
        <v>412</v>
      </c>
      <c r="J1157" s="187" t="s">
        <v>433</v>
      </c>
      <c r="K1157" s="187">
        <v>0.44</v>
      </c>
      <c r="L1157" s="187">
        <v>0.96</v>
      </c>
    </row>
    <row r="1158" spans="2:12" ht="20.100000000000001" customHeight="1" x14ac:dyDescent="0.4">
      <c r="B1158" s="187" t="s">
        <v>397</v>
      </c>
      <c r="C1158" s="187" t="s">
        <v>427</v>
      </c>
      <c r="D1158" s="187" t="s">
        <v>419</v>
      </c>
      <c r="E1158" s="187" t="s">
        <v>412</v>
      </c>
      <c r="F1158" s="187">
        <v>8</v>
      </c>
      <c r="G1158" s="187" t="s">
        <v>438</v>
      </c>
      <c r="H1158" s="187">
        <v>9</v>
      </c>
      <c r="I1158" s="187" t="s">
        <v>429</v>
      </c>
      <c r="J1158" s="187" t="s">
        <v>433</v>
      </c>
      <c r="K1158" s="187">
        <v>0.36</v>
      </c>
      <c r="L1158" s="187">
        <v>0.96</v>
      </c>
    </row>
    <row r="1159" spans="2:12" ht="20.100000000000001" customHeight="1" x14ac:dyDescent="0.4">
      <c r="B1159" s="187" t="s">
        <v>397</v>
      </c>
      <c r="C1159" s="187" t="s">
        <v>427</v>
      </c>
      <c r="D1159" s="187" t="s">
        <v>421</v>
      </c>
      <c r="E1159" s="187" t="s">
        <v>412</v>
      </c>
      <c r="F1159" s="187">
        <v>8</v>
      </c>
      <c r="G1159" s="187" t="s">
        <v>439</v>
      </c>
      <c r="H1159" s="187">
        <v>9</v>
      </c>
      <c r="I1159" s="187" t="s">
        <v>429</v>
      </c>
      <c r="J1159" s="187" t="s">
        <v>433</v>
      </c>
      <c r="K1159" s="187">
        <v>0.36</v>
      </c>
      <c r="L1159" s="187">
        <v>0.96</v>
      </c>
    </row>
    <row r="1160" spans="2:12" ht="20.100000000000001" customHeight="1" x14ac:dyDescent="0.4">
      <c r="B1160" s="187" t="s">
        <v>397</v>
      </c>
      <c r="C1160" s="187" t="s">
        <v>443</v>
      </c>
      <c r="D1160" s="187" t="s">
        <v>399</v>
      </c>
      <c r="E1160" s="187" t="s">
        <v>404</v>
      </c>
      <c r="F1160" s="187">
        <v>13</v>
      </c>
      <c r="G1160" s="187" t="s">
        <v>401</v>
      </c>
      <c r="H1160" s="187">
        <v>14</v>
      </c>
      <c r="I1160" s="187" t="s">
        <v>414</v>
      </c>
      <c r="J1160" s="187" t="s">
        <v>433</v>
      </c>
      <c r="K1160" s="187">
        <v>0.55000000000000004</v>
      </c>
      <c r="L1160" s="187">
        <v>0.96</v>
      </c>
    </row>
    <row r="1161" spans="2:12" ht="20.100000000000001" customHeight="1" x14ac:dyDescent="0.4">
      <c r="B1161" s="187" t="s">
        <v>397</v>
      </c>
      <c r="C1161" s="187" t="s">
        <v>430</v>
      </c>
      <c r="D1161" s="187" t="s">
        <v>415</v>
      </c>
      <c r="E1161" s="187" t="s">
        <v>418</v>
      </c>
      <c r="F1161" s="187">
        <v>8</v>
      </c>
      <c r="G1161" s="187" t="s">
        <v>401</v>
      </c>
      <c r="H1161" s="187">
        <v>9</v>
      </c>
      <c r="I1161" s="187" t="s">
        <v>416</v>
      </c>
      <c r="J1161" s="187" t="s">
        <v>433</v>
      </c>
      <c r="K1161" s="187">
        <v>0.45</v>
      </c>
      <c r="L1161" s="187">
        <v>0.96</v>
      </c>
    </row>
    <row r="1162" spans="2:12" ht="20.100000000000001" customHeight="1" x14ac:dyDescent="0.4">
      <c r="B1162" s="187" t="s">
        <v>397</v>
      </c>
      <c r="C1162" s="187" t="s">
        <v>430</v>
      </c>
      <c r="D1162" s="187" t="s">
        <v>417</v>
      </c>
      <c r="E1162" s="187" t="s">
        <v>411</v>
      </c>
      <c r="F1162" s="187">
        <v>8</v>
      </c>
      <c r="G1162" s="187" t="s">
        <v>406</v>
      </c>
      <c r="H1162" s="187">
        <v>9</v>
      </c>
      <c r="I1162" s="187" t="s">
        <v>416</v>
      </c>
      <c r="J1162" s="187" t="s">
        <v>433</v>
      </c>
      <c r="K1162" s="187">
        <v>0.45</v>
      </c>
      <c r="L1162" s="187">
        <v>0.96</v>
      </c>
    </row>
    <row r="1163" spans="2:12" ht="20.100000000000001" customHeight="1" x14ac:dyDescent="0.4">
      <c r="B1163" s="187" t="s">
        <v>397</v>
      </c>
      <c r="C1163" s="187" t="s">
        <v>431</v>
      </c>
      <c r="D1163" s="187" t="s">
        <v>415</v>
      </c>
      <c r="E1163" s="187" t="s">
        <v>432</v>
      </c>
      <c r="F1163" s="187">
        <v>8</v>
      </c>
      <c r="G1163" s="187" t="s">
        <v>401</v>
      </c>
      <c r="H1163" s="187">
        <v>9</v>
      </c>
      <c r="I1163" s="187" t="s">
        <v>416</v>
      </c>
      <c r="J1163" s="187" t="s">
        <v>433</v>
      </c>
      <c r="K1163" s="187">
        <v>0.32</v>
      </c>
      <c r="L1163" s="187">
        <v>0.96</v>
      </c>
    </row>
    <row r="1164" spans="2:12" ht="20.100000000000001" customHeight="1" x14ac:dyDescent="0.4">
      <c r="B1164" s="187" t="s">
        <v>397</v>
      </c>
      <c r="C1164" s="187" t="s">
        <v>431</v>
      </c>
      <c r="D1164" s="187" t="s">
        <v>417</v>
      </c>
      <c r="E1164" s="187" t="s">
        <v>428</v>
      </c>
      <c r="F1164" s="187">
        <v>8</v>
      </c>
      <c r="G1164" s="187" t="s">
        <v>406</v>
      </c>
      <c r="H1164" s="187">
        <v>9</v>
      </c>
      <c r="I1164" s="187" t="s">
        <v>416</v>
      </c>
      <c r="J1164" s="187" t="s">
        <v>433</v>
      </c>
      <c r="K1164" s="187">
        <v>0.32</v>
      </c>
      <c r="L1164" s="187">
        <v>0.96</v>
      </c>
    </row>
    <row r="1165" spans="2:12" ht="20.100000000000001" customHeight="1" x14ac:dyDescent="0.4">
      <c r="B1165" s="187" t="s">
        <v>397</v>
      </c>
      <c r="C1165" s="187" t="s">
        <v>445</v>
      </c>
      <c r="D1165" s="187" t="s">
        <v>399</v>
      </c>
      <c r="E1165" s="187" t="s">
        <v>444</v>
      </c>
      <c r="F1165" s="187">
        <v>14</v>
      </c>
      <c r="G1165" s="187" t="s">
        <v>401</v>
      </c>
      <c r="H1165" s="187">
        <v>14</v>
      </c>
      <c r="I1165" s="187" t="s">
        <v>412</v>
      </c>
      <c r="J1165" s="187" t="s">
        <v>433</v>
      </c>
      <c r="K1165" s="187">
        <v>0.53</v>
      </c>
      <c r="L1165" s="187">
        <v>0.96</v>
      </c>
    </row>
    <row r="1166" spans="2:12" ht="20.100000000000001" customHeight="1" x14ac:dyDescent="0.4">
      <c r="B1166" s="187" t="s">
        <v>397</v>
      </c>
      <c r="C1166" s="187" t="s">
        <v>445</v>
      </c>
      <c r="D1166" s="187" t="s">
        <v>405</v>
      </c>
      <c r="E1166" s="187" t="s">
        <v>404</v>
      </c>
      <c r="F1166" s="187">
        <v>13</v>
      </c>
      <c r="G1166" s="187" t="s">
        <v>406</v>
      </c>
      <c r="H1166" s="187">
        <v>14</v>
      </c>
      <c r="I1166" s="187" t="s">
        <v>411</v>
      </c>
      <c r="J1166" s="187" t="s">
        <v>433</v>
      </c>
      <c r="K1166" s="187">
        <v>0.54</v>
      </c>
      <c r="L1166" s="187">
        <v>0.96</v>
      </c>
    </row>
    <row r="1167" spans="2:12" ht="20.100000000000001" customHeight="1" x14ac:dyDescent="0.4">
      <c r="B1167" s="187" t="s">
        <v>397</v>
      </c>
      <c r="C1167" s="187" t="s">
        <v>443</v>
      </c>
      <c r="D1167" s="187" t="s">
        <v>405</v>
      </c>
      <c r="E1167" s="187" t="s">
        <v>444</v>
      </c>
      <c r="F1167" s="187">
        <v>14</v>
      </c>
      <c r="G1167" s="187" t="s">
        <v>406</v>
      </c>
      <c r="H1167" s="187">
        <v>14</v>
      </c>
      <c r="I1167" s="187" t="s">
        <v>414</v>
      </c>
      <c r="J1167" s="187" t="s">
        <v>433</v>
      </c>
      <c r="K1167" s="187">
        <v>0.53</v>
      </c>
      <c r="L1167" s="187">
        <v>0.96</v>
      </c>
    </row>
    <row r="1168" spans="2:12" ht="20.100000000000001" customHeight="1" x14ac:dyDescent="0.4">
      <c r="B1168" s="187" t="s">
        <v>397</v>
      </c>
      <c r="C1168" s="187" t="s">
        <v>443</v>
      </c>
      <c r="D1168" s="187" t="s">
        <v>405</v>
      </c>
      <c r="E1168" s="187" t="s">
        <v>434</v>
      </c>
      <c r="F1168" s="187">
        <v>13</v>
      </c>
      <c r="G1168" s="187" t="s">
        <v>406</v>
      </c>
      <c r="H1168" s="187">
        <v>14</v>
      </c>
      <c r="I1168" s="187" t="s">
        <v>414</v>
      </c>
      <c r="J1168" s="187" t="s">
        <v>433</v>
      </c>
      <c r="K1168" s="187">
        <v>0.52</v>
      </c>
      <c r="L1168" s="187">
        <v>0.96</v>
      </c>
    </row>
    <row r="1169" spans="2:12" ht="20.100000000000001" customHeight="1" x14ac:dyDescent="0.4">
      <c r="B1169" s="187" t="s">
        <v>397</v>
      </c>
      <c r="C1169" s="187" t="s">
        <v>443</v>
      </c>
      <c r="D1169" s="187" t="s">
        <v>408</v>
      </c>
      <c r="E1169" s="187" t="s">
        <v>404</v>
      </c>
      <c r="F1169" s="187">
        <v>14</v>
      </c>
      <c r="G1169" s="187" t="s">
        <v>409</v>
      </c>
      <c r="H1169" s="187">
        <v>14</v>
      </c>
      <c r="I1169" s="187" t="s">
        <v>414</v>
      </c>
      <c r="J1169" s="187" t="s">
        <v>433</v>
      </c>
      <c r="K1169" s="187">
        <v>0.53</v>
      </c>
      <c r="L1169" s="187">
        <v>0.96</v>
      </c>
    </row>
    <row r="1170" spans="2:12" ht="20.100000000000001" customHeight="1" x14ac:dyDescent="0.4">
      <c r="B1170" s="187" t="s">
        <v>397</v>
      </c>
      <c r="C1170" s="187" t="s">
        <v>443</v>
      </c>
      <c r="D1170" s="187" t="s">
        <v>408</v>
      </c>
      <c r="E1170" s="187" t="s">
        <v>444</v>
      </c>
      <c r="F1170" s="187">
        <v>13</v>
      </c>
      <c r="G1170" s="187" t="s">
        <v>409</v>
      </c>
      <c r="H1170" s="187">
        <v>14</v>
      </c>
      <c r="I1170" s="187" t="s">
        <v>414</v>
      </c>
      <c r="J1170" s="187" t="s">
        <v>433</v>
      </c>
      <c r="K1170" s="187">
        <v>0.52</v>
      </c>
      <c r="L1170" s="187">
        <v>0.96</v>
      </c>
    </row>
    <row r="1171" spans="2:12" ht="20.100000000000001" customHeight="1" x14ac:dyDescent="0.4">
      <c r="B1171" s="187" t="s">
        <v>397</v>
      </c>
      <c r="C1171" s="187" t="s">
        <v>443</v>
      </c>
      <c r="D1171" s="187" t="s">
        <v>417</v>
      </c>
      <c r="E1171" s="187" t="s">
        <v>404</v>
      </c>
      <c r="F1171" s="187">
        <v>13</v>
      </c>
      <c r="G1171" s="187" t="s">
        <v>406</v>
      </c>
      <c r="H1171" s="187">
        <v>14</v>
      </c>
      <c r="I1171" s="187" t="s">
        <v>416</v>
      </c>
      <c r="J1171" s="187" t="s">
        <v>433</v>
      </c>
      <c r="K1171" s="187">
        <v>0.53</v>
      </c>
      <c r="L1171" s="187">
        <v>0.96</v>
      </c>
    </row>
    <row r="1172" spans="2:12" ht="20.100000000000001" customHeight="1" x14ac:dyDescent="0.4">
      <c r="B1172" s="187" t="s">
        <v>397</v>
      </c>
      <c r="C1172" s="187" t="s">
        <v>426</v>
      </c>
      <c r="D1172" s="187" t="s">
        <v>399</v>
      </c>
      <c r="E1172" s="187" t="s">
        <v>418</v>
      </c>
      <c r="F1172" s="187">
        <v>8</v>
      </c>
      <c r="G1172" s="187" t="s">
        <v>434</v>
      </c>
      <c r="H1172" s="187">
        <v>9</v>
      </c>
      <c r="I1172" s="187" t="s">
        <v>418</v>
      </c>
      <c r="J1172" s="187" t="s">
        <v>433</v>
      </c>
      <c r="K1172" s="187">
        <v>0.44</v>
      </c>
      <c r="L1172" s="187">
        <v>0.96</v>
      </c>
    </row>
    <row r="1173" spans="2:12" ht="20.100000000000001" customHeight="1" x14ac:dyDescent="0.4">
      <c r="B1173" s="187" t="s">
        <v>397</v>
      </c>
      <c r="C1173" s="187" t="s">
        <v>426</v>
      </c>
      <c r="D1173" s="187" t="s">
        <v>408</v>
      </c>
      <c r="E1173" s="187" t="s">
        <v>418</v>
      </c>
      <c r="F1173" s="187">
        <v>8</v>
      </c>
      <c r="G1173" s="187" t="s">
        <v>409</v>
      </c>
      <c r="H1173" s="187">
        <v>9</v>
      </c>
      <c r="I1173" s="187" t="s">
        <v>418</v>
      </c>
      <c r="J1173" s="187" t="s">
        <v>433</v>
      </c>
      <c r="K1173" s="187">
        <v>0.44</v>
      </c>
      <c r="L1173" s="187">
        <v>0.96</v>
      </c>
    </row>
    <row r="1174" spans="2:12" ht="20.100000000000001" customHeight="1" x14ac:dyDescent="0.4">
      <c r="B1174" s="187" t="s">
        <v>397</v>
      </c>
      <c r="C1174" s="187" t="s">
        <v>426</v>
      </c>
      <c r="D1174" s="187" t="s">
        <v>419</v>
      </c>
      <c r="E1174" s="187" t="s">
        <v>412</v>
      </c>
      <c r="F1174" s="187">
        <v>8</v>
      </c>
      <c r="G1174" s="187" t="s">
        <v>420</v>
      </c>
      <c r="H1174" s="187">
        <v>9</v>
      </c>
      <c r="I1174" s="187" t="s">
        <v>412</v>
      </c>
      <c r="J1174" s="187" t="s">
        <v>433</v>
      </c>
      <c r="K1174" s="187">
        <v>0.44</v>
      </c>
      <c r="L1174" s="187">
        <v>0.96</v>
      </c>
    </row>
    <row r="1175" spans="2:12" ht="20.100000000000001" customHeight="1" x14ac:dyDescent="0.4">
      <c r="B1175" s="187" t="s">
        <v>397</v>
      </c>
      <c r="C1175" s="187" t="s">
        <v>426</v>
      </c>
      <c r="D1175" s="187" t="s">
        <v>421</v>
      </c>
      <c r="E1175" s="187" t="s">
        <v>412</v>
      </c>
      <c r="F1175" s="187">
        <v>8</v>
      </c>
      <c r="G1175" s="187" t="s">
        <v>422</v>
      </c>
      <c r="H1175" s="187">
        <v>9</v>
      </c>
      <c r="I1175" s="187" t="s">
        <v>412</v>
      </c>
      <c r="J1175" s="187" t="s">
        <v>433</v>
      </c>
      <c r="K1175" s="187">
        <v>0.44</v>
      </c>
      <c r="L1175" s="187">
        <v>0.96</v>
      </c>
    </row>
    <row r="1176" spans="2:12" ht="20.100000000000001" customHeight="1" x14ac:dyDescent="0.4">
      <c r="B1176" s="187" t="s">
        <v>397</v>
      </c>
      <c r="C1176" s="187" t="s">
        <v>426</v>
      </c>
      <c r="D1176" s="187" t="s">
        <v>423</v>
      </c>
      <c r="E1176" s="187" t="s">
        <v>412</v>
      </c>
      <c r="F1176" s="187">
        <v>8</v>
      </c>
      <c r="G1176" s="187" t="s">
        <v>424</v>
      </c>
      <c r="H1176" s="187">
        <v>9</v>
      </c>
      <c r="I1176" s="187" t="s">
        <v>412</v>
      </c>
      <c r="J1176" s="187" t="s">
        <v>433</v>
      </c>
      <c r="K1176" s="187">
        <v>0.37</v>
      </c>
      <c r="L1176" s="187">
        <v>0.96</v>
      </c>
    </row>
    <row r="1177" spans="2:12" ht="20.100000000000001" customHeight="1" x14ac:dyDescent="0.4">
      <c r="B1177" s="187" t="s">
        <v>397</v>
      </c>
      <c r="C1177" s="187" t="s">
        <v>398</v>
      </c>
      <c r="D1177" s="187" t="s">
        <v>419</v>
      </c>
      <c r="E1177" s="187" t="s">
        <v>407</v>
      </c>
      <c r="F1177" s="187">
        <v>8</v>
      </c>
      <c r="G1177" s="187" t="s">
        <v>420</v>
      </c>
      <c r="H1177" s="187">
        <v>8</v>
      </c>
      <c r="I1177" s="187" t="s">
        <v>407</v>
      </c>
      <c r="J1177" s="187" t="s">
        <v>433</v>
      </c>
      <c r="K1177" s="187">
        <v>0.32</v>
      </c>
      <c r="L1177" s="187">
        <v>0.97</v>
      </c>
    </row>
    <row r="1178" spans="2:12" ht="20.100000000000001" customHeight="1" x14ac:dyDescent="0.4">
      <c r="B1178" s="187" t="s">
        <v>397</v>
      </c>
      <c r="C1178" s="187" t="s">
        <v>398</v>
      </c>
      <c r="D1178" s="187" t="s">
        <v>421</v>
      </c>
      <c r="E1178" s="187" t="s">
        <v>407</v>
      </c>
      <c r="F1178" s="187">
        <v>8</v>
      </c>
      <c r="G1178" s="187" t="s">
        <v>422</v>
      </c>
      <c r="H1178" s="187">
        <v>8</v>
      </c>
      <c r="I1178" s="187" t="s">
        <v>407</v>
      </c>
      <c r="J1178" s="187" t="s">
        <v>433</v>
      </c>
      <c r="K1178" s="187">
        <v>0.31</v>
      </c>
      <c r="L1178" s="187">
        <v>0.97</v>
      </c>
    </row>
    <row r="1179" spans="2:12" ht="20.100000000000001" customHeight="1" x14ac:dyDescent="0.4">
      <c r="B1179" s="187" t="s">
        <v>397</v>
      </c>
      <c r="C1179" s="187" t="s">
        <v>398</v>
      </c>
      <c r="D1179" s="187" t="s">
        <v>423</v>
      </c>
      <c r="E1179" s="187" t="s">
        <v>407</v>
      </c>
      <c r="F1179" s="187">
        <v>8</v>
      </c>
      <c r="G1179" s="187" t="s">
        <v>424</v>
      </c>
      <c r="H1179" s="187">
        <v>8</v>
      </c>
      <c r="I1179" s="187" t="s">
        <v>407</v>
      </c>
      <c r="J1179" s="187" t="s">
        <v>433</v>
      </c>
      <c r="K1179" s="187">
        <v>0.27</v>
      </c>
      <c r="L1179" s="187">
        <v>0.97</v>
      </c>
    </row>
    <row r="1180" spans="2:12" ht="20.100000000000001" customHeight="1" x14ac:dyDescent="0.4">
      <c r="B1180" s="187" t="s">
        <v>397</v>
      </c>
      <c r="C1180" s="187" t="s">
        <v>426</v>
      </c>
      <c r="D1180" s="187" t="s">
        <v>405</v>
      </c>
      <c r="E1180" s="187" t="s">
        <v>411</v>
      </c>
      <c r="F1180" s="187">
        <v>8</v>
      </c>
      <c r="G1180" s="187" t="s">
        <v>406</v>
      </c>
      <c r="H1180" s="187">
        <v>9</v>
      </c>
      <c r="I1180" s="187" t="s">
        <v>411</v>
      </c>
      <c r="J1180" s="187" t="s">
        <v>433</v>
      </c>
      <c r="K1180" s="187">
        <v>0.45</v>
      </c>
      <c r="L1180" s="187">
        <v>0.97</v>
      </c>
    </row>
    <row r="1181" spans="2:12" ht="20.100000000000001" customHeight="1" x14ac:dyDescent="0.4">
      <c r="B1181" s="187" t="s">
        <v>397</v>
      </c>
      <c r="C1181" s="187" t="s">
        <v>427</v>
      </c>
      <c r="D1181" s="187" t="s">
        <v>405</v>
      </c>
      <c r="E1181" s="187" t="s">
        <v>411</v>
      </c>
      <c r="F1181" s="187">
        <v>8</v>
      </c>
      <c r="G1181" s="187" t="s">
        <v>406</v>
      </c>
      <c r="H1181" s="187">
        <v>9</v>
      </c>
      <c r="I1181" s="187" t="s">
        <v>428</v>
      </c>
      <c r="J1181" s="187" t="s">
        <v>433</v>
      </c>
      <c r="K1181" s="187">
        <v>0.37</v>
      </c>
      <c r="L1181" s="187">
        <v>0.97</v>
      </c>
    </row>
    <row r="1182" spans="2:12" ht="20.100000000000001" customHeight="1" x14ac:dyDescent="0.4">
      <c r="B1182" s="187" t="s">
        <v>397</v>
      </c>
      <c r="C1182" s="187" t="s">
        <v>430</v>
      </c>
      <c r="D1182" s="187" t="s">
        <v>405</v>
      </c>
      <c r="E1182" s="187" t="s">
        <v>418</v>
      </c>
      <c r="F1182" s="187">
        <v>8</v>
      </c>
      <c r="G1182" s="187" t="s">
        <v>406</v>
      </c>
      <c r="H1182" s="187">
        <v>9</v>
      </c>
      <c r="I1182" s="187" t="s">
        <v>414</v>
      </c>
      <c r="J1182" s="187" t="s">
        <v>433</v>
      </c>
      <c r="K1182" s="187">
        <v>0.44</v>
      </c>
      <c r="L1182" s="187">
        <v>0.97</v>
      </c>
    </row>
    <row r="1183" spans="2:12" ht="20.100000000000001" customHeight="1" x14ac:dyDescent="0.4">
      <c r="B1183" s="187" t="s">
        <v>397</v>
      </c>
      <c r="C1183" s="187" t="s">
        <v>430</v>
      </c>
      <c r="D1183" s="187" t="s">
        <v>408</v>
      </c>
      <c r="E1183" s="187" t="s">
        <v>412</v>
      </c>
      <c r="F1183" s="187">
        <v>8</v>
      </c>
      <c r="G1183" s="187" t="s">
        <v>409</v>
      </c>
      <c r="H1183" s="187">
        <v>9</v>
      </c>
      <c r="I1183" s="187" t="s">
        <v>414</v>
      </c>
      <c r="J1183" s="187" t="s">
        <v>433</v>
      </c>
      <c r="K1183" s="187">
        <v>0.45</v>
      </c>
      <c r="L1183" s="187">
        <v>0.97</v>
      </c>
    </row>
    <row r="1184" spans="2:12" ht="20.100000000000001" customHeight="1" x14ac:dyDescent="0.4">
      <c r="B1184" s="187" t="s">
        <v>397</v>
      </c>
      <c r="C1184" s="187" t="s">
        <v>431</v>
      </c>
      <c r="D1184" s="187" t="s">
        <v>405</v>
      </c>
      <c r="E1184" s="187" t="s">
        <v>432</v>
      </c>
      <c r="F1184" s="187">
        <v>8</v>
      </c>
      <c r="G1184" s="187" t="s">
        <v>406</v>
      </c>
      <c r="H1184" s="187">
        <v>9</v>
      </c>
      <c r="I1184" s="187" t="s">
        <v>414</v>
      </c>
      <c r="J1184" s="187" t="s">
        <v>433</v>
      </c>
      <c r="K1184" s="187">
        <v>0.32</v>
      </c>
      <c r="L1184" s="187">
        <v>0.97</v>
      </c>
    </row>
    <row r="1185" spans="2:12" ht="20.100000000000001" customHeight="1" x14ac:dyDescent="0.4">
      <c r="B1185" s="187" t="s">
        <v>397</v>
      </c>
      <c r="C1185" s="187" t="s">
        <v>431</v>
      </c>
      <c r="D1185" s="187" t="s">
        <v>408</v>
      </c>
      <c r="E1185" s="187" t="s">
        <v>429</v>
      </c>
      <c r="F1185" s="187">
        <v>8</v>
      </c>
      <c r="G1185" s="187" t="s">
        <v>409</v>
      </c>
      <c r="H1185" s="187">
        <v>9</v>
      </c>
      <c r="I1185" s="187" t="s">
        <v>414</v>
      </c>
      <c r="J1185" s="187" t="s">
        <v>433</v>
      </c>
      <c r="K1185" s="187">
        <v>0.32</v>
      </c>
      <c r="L1185" s="187">
        <v>0.97</v>
      </c>
    </row>
    <row r="1186" spans="2:12" ht="20.100000000000001" customHeight="1" x14ac:dyDescent="0.4">
      <c r="B1186" s="187" t="s">
        <v>397</v>
      </c>
      <c r="C1186" s="187" t="s">
        <v>445</v>
      </c>
      <c r="D1186" s="187" t="s">
        <v>419</v>
      </c>
      <c r="E1186" s="187" t="s">
        <v>434</v>
      </c>
      <c r="F1186" s="187">
        <v>8</v>
      </c>
      <c r="G1186" s="187" t="s">
        <v>420</v>
      </c>
      <c r="H1186" s="187">
        <v>8</v>
      </c>
      <c r="I1186" s="187" t="s">
        <v>418</v>
      </c>
      <c r="J1186" s="187" t="s">
        <v>402</v>
      </c>
      <c r="K1186" s="187">
        <v>0.51</v>
      </c>
      <c r="L1186" s="187">
        <v>0.97</v>
      </c>
    </row>
    <row r="1187" spans="2:12" ht="20.100000000000001" customHeight="1" x14ac:dyDescent="0.4">
      <c r="B1187" s="187" t="s">
        <v>397</v>
      </c>
      <c r="C1187" s="187" t="s">
        <v>445</v>
      </c>
      <c r="D1187" s="187" t="s">
        <v>421</v>
      </c>
      <c r="E1187" s="187" t="s">
        <v>434</v>
      </c>
      <c r="F1187" s="187">
        <v>8</v>
      </c>
      <c r="G1187" s="187" t="s">
        <v>422</v>
      </c>
      <c r="H1187" s="187">
        <v>8</v>
      </c>
      <c r="I1187" s="187" t="s">
        <v>418</v>
      </c>
      <c r="J1187" s="187" t="s">
        <v>402</v>
      </c>
      <c r="K1187" s="187">
        <v>0.51</v>
      </c>
      <c r="L1187" s="187">
        <v>0.97</v>
      </c>
    </row>
    <row r="1188" spans="2:12" ht="20.100000000000001" customHeight="1" x14ac:dyDescent="0.4">
      <c r="B1188" s="187" t="s">
        <v>397</v>
      </c>
      <c r="C1188" s="187" t="s">
        <v>445</v>
      </c>
      <c r="D1188" s="187" t="s">
        <v>423</v>
      </c>
      <c r="E1188" s="187" t="s">
        <v>434</v>
      </c>
      <c r="F1188" s="187">
        <v>8</v>
      </c>
      <c r="G1188" s="187" t="s">
        <v>424</v>
      </c>
      <c r="H1188" s="187">
        <v>8</v>
      </c>
      <c r="I1188" s="187" t="s">
        <v>418</v>
      </c>
      <c r="J1188" s="187" t="s">
        <v>402</v>
      </c>
      <c r="K1188" s="187">
        <v>0.39</v>
      </c>
      <c r="L1188" s="187">
        <v>0.97</v>
      </c>
    </row>
    <row r="1189" spans="2:12" ht="20.100000000000001" customHeight="1" x14ac:dyDescent="0.4">
      <c r="B1189" s="187" t="s">
        <v>397</v>
      </c>
      <c r="C1189" s="187" t="s">
        <v>410</v>
      </c>
      <c r="D1189" s="187" t="s">
        <v>421</v>
      </c>
      <c r="E1189" s="187" t="s">
        <v>418</v>
      </c>
      <c r="F1189" s="187">
        <v>8</v>
      </c>
      <c r="G1189" s="187" t="s">
        <v>422</v>
      </c>
      <c r="H1189" s="187">
        <v>8</v>
      </c>
      <c r="I1189" s="187" t="s">
        <v>407</v>
      </c>
      <c r="J1189" s="187" t="s">
        <v>433</v>
      </c>
      <c r="K1189" s="187">
        <v>0.39</v>
      </c>
      <c r="L1189" s="187">
        <v>0.98</v>
      </c>
    </row>
    <row r="1190" spans="2:12" ht="20.100000000000001" customHeight="1" x14ac:dyDescent="0.4">
      <c r="B1190" s="187" t="s">
        <v>397</v>
      </c>
      <c r="C1190" s="187" t="s">
        <v>398</v>
      </c>
      <c r="D1190" s="187" t="s">
        <v>399</v>
      </c>
      <c r="E1190" s="187" t="s">
        <v>407</v>
      </c>
      <c r="F1190" s="187">
        <v>8</v>
      </c>
      <c r="G1190" s="187" t="s">
        <v>401</v>
      </c>
      <c r="H1190" s="187">
        <v>8</v>
      </c>
      <c r="I1190" s="187" t="s">
        <v>407</v>
      </c>
      <c r="J1190" s="187" t="s">
        <v>433</v>
      </c>
      <c r="K1190" s="187">
        <v>0.32</v>
      </c>
      <c r="L1190" s="187">
        <v>0.98</v>
      </c>
    </row>
    <row r="1191" spans="2:12" ht="20.100000000000001" customHeight="1" x14ac:dyDescent="0.4">
      <c r="B1191" s="187" t="s">
        <v>397</v>
      </c>
      <c r="C1191" s="187" t="s">
        <v>398</v>
      </c>
      <c r="D1191" s="187" t="s">
        <v>408</v>
      </c>
      <c r="E1191" s="187" t="s">
        <v>403</v>
      </c>
      <c r="F1191" s="187">
        <v>8</v>
      </c>
      <c r="G1191" s="187" t="s">
        <v>409</v>
      </c>
      <c r="H1191" s="187">
        <v>8</v>
      </c>
      <c r="I1191" s="187" t="s">
        <v>403</v>
      </c>
      <c r="J1191" s="187" t="s">
        <v>433</v>
      </c>
      <c r="K1191" s="187">
        <v>0.32</v>
      </c>
      <c r="L1191" s="187">
        <v>0.98</v>
      </c>
    </row>
    <row r="1192" spans="2:12" ht="20.100000000000001" customHeight="1" x14ac:dyDescent="0.4">
      <c r="B1192" s="187" t="s">
        <v>397</v>
      </c>
      <c r="C1192" s="187" t="s">
        <v>445</v>
      </c>
      <c r="D1192" s="187" t="s">
        <v>399</v>
      </c>
      <c r="E1192" s="187" t="s">
        <v>434</v>
      </c>
      <c r="F1192" s="187">
        <v>8</v>
      </c>
      <c r="G1192" s="187" t="s">
        <v>401</v>
      </c>
      <c r="H1192" s="187">
        <v>8</v>
      </c>
      <c r="I1192" s="187" t="s">
        <v>418</v>
      </c>
      <c r="J1192" s="187" t="s">
        <v>402</v>
      </c>
      <c r="K1192" s="187">
        <v>0.53</v>
      </c>
      <c r="L1192" s="187">
        <v>0.98</v>
      </c>
    </row>
    <row r="1193" spans="2:12" ht="20.100000000000001" customHeight="1" x14ac:dyDescent="0.4">
      <c r="B1193" s="187" t="s">
        <v>397</v>
      </c>
      <c r="C1193" s="187" t="s">
        <v>445</v>
      </c>
      <c r="D1193" s="187" t="s">
        <v>408</v>
      </c>
      <c r="E1193" s="187" t="s">
        <v>404</v>
      </c>
      <c r="F1193" s="187">
        <v>8</v>
      </c>
      <c r="G1193" s="187" t="s">
        <v>409</v>
      </c>
      <c r="H1193" s="187">
        <v>8</v>
      </c>
      <c r="I1193" s="187" t="s">
        <v>411</v>
      </c>
      <c r="J1193" s="187" t="s">
        <v>402</v>
      </c>
      <c r="K1193" s="187">
        <v>0.53</v>
      </c>
      <c r="L1193" s="187">
        <v>0.98</v>
      </c>
    </row>
    <row r="1194" spans="2:12" ht="20.100000000000001" customHeight="1" x14ac:dyDescent="0.4">
      <c r="B1194" s="187" t="s">
        <v>397</v>
      </c>
      <c r="C1194" s="187" t="s">
        <v>443</v>
      </c>
      <c r="D1194" s="187" t="s">
        <v>408</v>
      </c>
      <c r="E1194" s="187" t="s">
        <v>434</v>
      </c>
      <c r="F1194" s="187">
        <v>8</v>
      </c>
      <c r="G1194" s="187" t="s">
        <v>409</v>
      </c>
      <c r="H1194" s="187">
        <v>8</v>
      </c>
      <c r="I1194" s="187" t="s">
        <v>414</v>
      </c>
      <c r="J1194" s="187" t="s">
        <v>402</v>
      </c>
      <c r="K1194" s="187">
        <v>0.52</v>
      </c>
      <c r="L1194" s="187">
        <v>0.98</v>
      </c>
    </row>
    <row r="1195" spans="2:12" ht="20.100000000000001" customHeight="1" x14ac:dyDescent="0.4">
      <c r="B1195" s="187" t="s">
        <v>397</v>
      </c>
      <c r="C1195" s="187" t="s">
        <v>443</v>
      </c>
      <c r="D1195" s="187" t="s">
        <v>419</v>
      </c>
      <c r="E1195" s="187" t="s">
        <v>404</v>
      </c>
      <c r="F1195" s="187">
        <v>8</v>
      </c>
      <c r="G1195" s="187" t="s">
        <v>420</v>
      </c>
      <c r="H1195" s="187">
        <v>8</v>
      </c>
      <c r="I1195" s="187" t="s">
        <v>414</v>
      </c>
      <c r="J1195" s="187" t="s">
        <v>402</v>
      </c>
      <c r="K1195" s="187">
        <v>0.52</v>
      </c>
      <c r="L1195" s="187">
        <v>0.98</v>
      </c>
    </row>
    <row r="1196" spans="2:12" ht="20.100000000000001" customHeight="1" x14ac:dyDescent="0.4">
      <c r="B1196" s="187" t="s">
        <v>397</v>
      </c>
      <c r="C1196" s="187" t="s">
        <v>443</v>
      </c>
      <c r="D1196" s="187" t="s">
        <v>419</v>
      </c>
      <c r="E1196" s="187" t="s">
        <v>404</v>
      </c>
      <c r="F1196" s="187">
        <v>7</v>
      </c>
      <c r="G1196" s="187" t="s">
        <v>438</v>
      </c>
      <c r="H1196" s="187">
        <v>8</v>
      </c>
      <c r="I1196" s="187" t="s">
        <v>414</v>
      </c>
      <c r="J1196" s="187" t="s">
        <v>402</v>
      </c>
      <c r="K1196" s="187">
        <v>0.52</v>
      </c>
      <c r="L1196" s="187">
        <v>0.98</v>
      </c>
    </row>
    <row r="1197" spans="2:12" ht="20.100000000000001" customHeight="1" x14ac:dyDescent="0.4">
      <c r="B1197" s="187" t="s">
        <v>397</v>
      </c>
      <c r="C1197" s="187" t="s">
        <v>443</v>
      </c>
      <c r="D1197" s="187" t="s">
        <v>421</v>
      </c>
      <c r="E1197" s="187" t="s">
        <v>404</v>
      </c>
      <c r="F1197" s="187">
        <v>8</v>
      </c>
      <c r="G1197" s="187" t="s">
        <v>422</v>
      </c>
      <c r="H1197" s="187">
        <v>8</v>
      </c>
      <c r="I1197" s="187" t="s">
        <v>414</v>
      </c>
      <c r="J1197" s="187" t="s">
        <v>402</v>
      </c>
      <c r="K1197" s="187">
        <v>0.52</v>
      </c>
      <c r="L1197" s="187">
        <v>0.98</v>
      </c>
    </row>
    <row r="1198" spans="2:12" ht="20.100000000000001" customHeight="1" x14ac:dyDescent="0.4">
      <c r="B1198" s="187" t="s">
        <v>397</v>
      </c>
      <c r="C1198" s="187" t="s">
        <v>443</v>
      </c>
      <c r="D1198" s="187" t="s">
        <v>421</v>
      </c>
      <c r="E1198" s="187" t="s">
        <v>444</v>
      </c>
      <c r="F1198" s="187">
        <v>7</v>
      </c>
      <c r="G1198" s="187" t="s">
        <v>422</v>
      </c>
      <c r="H1198" s="187">
        <v>8</v>
      </c>
      <c r="I1198" s="187" t="s">
        <v>414</v>
      </c>
      <c r="J1198" s="187" t="s">
        <v>402</v>
      </c>
      <c r="K1198" s="187">
        <v>0.51</v>
      </c>
      <c r="L1198" s="187">
        <v>0.98</v>
      </c>
    </row>
    <row r="1199" spans="2:12" ht="20.100000000000001" customHeight="1" x14ac:dyDescent="0.4">
      <c r="B1199" s="187" t="s">
        <v>397</v>
      </c>
      <c r="C1199" s="187" t="s">
        <v>443</v>
      </c>
      <c r="D1199" s="187" t="s">
        <v>421</v>
      </c>
      <c r="E1199" s="187" t="s">
        <v>404</v>
      </c>
      <c r="F1199" s="187">
        <v>7</v>
      </c>
      <c r="G1199" s="187" t="s">
        <v>439</v>
      </c>
      <c r="H1199" s="187">
        <v>8</v>
      </c>
      <c r="I1199" s="187" t="s">
        <v>414</v>
      </c>
      <c r="J1199" s="187" t="s">
        <v>402</v>
      </c>
      <c r="K1199" s="187">
        <v>0.52</v>
      </c>
      <c r="L1199" s="187">
        <v>0.98</v>
      </c>
    </row>
    <row r="1200" spans="2:12" ht="20.100000000000001" customHeight="1" x14ac:dyDescent="0.4">
      <c r="B1200" s="187" t="s">
        <v>397</v>
      </c>
      <c r="C1200" s="187" t="s">
        <v>443</v>
      </c>
      <c r="D1200" s="187" t="s">
        <v>423</v>
      </c>
      <c r="E1200" s="187" t="s">
        <v>404</v>
      </c>
      <c r="F1200" s="187">
        <v>8</v>
      </c>
      <c r="G1200" s="187" t="s">
        <v>424</v>
      </c>
      <c r="H1200" s="187">
        <v>8</v>
      </c>
      <c r="I1200" s="187" t="s">
        <v>414</v>
      </c>
      <c r="J1200" s="187" t="s">
        <v>402</v>
      </c>
      <c r="K1200" s="187">
        <v>0.41</v>
      </c>
      <c r="L1200" s="187">
        <v>0.98</v>
      </c>
    </row>
    <row r="1201" spans="2:12" ht="20.100000000000001" customHeight="1" x14ac:dyDescent="0.4">
      <c r="B1201" s="187" t="s">
        <v>397</v>
      </c>
      <c r="C1201" s="187" t="s">
        <v>443</v>
      </c>
      <c r="D1201" s="187" t="s">
        <v>417</v>
      </c>
      <c r="E1201" s="187" t="s">
        <v>444</v>
      </c>
      <c r="F1201" s="187">
        <v>8</v>
      </c>
      <c r="G1201" s="187" t="s">
        <v>406</v>
      </c>
      <c r="H1201" s="187">
        <v>8</v>
      </c>
      <c r="I1201" s="187" t="s">
        <v>416</v>
      </c>
      <c r="J1201" s="187" t="s">
        <v>402</v>
      </c>
      <c r="K1201" s="187">
        <v>0.53</v>
      </c>
      <c r="L1201" s="187">
        <v>0.98</v>
      </c>
    </row>
    <row r="1202" spans="2:12" ht="20.100000000000001" customHeight="1" x14ac:dyDescent="0.4">
      <c r="B1202" s="187" t="s">
        <v>397</v>
      </c>
      <c r="C1202" s="187" t="s">
        <v>443</v>
      </c>
      <c r="D1202" s="187" t="s">
        <v>425</v>
      </c>
      <c r="E1202" s="187" t="s">
        <v>404</v>
      </c>
      <c r="F1202" s="187">
        <v>8</v>
      </c>
      <c r="G1202" s="187" t="s">
        <v>409</v>
      </c>
      <c r="H1202" s="187">
        <v>8</v>
      </c>
      <c r="I1202" s="187" t="s">
        <v>416</v>
      </c>
      <c r="J1202" s="187" t="s">
        <v>402</v>
      </c>
      <c r="K1202" s="187">
        <v>0.53</v>
      </c>
      <c r="L1202" s="187">
        <v>0.98</v>
      </c>
    </row>
    <row r="1203" spans="2:12" ht="20.100000000000001" customHeight="1" x14ac:dyDescent="0.4">
      <c r="B1203" s="187" t="s">
        <v>397</v>
      </c>
      <c r="C1203" s="187" t="s">
        <v>398</v>
      </c>
      <c r="D1203" s="187" t="s">
        <v>399</v>
      </c>
      <c r="E1203" s="187" t="s">
        <v>400</v>
      </c>
      <c r="F1203" s="187">
        <v>8</v>
      </c>
      <c r="G1203" s="187" t="s">
        <v>404</v>
      </c>
      <c r="H1203" s="187">
        <v>8</v>
      </c>
      <c r="I1203" s="187" t="s">
        <v>400</v>
      </c>
      <c r="J1203" s="187" t="s">
        <v>433</v>
      </c>
      <c r="K1203" s="187">
        <v>0.32</v>
      </c>
      <c r="L1203" s="187">
        <v>0.98</v>
      </c>
    </row>
    <row r="1204" spans="2:12" ht="20.100000000000001" customHeight="1" x14ac:dyDescent="0.4">
      <c r="B1204" s="187" t="s">
        <v>397</v>
      </c>
      <c r="C1204" s="187" t="s">
        <v>398</v>
      </c>
      <c r="D1204" s="187" t="s">
        <v>405</v>
      </c>
      <c r="E1204" s="187" t="s">
        <v>407</v>
      </c>
      <c r="F1204" s="187">
        <v>8</v>
      </c>
      <c r="G1204" s="187" t="s">
        <v>435</v>
      </c>
      <c r="H1204" s="187">
        <v>8</v>
      </c>
      <c r="I1204" s="187" t="s">
        <v>407</v>
      </c>
      <c r="J1204" s="187" t="s">
        <v>433</v>
      </c>
      <c r="K1204" s="187">
        <v>0.32</v>
      </c>
      <c r="L1204" s="187">
        <v>0.98</v>
      </c>
    </row>
    <row r="1205" spans="2:12" ht="20.100000000000001" customHeight="1" x14ac:dyDescent="0.4">
      <c r="B1205" s="187" t="s">
        <v>397</v>
      </c>
      <c r="C1205" s="187" t="s">
        <v>445</v>
      </c>
      <c r="D1205" s="187" t="s">
        <v>405</v>
      </c>
      <c r="E1205" s="187" t="s">
        <v>434</v>
      </c>
      <c r="F1205" s="187">
        <v>8</v>
      </c>
      <c r="G1205" s="187" t="s">
        <v>435</v>
      </c>
      <c r="H1205" s="187">
        <v>8</v>
      </c>
      <c r="I1205" s="187" t="s">
        <v>418</v>
      </c>
      <c r="J1205" s="187" t="s">
        <v>402</v>
      </c>
      <c r="K1205" s="187">
        <v>0.51</v>
      </c>
      <c r="L1205" s="187">
        <v>0.98</v>
      </c>
    </row>
    <row r="1206" spans="2:12" ht="20.100000000000001" customHeight="1" x14ac:dyDescent="0.4">
      <c r="B1206" s="187" t="s">
        <v>397</v>
      </c>
      <c r="C1206" s="187" t="s">
        <v>445</v>
      </c>
      <c r="D1206" s="187" t="s">
        <v>408</v>
      </c>
      <c r="E1206" s="187" t="s">
        <v>442</v>
      </c>
      <c r="F1206" s="187">
        <v>7</v>
      </c>
      <c r="G1206" s="187" t="s">
        <v>409</v>
      </c>
      <c r="H1206" s="187">
        <v>8</v>
      </c>
      <c r="I1206" s="187" t="s">
        <v>437</v>
      </c>
      <c r="J1206" s="187" t="s">
        <v>402</v>
      </c>
      <c r="K1206" s="187">
        <v>0.51</v>
      </c>
      <c r="L1206" s="187">
        <v>0.98</v>
      </c>
    </row>
    <row r="1207" spans="2:12" ht="20.100000000000001" customHeight="1" x14ac:dyDescent="0.4">
      <c r="B1207" s="187" t="s">
        <v>397</v>
      </c>
      <c r="C1207" s="187" t="s">
        <v>445</v>
      </c>
      <c r="D1207" s="187" t="s">
        <v>419</v>
      </c>
      <c r="E1207" s="187" t="s">
        <v>434</v>
      </c>
      <c r="F1207" s="187">
        <v>7</v>
      </c>
      <c r="G1207" s="187" t="s">
        <v>420</v>
      </c>
      <c r="H1207" s="187">
        <v>8</v>
      </c>
      <c r="I1207" s="187" t="s">
        <v>418</v>
      </c>
      <c r="J1207" s="187" t="s">
        <v>402</v>
      </c>
      <c r="K1207" s="187">
        <v>0.51</v>
      </c>
      <c r="L1207" s="187">
        <v>0.98</v>
      </c>
    </row>
    <row r="1208" spans="2:12" ht="20.100000000000001" customHeight="1" x14ac:dyDescent="0.4">
      <c r="B1208" s="187" t="s">
        <v>397</v>
      </c>
      <c r="C1208" s="187" t="s">
        <v>445</v>
      </c>
      <c r="D1208" s="187" t="s">
        <v>421</v>
      </c>
      <c r="E1208" s="187" t="s">
        <v>434</v>
      </c>
      <c r="F1208" s="187">
        <v>7</v>
      </c>
      <c r="G1208" s="187" t="s">
        <v>422</v>
      </c>
      <c r="H1208" s="187">
        <v>8</v>
      </c>
      <c r="I1208" s="187" t="s">
        <v>418</v>
      </c>
      <c r="J1208" s="187" t="s">
        <v>402</v>
      </c>
      <c r="K1208" s="187">
        <v>0.5</v>
      </c>
      <c r="L1208" s="187">
        <v>0.98</v>
      </c>
    </row>
    <row r="1209" spans="2:12" ht="20.100000000000001" customHeight="1" x14ac:dyDescent="0.4">
      <c r="B1209" s="187" t="s">
        <v>397</v>
      </c>
      <c r="C1209" s="187" t="s">
        <v>445</v>
      </c>
      <c r="D1209" s="187" t="s">
        <v>423</v>
      </c>
      <c r="E1209" s="187" t="s">
        <v>434</v>
      </c>
      <c r="F1209" s="187">
        <v>7</v>
      </c>
      <c r="G1209" s="187" t="s">
        <v>424</v>
      </c>
      <c r="H1209" s="187">
        <v>8</v>
      </c>
      <c r="I1209" s="187" t="s">
        <v>418</v>
      </c>
      <c r="J1209" s="187" t="s">
        <v>402</v>
      </c>
      <c r="K1209" s="187">
        <v>0.39</v>
      </c>
      <c r="L1209" s="187">
        <v>0.98</v>
      </c>
    </row>
    <row r="1210" spans="2:12" ht="20.100000000000001" customHeight="1" x14ac:dyDescent="0.4">
      <c r="B1210" s="187" t="s">
        <v>397</v>
      </c>
      <c r="C1210" s="187" t="s">
        <v>410</v>
      </c>
      <c r="D1210" s="187" t="s">
        <v>419</v>
      </c>
      <c r="E1210" s="187" t="s">
        <v>418</v>
      </c>
      <c r="F1210" s="187">
        <v>8</v>
      </c>
      <c r="G1210" s="187" t="s">
        <v>420</v>
      </c>
      <c r="H1210" s="187">
        <v>8</v>
      </c>
      <c r="I1210" s="187" t="s">
        <v>407</v>
      </c>
      <c r="J1210" s="187" t="s">
        <v>433</v>
      </c>
      <c r="K1210" s="187">
        <v>0.39</v>
      </c>
      <c r="L1210" s="187">
        <v>0.99</v>
      </c>
    </row>
    <row r="1211" spans="2:12" ht="20.100000000000001" customHeight="1" x14ac:dyDescent="0.4">
      <c r="B1211" s="187" t="s">
        <v>397</v>
      </c>
      <c r="C1211" s="187" t="s">
        <v>410</v>
      </c>
      <c r="D1211" s="187" t="s">
        <v>423</v>
      </c>
      <c r="E1211" s="187" t="s">
        <v>418</v>
      </c>
      <c r="F1211" s="187">
        <v>8</v>
      </c>
      <c r="G1211" s="187" t="s">
        <v>424</v>
      </c>
      <c r="H1211" s="187">
        <v>8</v>
      </c>
      <c r="I1211" s="187" t="s">
        <v>407</v>
      </c>
      <c r="J1211" s="187" t="s">
        <v>433</v>
      </c>
      <c r="K1211" s="187">
        <v>0.34</v>
      </c>
      <c r="L1211" s="187">
        <v>0.99</v>
      </c>
    </row>
    <row r="1212" spans="2:12" ht="20.100000000000001" customHeight="1" x14ac:dyDescent="0.4">
      <c r="B1212" s="187" t="s">
        <v>397</v>
      </c>
      <c r="C1212" s="187" t="s">
        <v>410</v>
      </c>
      <c r="D1212" s="187" t="s">
        <v>399</v>
      </c>
      <c r="E1212" s="187" t="s">
        <v>418</v>
      </c>
      <c r="F1212" s="187">
        <v>8</v>
      </c>
      <c r="G1212" s="187" t="s">
        <v>401</v>
      </c>
      <c r="H1212" s="187">
        <v>8</v>
      </c>
      <c r="I1212" s="187" t="s">
        <v>407</v>
      </c>
      <c r="J1212" s="187" t="s">
        <v>433</v>
      </c>
      <c r="K1212" s="187">
        <v>0.39</v>
      </c>
      <c r="L1212" s="187">
        <v>0.99</v>
      </c>
    </row>
    <row r="1213" spans="2:12" ht="20.100000000000001" customHeight="1" x14ac:dyDescent="0.4">
      <c r="B1213" s="187" t="s">
        <v>397</v>
      </c>
      <c r="C1213" s="187" t="s">
        <v>410</v>
      </c>
      <c r="D1213" s="187" t="s">
        <v>408</v>
      </c>
      <c r="E1213" s="187" t="s">
        <v>411</v>
      </c>
      <c r="F1213" s="187">
        <v>8</v>
      </c>
      <c r="G1213" s="187" t="s">
        <v>409</v>
      </c>
      <c r="H1213" s="187">
        <v>8</v>
      </c>
      <c r="I1213" s="187" t="s">
        <v>403</v>
      </c>
      <c r="J1213" s="187" t="s">
        <v>433</v>
      </c>
      <c r="K1213" s="187">
        <v>0.4</v>
      </c>
      <c r="L1213" s="187">
        <v>0.99</v>
      </c>
    </row>
    <row r="1214" spans="2:12" ht="20.100000000000001" customHeight="1" x14ac:dyDescent="0.4">
      <c r="B1214" s="187" t="s">
        <v>397</v>
      </c>
      <c r="C1214" s="187" t="s">
        <v>413</v>
      </c>
      <c r="D1214" s="187" t="s">
        <v>408</v>
      </c>
      <c r="E1214" s="187" t="s">
        <v>407</v>
      </c>
      <c r="F1214" s="187">
        <v>8</v>
      </c>
      <c r="G1214" s="187" t="s">
        <v>409</v>
      </c>
      <c r="H1214" s="187">
        <v>8</v>
      </c>
      <c r="I1214" s="187" t="s">
        <v>414</v>
      </c>
      <c r="J1214" s="187" t="s">
        <v>433</v>
      </c>
      <c r="K1214" s="187">
        <v>0.34</v>
      </c>
      <c r="L1214" s="187">
        <v>0.99</v>
      </c>
    </row>
    <row r="1215" spans="2:12" ht="20.100000000000001" customHeight="1" x14ac:dyDescent="0.4">
      <c r="B1215" s="187" t="s">
        <v>397</v>
      </c>
      <c r="C1215" s="187" t="s">
        <v>413</v>
      </c>
      <c r="D1215" s="187" t="s">
        <v>419</v>
      </c>
      <c r="E1215" s="187" t="s">
        <v>403</v>
      </c>
      <c r="F1215" s="187">
        <v>8</v>
      </c>
      <c r="G1215" s="187" t="s">
        <v>420</v>
      </c>
      <c r="H1215" s="187">
        <v>8</v>
      </c>
      <c r="I1215" s="187" t="s">
        <v>414</v>
      </c>
      <c r="J1215" s="187" t="s">
        <v>433</v>
      </c>
      <c r="K1215" s="187">
        <v>0.34</v>
      </c>
      <c r="L1215" s="187">
        <v>0.99</v>
      </c>
    </row>
    <row r="1216" spans="2:12" ht="20.100000000000001" customHeight="1" x14ac:dyDescent="0.4">
      <c r="B1216" s="187" t="s">
        <v>397</v>
      </c>
      <c r="C1216" s="187" t="s">
        <v>413</v>
      </c>
      <c r="D1216" s="187" t="s">
        <v>421</v>
      </c>
      <c r="E1216" s="187" t="s">
        <v>403</v>
      </c>
      <c r="F1216" s="187">
        <v>8</v>
      </c>
      <c r="G1216" s="187" t="s">
        <v>422</v>
      </c>
      <c r="H1216" s="187">
        <v>8</v>
      </c>
      <c r="I1216" s="187" t="s">
        <v>414</v>
      </c>
      <c r="J1216" s="187" t="s">
        <v>433</v>
      </c>
      <c r="K1216" s="187">
        <v>0.34</v>
      </c>
      <c r="L1216" s="187">
        <v>0.99</v>
      </c>
    </row>
    <row r="1217" spans="2:12" ht="20.100000000000001" customHeight="1" x14ac:dyDescent="0.4">
      <c r="B1217" s="187" t="s">
        <v>397</v>
      </c>
      <c r="C1217" s="187" t="s">
        <v>413</v>
      </c>
      <c r="D1217" s="187" t="s">
        <v>423</v>
      </c>
      <c r="E1217" s="187" t="s">
        <v>403</v>
      </c>
      <c r="F1217" s="187">
        <v>8</v>
      </c>
      <c r="G1217" s="187" t="s">
        <v>424</v>
      </c>
      <c r="H1217" s="187">
        <v>8</v>
      </c>
      <c r="I1217" s="187" t="s">
        <v>414</v>
      </c>
      <c r="J1217" s="187" t="s">
        <v>433</v>
      </c>
      <c r="K1217" s="187">
        <v>0.28000000000000003</v>
      </c>
      <c r="L1217" s="187">
        <v>0.99</v>
      </c>
    </row>
    <row r="1218" spans="2:12" ht="20.100000000000001" customHeight="1" x14ac:dyDescent="0.4">
      <c r="B1218" s="187" t="s">
        <v>397</v>
      </c>
      <c r="C1218" s="187" t="s">
        <v>413</v>
      </c>
      <c r="D1218" s="187" t="s">
        <v>417</v>
      </c>
      <c r="E1218" s="187" t="s">
        <v>400</v>
      </c>
      <c r="F1218" s="187">
        <v>8</v>
      </c>
      <c r="G1218" s="187" t="s">
        <v>406</v>
      </c>
      <c r="H1218" s="187">
        <v>8</v>
      </c>
      <c r="I1218" s="187" t="s">
        <v>416</v>
      </c>
      <c r="J1218" s="187" t="s">
        <v>433</v>
      </c>
      <c r="K1218" s="187">
        <v>0.34</v>
      </c>
      <c r="L1218" s="187">
        <v>0.99</v>
      </c>
    </row>
    <row r="1219" spans="2:12" ht="20.100000000000001" customHeight="1" x14ac:dyDescent="0.4">
      <c r="B1219" s="187" t="s">
        <v>397</v>
      </c>
      <c r="C1219" s="187" t="s">
        <v>413</v>
      </c>
      <c r="D1219" s="187" t="s">
        <v>425</v>
      </c>
      <c r="E1219" s="187" t="s">
        <v>403</v>
      </c>
      <c r="F1219" s="187">
        <v>8</v>
      </c>
      <c r="G1219" s="187" t="s">
        <v>409</v>
      </c>
      <c r="H1219" s="187">
        <v>8</v>
      </c>
      <c r="I1219" s="187" t="s">
        <v>416</v>
      </c>
      <c r="J1219" s="187" t="s">
        <v>433</v>
      </c>
      <c r="K1219" s="187">
        <v>0.34</v>
      </c>
      <c r="L1219" s="187">
        <v>0.99</v>
      </c>
    </row>
    <row r="1220" spans="2:12" ht="20.100000000000001" customHeight="1" x14ac:dyDescent="0.4">
      <c r="B1220" s="187" t="s">
        <v>397</v>
      </c>
      <c r="C1220" s="187" t="s">
        <v>445</v>
      </c>
      <c r="D1220" s="187" t="s">
        <v>405</v>
      </c>
      <c r="E1220" s="187" t="s">
        <v>444</v>
      </c>
      <c r="F1220" s="187">
        <v>7</v>
      </c>
      <c r="G1220" s="187" t="s">
        <v>406</v>
      </c>
      <c r="H1220" s="187">
        <v>8</v>
      </c>
      <c r="I1220" s="187" t="s">
        <v>412</v>
      </c>
      <c r="J1220" s="187" t="s">
        <v>402</v>
      </c>
      <c r="K1220" s="187">
        <v>0.53</v>
      </c>
      <c r="L1220" s="187">
        <v>0.99</v>
      </c>
    </row>
    <row r="1221" spans="2:12" ht="20.100000000000001" customHeight="1" x14ac:dyDescent="0.4">
      <c r="B1221" s="187" t="s">
        <v>397</v>
      </c>
      <c r="C1221" s="187" t="s">
        <v>443</v>
      </c>
      <c r="D1221" s="187" t="s">
        <v>419</v>
      </c>
      <c r="E1221" s="187" t="s">
        <v>444</v>
      </c>
      <c r="F1221" s="187">
        <v>7</v>
      </c>
      <c r="G1221" s="187" t="s">
        <v>420</v>
      </c>
      <c r="H1221" s="187">
        <v>8</v>
      </c>
      <c r="I1221" s="187" t="s">
        <v>414</v>
      </c>
      <c r="J1221" s="187" t="s">
        <v>402</v>
      </c>
      <c r="K1221" s="187">
        <v>0.51</v>
      </c>
      <c r="L1221" s="187">
        <v>0.99</v>
      </c>
    </row>
    <row r="1222" spans="2:12" ht="20.100000000000001" customHeight="1" x14ac:dyDescent="0.4">
      <c r="B1222" s="187" t="s">
        <v>397</v>
      </c>
      <c r="C1222" s="187" t="s">
        <v>443</v>
      </c>
      <c r="D1222" s="187" t="s">
        <v>423</v>
      </c>
      <c r="E1222" s="187" t="s">
        <v>444</v>
      </c>
      <c r="F1222" s="187">
        <v>7</v>
      </c>
      <c r="G1222" s="187" t="s">
        <v>424</v>
      </c>
      <c r="H1222" s="187">
        <v>8</v>
      </c>
      <c r="I1222" s="187" t="s">
        <v>414</v>
      </c>
      <c r="J1222" s="187" t="s">
        <v>402</v>
      </c>
      <c r="K1222" s="187">
        <v>0.4</v>
      </c>
      <c r="L1222" s="187">
        <v>0.99</v>
      </c>
    </row>
    <row r="1223" spans="2:12" ht="20.100000000000001" customHeight="1" x14ac:dyDescent="0.4">
      <c r="B1223" s="187" t="s">
        <v>397</v>
      </c>
      <c r="C1223" s="187" t="s">
        <v>443</v>
      </c>
      <c r="D1223" s="187" t="s">
        <v>417</v>
      </c>
      <c r="E1223" s="187" t="s">
        <v>434</v>
      </c>
      <c r="F1223" s="187">
        <v>7</v>
      </c>
      <c r="G1223" s="187" t="s">
        <v>406</v>
      </c>
      <c r="H1223" s="187">
        <v>8</v>
      </c>
      <c r="I1223" s="187" t="s">
        <v>416</v>
      </c>
      <c r="J1223" s="187" t="s">
        <v>402</v>
      </c>
      <c r="K1223" s="187">
        <v>0.52</v>
      </c>
      <c r="L1223" s="187">
        <v>0.99</v>
      </c>
    </row>
    <row r="1224" spans="2:12" ht="20.100000000000001" customHeight="1" x14ac:dyDescent="0.4">
      <c r="B1224" s="187" t="s">
        <v>397</v>
      </c>
      <c r="C1224" s="187" t="s">
        <v>443</v>
      </c>
      <c r="D1224" s="187" t="s">
        <v>425</v>
      </c>
      <c r="E1224" s="187" t="s">
        <v>444</v>
      </c>
      <c r="F1224" s="187">
        <v>7</v>
      </c>
      <c r="G1224" s="187" t="s">
        <v>409</v>
      </c>
      <c r="H1224" s="187">
        <v>8</v>
      </c>
      <c r="I1224" s="187" t="s">
        <v>416</v>
      </c>
      <c r="J1224" s="187" t="s">
        <v>402</v>
      </c>
      <c r="K1224" s="187">
        <v>0.52</v>
      </c>
      <c r="L1224" s="187">
        <v>0.99</v>
      </c>
    </row>
    <row r="1225" spans="2:12" ht="20.100000000000001" customHeight="1" x14ac:dyDescent="0.4">
      <c r="B1225" s="187" t="s">
        <v>397</v>
      </c>
      <c r="C1225" s="187" t="s">
        <v>443</v>
      </c>
      <c r="D1225" s="187" t="s">
        <v>419</v>
      </c>
      <c r="E1225" s="187" t="s">
        <v>404</v>
      </c>
      <c r="F1225" s="187">
        <v>13</v>
      </c>
      <c r="G1225" s="187" t="s">
        <v>420</v>
      </c>
      <c r="H1225" s="187">
        <v>13</v>
      </c>
      <c r="I1225" s="187" t="s">
        <v>414</v>
      </c>
      <c r="J1225" s="187" t="s">
        <v>433</v>
      </c>
      <c r="K1225" s="187">
        <v>0.52</v>
      </c>
      <c r="L1225" s="187">
        <v>0.99</v>
      </c>
    </row>
    <row r="1226" spans="2:12" ht="20.100000000000001" customHeight="1" x14ac:dyDescent="0.4">
      <c r="B1226" s="187" t="s">
        <v>397</v>
      </c>
      <c r="C1226" s="187" t="s">
        <v>443</v>
      </c>
      <c r="D1226" s="187" t="s">
        <v>421</v>
      </c>
      <c r="E1226" s="187" t="s">
        <v>404</v>
      </c>
      <c r="F1226" s="187">
        <v>13</v>
      </c>
      <c r="G1226" s="187" t="s">
        <v>422</v>
      </c>
      <c r="H1226" s="187">
        <v>13</v>
      </c>
      <c r="I1226" s="187" t="s">
        <v>414</v>
      </c>
      <c r="J1226" s="187" t="s">
        <v>433</v>
      </c>
      <c r="K1226" s="187">
        <v>0.52</v>
      </c>
      <c r="L1226" s="187">
        <v>0.99</v>
      </c>
    </row>
    <row r="1227" spans="2:12" ht="20.100000000000001" customHeight="1" x14ac:dyDescent="0.4">
      <c r="B1227" s="187" t="s">
        <v>397</v>
      </c>
      <c r="C1227" s="187" t="s">
        <v>443</v>
      </c>
      <c r="D1227" s="187" t="s">
        <v>423</v>
      </c>
      <c r="E1227" s="187" t="s">
        <v>404</v>
      </c>
      <c r="F1227" s="187">
        <v>13</v>
      </c>
      <c r="G1227" s="187" t="s">
        <v>424</v>
      </c>
      <c r="H1227" s="187">
        <v>13</v>
      </c>
      <c r="I1227" s="187" t="s">
        <v>414</v>
      </c>
      <c r="J1227" s="187" t="s">
        <v>433</v>
      </c>
      <c r="K1227" s="187">
        <v>0.41</v>
      </c>
      <c r="L1227" s="187">
        <v>0.99</v>
      </c>
    </row>
    <row r="1228" spans="2:12" ht="20.100000000000001" customHeight="1" x14ac:dyDescent="0.4">
      <c r="B1228" s="187" t="s">
        <v>397</v>
      </c>
      <c r="C1228" s="187" t="s">
        <v>443</v>
      </c>
      <c r="D1228" s="187" t="s">
        <v>417</v>
      </c>
      <c r="E1228" s="187" t="s">
        <v>444</v>
      </c>
      <c r="F1228" s="187">
        <v>13</v>
      </c>
      <c r="G1228" s="187" t="s">
        <v>406</v>
      </c>
      <c r="H1228" s="187">
        <v>13</v>
      </c>
      <c r="I1228" s="187" t="s">
        <v>416</v>
      </c>
      <c r="J1228" s="187" t="s">
        <v>433</v>
      </c>
      <c r="K1228" s="187">
        <v>0.53</v>
      </c>
      <c r="L1228" s="187">
        <v>0.99</v>
      </c>
    </row>
    <row r="1229" spans="2:12" ht="20.100000000000001" customHeight="1" x14ac:dyDescent="0.4">
      <c r="B1229" s="187" t="s">
        <v>397</v>
      </c>
      <c r="C1229" s="187" t="s">
        <v>443</v>
      </c>
      <c r="D1229" s="187" t="s">
        <v>425</v>
      </c>
      <c r="E1229" s="187" t="s">
        <v>404</v>
      </c>
      <c r="F1229" s="187">
        <v>13</v>
      </c>
      <c r="G1229" s="187" t="s">
        <v>409</v>
      </c>
      <c r="H1229" s="187">
        <v>13</v>
      </c>
      <c r="I1229" s="187" t="s">
        <v>416</v>
      </c>
      <c r="J1229" s="187" t="s">
        <v>433</v>
      </c>
      <c r="K1229" s="187">
        <v>0.53</v>
      </c>
      <c r="L1229" s="187">
        <v>0.99</v>
      </c>
    </row>
    <row r="1230" spans="2:12" ht="20.100000000000001" customHeight="1" x14ac:dyDescent="0.4">
      <c r="B1230" s="187" t="s">
        <v>397</v>
      </c>
      <c r="C1230" s="187" t="s">
        <v>410</v>
      </c>
      <c r="D1230" s="187" t="s">
        <v>405</v>
      </c>
      <c r="E1230" s="187" t="s">
        <v>418</v>
      </c>
      <c r="F1230" s="187">
        <v>8</v>
      </c>
      <c r="G1230" s="187" t="s">
        <v>435</v>
      </c>
      <c r="H1230" s="187">
        <v>8</v>
      </c>
      <c r="I1230" s="187" t="s">
        <v>407</v>
      </c>
      <c r="J1230" s="187" t="s">
        <v>433</v>
      </c>
      <c r="K1230" s="187">
        <v>0.4</v>
      </c>
      <c r="L1230" s="187">
        <v>0.99</v>
      </c>
    </row>
    <row r="1231" spans="2:12" ht="20.100000000000001" customHeight="1" x14ac:dyDescent="0.4">
      <c r="B1231" s="187" t="s">
        <v>397</v>
      </c>
      <c r="C1231" s="187" t="s">
        <v>445</v>
      </c>
      <c r="D1231" s="187" t="s">
        <v>399</v>
      </c>
      <c r="E1231" s="187" t="s">
        <v>444</v>
      </c>
      <c r="F1231" s="187">
        <v>13</v>
      </c>
      <c r="G1231" s="187" t="s">
        <v>401</v>
      </c>
      <c r="H1231" s="187">
        <v>13</v>
      </c>
      <c r="I1231" s="187" t="s">
        <v>412</v>
      </c>
      <c r="J1231" s="187" t="s">
        <v>433</v>
      </c>
      <c r="K1231" s="187">
        <v>0.53</v>
      </c>
      <c r="L1231" s="187">
        <v>1</v>
      </c>
    </row>
    <row r="1232" spans="2:12" ht="20.100000000000001" customHeight="1" x14ac:dyDescent="0.4">
      <c r="B1232" s="187" t="s">
        <v>397</v>
      </c>
      <c r="C1232" s="187" t="s">
        <v>445</v>
      </c>
      <c r="D1232" s="187" t="s">
        <v>399</v>
      </c>
      <c r="E1232" s="187" t="s">
        <v>434</v>
      </c>
      <c r="F1232" s="187">
        <v>12</v>
      </c>
      <c r="G1232" s="187" t="s">
        <v>401</v>
      </c>
      <c r="H1232" s="187">
        <v>12</v>
      </c>
      <c r="I1232" s="187" t="s">
        <v>418</v>
      </c>
      <c r="J1232" s="187" t="s">
        <v>433</v>
      </c>
      <c r="K1232" s="187">
        <v>0.53</v>
      </c>
      <c r="L1232" s="187">
        <v>1</v>
      </c>
    </row>
    <row r="1233" spans="2:12" ht="20.100000000000001" customHeight="1" x14ac:dyDescent="0.4">
      <c r="B1233" s="187" t="s">
        <v>397</v>
      </c>
      <c r="C1233" s="187" t="s">
        <v>445</v>
      </c>
      <c r="D1233" s="187" t="s">
        <v>405</v>
      </c>
      <c r="E1233" s="187" t="s">
        <v>404</v>
      </c>
      <c r="F1233" s="187">
        <v>12</v>
      </c>
      <c r="G1233" s="187" t="s">
        <v>406</v>
      </c>
      <c r="H1233" s="187">
        <v>13</v>
      </c>
      <c r="I1233" s="187" t="s">
        <v>411</v>
      </c>
      <c r="J1233" s="187" t="s">
        <v>433</v>
      </c>
      <c r="K1233" s="187">
        <v>0.54</v>
      </c>
      <c r="L1233" s="187">
        <v>1</v>
      </c>
    </row>
    <row r="1234" spans="2:12" ht="20.100000000000001" customHeight="1" x14ac:dyDescent="0.4">
      <c r="B1234" s="187" t="s">
        <v>397</v>
      </c>
      <c r="C1234" s="187" t="s">
        <v>445</v>
      </c>
      <c r="D1234" s="187" t="s">
        <v>405</v>
      </c>
      <c r="E1234" s="187" t="s">
        <v>444</v>
      </c>
      <c r="F1234" s="187">
        <v>11</v>
      </c>
      <c r="G1234" s="187" t="s">
        <v>406</v>
      </c>
      <c r="H1234" s="187">
        <v>12</v>
      </c>
      <c r="I1234" s="187" t="s">
        <v>412</v>
      </c>
      <c r="J1234" s="187" t="s">
        <v>433</v>
      </c>
      <c r="K1234" s="187">
        <v>0.53</v>
      </c>
      <c r="L1234" s="187">
        <v>1</v>
      </c>
    </row>
    <row r="1235" spans="2:12" ht="20.100000000000001" customHeight="1" x14ac:dyDescent="0.4">
      <c r="B1235" s="187" t="s">
        <v>397</v>
      </c>
      <c r="C1235" s="187" t="s">
        <v>445</v>
      </c>
      <c r="D1235" s="187" t="s">
        <v>408</v>
      </c>
      <c r="E1235" s="187" t="s">
        <v>404</v>
      </c>
      <c r="F1235" s="187">
        <v>12</v>
      </c>
      <c r="G1235" s="187" t="s">
        <v>409</v>
      </c>
      <c r="H1235" s="187">
        <v>12</v>
      </c>
      <c r="I1235" s="187" t="s">
        <v>411</v>
      </c>
      <c r="J1235" s="187" t="s">
        <v>433</v>
      </c>
      <c r="K1235" s="187">
        <v>0.53</v>
      </c>
      <c r="L1235" s="187">
        <v>1</v>
      </c>
    </row>
    <row r="1236" spans="2:12" ht="20.100000000000001" customHeight="1" x14ac:dyDescent="0.4">
      <c r="B1236" s="187" t="s">
        <v>397</v>
      </c>
      <c r="C1236" s="187" t="s">
        <v>443</v>
      </c>
      <c r="D1236" s="187" t="s">
        <v>405</v>
      </c>
      <c r="E1236" s="187" t="s">
        <v>444</v>
      </c>
      <c r="F1236" s="187">
        <v>13</v>
      </c>
      <c r="G1236" s="187" t="s">
        <v>406</v>
      </c>
      <c r="H1236" s="187">
        <v>13</v>
      </c>
      <c r="I1236" s="187" t="s">
        <v>414</v>
      </c>
      <c r="J1236" s="187" t="s">
        <v>433</v>
      </c>
      <c r="K1236" s="187">
        <v>0.53</v>
      </c>
      <c r="L1236" s="187">
        <v>1</v>
      </c>
    </row>
    <row r="1237" spans="2:12" ht="20.100000000000001" customHeight="1" x14ac:dyDescent="0.4">
      <c r="B1237" s="187" t="s">
        <v>397</v>
      </c>
      <c r="C1237" s="187" t="s">
        <v>443</v>
      </c>
      <c r="D1237" s="187" t="s">
        <v>405</v>
      </c>
      <c r="E1237" s="187" t="s">
        <v>434</v>
      </c>
      <c r="F1237" s="187">
        <v>12</v>
      </c>
      <c r="G1237" s="187" t="s">
        <v>406</v>
      </c>
      <c r="H1237" s="187">
        <v>13</v>
      </c>
      <c r="I1237" s="187" t="s">
        <v>414</v>
      </c>
      <c r="J1237" s="187" t="s">
        <v>433</v>
      </c>
      <c r="K1237" s="187">
        <v>0.52</v>
      </c>
      <c r="L1237" s="187">
        <v>1</v>
      </c>
    </row>
    <row r="1238" spans="2:12" ht="20.100000000000001" customHeight="1" x14ac:dyDescent="0.4">
      <c r="B1238" s="187" t="s">
        <v>397</v>
      </c>
      <c r="C1238" s="187" t="s">
        <v>443</v>
      </c>
      <c r="D1238" s="187" t="s">
        <v>408</v>
      </c>
      <c r="E1238" s="187" t="s">
        <v>404</v>
      </c>
      <c r="F1238" s="187">
        <v>13</v>
      </c>
      <c r="G1238" s="187" t="s">
        <v>409</v>
      </c>
      <c r="H1238" s="187">
        <v>13</v>
      </c>
      <c r="I1238" s="187" t="s">
        <v>414</v>
      </c>
      <c r="J1238" s="187" t="s">
        <v>433</v>
      </c>
      <c r="K1238" s="187">
        <v>0.53</v>
      </c>
      <c r="L1238" s="187">
        <v>1</v>
      </c>
    </row>
    <row r="1239" spans="2:12" ht="20.100000000000001" customHeight="1" x14ac:dyDescent="0.4">
      <c r="B1239" s="187" t="s">
        <v>397</v>
      </c>
      <c r="C1239" s="187" t="s">
        <v>443</v>
      </c>
      <c r="D1239" s="187" t="s">
        <v>408</v>
      </c>
      <c r="E1239" s="187" t="s">
        <v>444</v>
      </c>
      <c r="F1239" s="187">
        <v>12</v>
      </c>
      <c r="G1239" s="187" t="s">
        <v>409</v>
      </c>
      <c r="H1239" s="187">
        <v>13</v>
      </c>
      <c r="I1239" s="187" t="s">
        <v>414</v>
      </c>
      <c r="J1239" s="187" t="s">
        <v>433</v>
      </c>
      <c r="K1239" s="187">
        <v>0.52</v>
      </c>
      <c r="L1239" s="187">
        <v>1</v>
      </c>
    </row>
    <row r="1240" spans="2:12" ht="20.100000000000001" customHeight="1" x14ac:dyDescent="0.4">
      <c r="B1240" s="187" t="s">
        <v>397</v>
      </c>
      <c r="C1240" s="187" t="s">
        <v>443</v>
      </c>
      <c r="D1240" s="187" t="s">
        <v>408</v>
      </c>
      <c r="E1240" s="187" t="s">
        <v>434</v>
      </c>
      <c r="F1240" s="187">
        <v>12</v>
      </c>
      <c r="G1240" s="187" t="s">
        <v>409</v>
      </c>
      <c r="H1240" s="187">
        <v>12</v>
      </c>
      <c r="I1240" s="187" t="s">
        <v>414</v>
      </c>
      <c r="J1240" s="187" t="s">
        <v>433</v>
      </c>
      <c r="K1240" s="187">
        <v>0.52</v>
      </c>
      <c r="L1240" s="187">
        <v>1</v>
      </c>
    </row>
    <row r="1241" spans="2:12" ht="20.100000000000001" customHeight="1" x14ac:dyDescent="0.4">
      <c r="B1241" s="187" t="s">
        <v>397</v>
      </c>
      <c r="C1241" s="187" t="s">
        <v>443</v>
      </c>
      <c r="D1241" s="187" t="s">
        <v>419</v>
      </c>
      <c r="E1241" s="187" t="s">
        <v>404</v>
      </c>
      <c r="F1241" s="187">
        <v>12</v>
      </c>
      <c r="G1241" s="187" t="s">
        <v>420</v>
      </c>
      <c r="H1241" s="187">
        <v>12</v>
      </c>
      <c r="I1241" s="187" t="s">
        <v>414</v>
      </c>
      <c r="J1241" s="187" t="s">
        <v>433</v>
      </c>
      <c r="K1241" s="187">
        <v>0.52</v>
      </c>
      <c r="L1241" s="187">
        <v>1</v>
      </c>
    </row>
    <row r="1242" spans="2:12" ht="20.100000000000001" customHeight="1" x14ac:dyDescent="0.4">
      <c r="B1242" s="187" t="s">
        <v>397</v>
      </c>
      <c r="C1242" s="187" t="s">
        <v>443</v>
      </c>
      <c r="D1242" s="187" t="s">
        <v>419</v>
      </c>
      <c r="E1242" s="187" t="s">
        <v>444</v>
      </c>
      <c r="F1242" s="187">
        <v>11</v>
      </c>
      <c r="G1242" s="187" t="s">
        <v>420</v>
      </c>
      <c r="H1242" s="187">
        <v>12</v>
      </c>
      <c r="I1242" s="187" t="s">
        <v>414</v>
      </c>
      <c r="J1242" s="187" t="s">
        <v>433</v>
      </c>
      <c r="K1242" s="187">
        <v>0.52</v>
      </c>
      <c r="L1242" s="187">
        <v>1</v>
      </c>
    </row>
    <row r="1243" spans="2:12" ht="20.100000000000001" customHeight="1" x14ac:dyDescent="0.4">
      <c r="B1243" s="187" t="s">
        <v>397</v>
      </c>
      <c r="C1243" s="187" t="s">
        <v>443</v>
      </c>
      <c r="D1243" s="187" t="s">
        <v>419</v>
      </c>
      <c r="E1243" s="187" t="s">
        <v>404</v>
      </c>
      <c r="F1243" s="187">
        <v>11</v>
      </c>
      <c r="G1243" s="187" t="s">
        <v>438</v>
      </c>
      <c r="H1243" s="187">
        <v>12</v>
      </c>
      <c r="I1243" s="187" t="s">
        <v>414</v>
      </c>
      <c r="J1243" s="187" t="s">
        <v>433</v>
      </c>
      <c r="K1243" s="187">
        <v>0.52</v>
      </c>
      <c r="L1243" s="187">
        <v>1</v>
      </c>
    </row>
    <row r="1244" spans="2:12" ht="20.100000000000001" customHeight="1" x14ac:dyDescent="0.4">
      <c r="B1244" s="187" t="s">
        <v>397</v>
      </c>
      <c r="C1244" s="187" t="s">
        <v>443</v>
      </c>
      <c r="D1244" s="187" t="s">
        <v>421</v>
      </c>
      <c r="E1244" s="187" t="s">
        <v>404</v>
      </c>
      <c r="F1244" s="187">
        <v>12</v>
      </c>
      <c r="G1244" s="187" t="s">
        <v>422</v>
      </c>
      <c r="H1244" s="187">
        <v>12</v>
      </c>
      <c r="I1244" s="187" t="s">
        <v>414</v>
      </c>
      <c r="J1244" s="187" t="s">
        <v>433</v>
      </c>
      <c r="K1244" s="187">
        <v>0.52</v>
      </c>
      <c r="L1244" s="187">
        <v>1</v>
      </c>
    </row>
    <row r="1245" spans="2:12" ht="20.100000000000001" customHeight="1" x14ac:dyDescent="0.4">
      <c r="B1245" s="187" t="s">
        <v>397</v>
      </c>
      <c r="C1245" s="187" t="s">
        <v>443</v>
      </c>
      <c r="D1245" s="187" t="s">
        <v>421</v>
      </c>
      <c r="E1245" s="187" t="s">
        <v>444</v>
      </c>
      <c r="F1245" s="187">
        <v>11</v>
      </c>
      <c r="G1245" s="187" t="s">
        <v>422</v>
      </c>
      <c r="H1245" s="187">
        <v>12</v>
      </c>
      <c r="I1245" s="187" t="s">
        <v>414</v>
      </c>
      <c r="J1245" s="187" t="s">
        <v>433</v>
      </c>
      <c r="K1245" s="187">
        <v>0.51</v>
      </c>
      <c r="L1245" s="187">
        <v>1</v>
      </c>
    </row>
    <row r="1246" spans="2:12" ht="20.100000000000001" customHeight="1" x14ac:dyDescent="0.4">
      <c r="B1246" s="187" t="s">
        <v>397</v>
      </c>
      <c r="C1246" s="187" t="s">
        <v>443</v>
      </c>
      <c r="D1246" s="187" t="s">
        <v>421</v>
      </c>
      <c r="E1246" s="187" t="s">
        <v>404</v>
      </c>
      <c r="F1246" s="187">
        <v>11</v>
      </c>
      <c r="G1246" s="187" t="s">
        <v>439</v>
      </c>
      <c r="H1246" s="187">
        <v>12</v>
      </c>
      <c r="I1246" s="187" t="s">
        <v>414</v>
      </c>
      <c r="J1246" s="187" t="s">
        <v>433</v>
      </c>
      <c r="K1246" s="187">
        <v>0.52</v>
      </c>
      <c r="L1246" s="187">
        <v>1</v>
      </c>
    </row>
    <row r="1247" spans="2:12" ht="20.100000000000001" customHeight="1" x14ac:dyDescent="0.4">
      <c r="B1247" s="187" t="s">
        <v>397</v>
      </c>
      <c r="C1247" s="187" t="s">
        <v>443</v>
      </c>
      <c r="D1247" s="187" t="s">
        <v>423</v>
      </c>
      <c r="E1247" s="187" t="s">
        <v>404</v>
      </c>
      <c r="F1247" s="187">
        <v>12</v>
      </c>
      <c r="G1247" s="187" t="s">
        <v>424</v>
      </c>
      <c r="H1247" s="187">
        <v>12</v>
      </c>
      <c r="I1247" s="187" t="s">
        <v>414</v>
      </c>
      <c r="J1247" s="187" t="s">
        <v>433</v>
      </c>
      <c r="K1247" s="187">
        <v>0.41</v>
      </c>
      <c r="L1247" s="187">
        <v>1</v>
      </c>
    </row>
    <row r="1248" spans="2:12" ht="20.100000000000001" customHeight="1" x14ac:dyDescent="0.4">
      <c r="B1248" s="187" t="s">
        <v>397</v>
      </c>
      <c r="C1248" s="187" t="s">
        <v>443</v>
      </c>
      <c r="D1248" s="187" t="s">
        <v>423</v>
      </c>
      <c r="E1248" s="187" t="s">
        <v>444</v>
      </c>
      <c r="F1248" s="187">
        <v>11</v>
      </c>
      <c r="G1248" s="187" t="s">
        <v>424</v>
      </c>
      <c r="H1248" s="187">
        <v>12</v>
      </c>
      <c r="I1248" s="187" t="s">
        <v>414</v>
      </c>
      <c r="J1248" s="187" t="s">
        <v>433</v>
      </c>
      <c r="K1248" s="187">
        <v>0.4</v>
      </c>
      <c r="L1248" s="187">
        <v>1</v>
      </c>
    </row>
    <row r="1249" spans="2:12" ht="20.100000000000001" customHeight="1" x14ac:dyDescent="0.4">
      <c r="B1249" s="187" t="s">
        <v>397</v>
      </c>
      <c r="C1249" s="187" t="s">
        <v>443</v>
      </c>
      <c r="D1249" s="187" t="s">
        <v>415</v>
      </c>
      <c r="E1249" s="187" t="s">
        <v>444</v>
      </c>
      <c r="F1249" s="187">
        <v>13</v>
      </c>
      <c r="G1249" s="187" t="s">
        <v>401</v>
      </c>
      <c r="H1249" s="187">
        <v>13</v>
      </c>
      <c r="I1249" s="187" t="s">
        <v>416</v>
      </c>
      <c r="J1249" s="187" t="s">
        <v>433</v>
      </c>
      <c r="K1249" s="187">
        <v>0.53</v>
      </c>
      <c r="L1249" s="187">
        <v>1</v>
      </c>
    </row>
    <row r="1250" spans="2:12" ht="20.100000000000001" customHeight="1" x14ac:dyDescent="0.4">
      <c r="B1250" s="187" t="s">
        <v>397</v>
      </c>
      <c r="C1250" s="187" t="s">
        <v>443</v>
      </c>
      <c r="D1250" s="187" t="s">
        <v>415</v>
      </c>
      <c r="E1250" s="187" t="s">
        <v>434</v>
      </c>
      <c r="F1250" s="187">
        <v>12</v>
      </c>
      <c r="G1250" s="187" t="s">
        <v>401</v>
      </c>
      <c r="H1250" s="187">
        <v>13</v>
      </c>
      <c r="I1250" s="187" t="s">
        <v>416</v>
      </c>
      <c r="J1250" s="187" t="s">
        <v>433</v>
      </c>
      <c r="K1250" s="187">
        <v>0.53</v>
      </c>
      <c r="L1250" s="187">
        <v>1</v>
      </c>
    </row>
    <row r="1251" spans="2:12" ht="20.100000000000001" customHeight="1" x14ac:dyDescent="0.4">
      <c r="B1251" s="187" t="s">
        <v>397</v>
      </c>
      <c r="C1251" s="187" t="s">
        <v>443</v>
      </c>
      <c r="D1251" s="187" t="s">
        <v>417</v>
      </c>
      <c r="E1251" s="187" t="s">
        <v>404</v>
      </c>
      <c r="F1251" s="187">
        <v>12</v>
      </c>
      <c r="G1251" s="187" t="s">
        <v>406</v>
      </c>
      <c r="H1251" s="187">
        <v>13</v>
      </c>
      <c r="I1251" s="187" t="s">
        <v>416</v>
      </c>
      <c r="J1251" s="187" t="s">
        <v>433</v>
      </c>
      <c r="K1251" s="187">
        <v>0.53</v>
      </c>
      <c r="L1251" s="187">
        <v>1</v>
      </c>
    </row>
    <row r="1252" spans="2:12" ht="20.100000000000001" customHeight="1" x14ac:dyDescent="0.4">
      <c r="B1252" s="187" t="s">
        <v>397</v>
      </c>
      <c r="C1252" s="187" t="s">
        <v>443</v>
      </c>
      <c r="D1252" s="187" t="s">
        <v>417</v>
      </c>
      <c r="E1252" s="187" t="s">
        <v>444</v>
      </c>
      <c r="F1252" s="187">
        <v>12</v>
      </c>
      <c r="G1252" s="187" t="s">
        <v>406</v>
      </c>
      <c r="H1252" s="187">
        <v>12</v>
      </c>
      <c r="I1252" s="187" t="s">
        <v>416</v>
      </c>
      <c r="J1252" s="187" t="s">
        <v>433</v>
      </c>
      <c r="K1252" s="187">
        <v>0.53</v>
      </c>
      <c r="L1252" s="187">
        <v>1</v>
      </c>
    </row>
    <row r="1253" spans="2:12" ht="20.100000000000001" customHeight="1" x14ac:dyDescent="0.4">
      <c r="B1253" s="187" t="s">
        <v>397</v>
      </c>
      <c r="C1253" s="187" t="s">
        <v>443</v>
      </c>
      <c r="D1253" s="187" t="s">
        <v>417</v>
      </c>
      <c r="E1253" s="187" t="s">
        <v>434</v>
      </c>
      <c r="F1253" s="187">
        <v>11</v>
      </c>
      <c r="G1253" s="187" t="s">
        <v>406</v>
      </c>
      <c r="H1253" s="187">
        <v>12</v>
      </c>
      <c r="I1253" s="187" t="s">
        <v>416</v>
      </c>
      <c r="J1253" s="187" t="s">
        <v>433</v>
      </c>
      <c r="K1253" s="187">
        <v>0.52</v>
      </c>
      <c r="L1253" s="187">
        <v>1</v>
      </c>
    </row>
    <row r="1254" spans="2:12" ht="20.100000000000001" customHeight="1" x14ac:dyDescent="0.4">
      <c r="B1254" s="187" t="s">
        <v>397</v>
      </c>
      <c r="C1254" s="187" t="s">
        <v>443</v>
      </c>
      <c r="D1254" s="187" t="s">
        <v>425</v>
      </c>
      <c r="E1254" s="187" t="s">
        <v>404</v>
      </c>
      <c r="F1254" s="187">
        <v>12</v>
      </c>
      <c r="G1254" s="187" t="s">
        <v>409</v>
      </c>
      <c r="H1254" s="187">
        <v>12</v>
      </c>
      <c r="I1254" s="187" t="s">
        <v>416</v>
      </c>
      <c r="J1254" s="187" t="s">
        <v>433</v>
      </c>
      <c r="K1254" s="187">
        <v>0.53</v>
      </c>
      <c r="L1254" s="187">
        <v>1</v>
      </c>
    </row>
    <row r="1255" spans="2:12" ht="20.100000000000001" customHeight="1" x14ac:dyDescent="0.4">
      <c r="B1255" s="187" t="s">
        <v>397</v>
      </c>
      <c r="C1255" s="187" t="s">
        <v>443</v>
      </c>
      <c r="D1255" s="187" t="s">
        <v>425</v>
      </c>
      <c r="E1255" s="187" t="s">
        <v>444</v>
      </c>
      <c r="F1255" s="187">
        <v>11</v>
      </c>
      <c r="G1255" s="187" t="s">
        <v>409</v>
      </c>
      <c r="H1255" s="187">
        <v>12</v>
      </c>
      <c r="I1255" s="187" t="s">
        <v>416</v>
      </c>
      <c r="J1255" s="187" t="s">
        <v>433</v>
      </c>
      <c r="K1255" s="187">
        <v>0.52</v>
      </c>
      <c r="L1255" s="187">
        <v>1</v>
      </c>
    </row>
    <row r="1256" spans="2:12" ht="20.100000000000001" customHeight="1" x14ac:dyDescent="0.4">
      <c r="B1256" s="187" t="s">
        <v>397</v>
      </c>
      <c r="C1256" s="187" t="s">
        <v>426</v>
      </c>
      <c r="D1256" s="187" t="s">
        <v>419</v>
      </c>
      <c r="E1256" s="187" t="s">
        <v>418</v>
      </c>
      <c r="F1256" s="187">
        <v>8</v>
      </c>
      <c r="G1256" s="187" t="s">
        <v>420</v>
      </c>
      <c r="H1256" s="187">
        <v>8</v>
      </c>
      <c r="I1256" s="187" t="s">
        <v>418</v>
      </c>
      <c r="J1256" s="187" t="s">
        <v>433</v>
      </c>
      <c r="K1256" s="187">
        <v>0.44</v>
      </c>
      <c r="L1256" s="187">
        <v>1</v>
      </c>
    </row>
    <row r="1257" spans="2:12" ht="20.100000000000001" customHeight="1" x14ac:dyDescent="0.4">
      <c r="B1257" s="187" t="s">
        <v>397</v>
      </c>
      <c r="C1257" s="187" t="s">
        <v>426</v>
      </c>
      <c r="D1257" s="187" t="s">
        <v>419</v>
      </c>
      <c r="E1257" s="187" t="s">
        <v>418</v>
      </c>
      <c r="F1257" s="187">
        <v>7</v>
      </c>
      <c r="G1257" s="187" t="s">
        <v>438</v>
      </c>
      <c r="H1257" s="187">
        <v>8</v>
      </c>
      <c r="I1257" s="187" t="s">
        <v>418</v>
      </c>
      <c r="J1257" s="187" t="s">
        <v>433</v>
      </c>
      <c r="K1257" s="187">
        <v>0.43</v>
      </c>
      <c r="L1257" s="187">
        <v>1</v>
      </c>
    </row>
    <row r="1258" spans="2:12" ht="20.100000000000001" customHeight="1" x14ac:dyDescent="0.4">
      <c r="B1258" s="187" t="s">
        <v>397</v>
      </c>
      <c r="C1258" s="187" t="s">
        <v>426</v>
      </c>
      <c r="D1258" s="187" t="s">
        <v>421</v>
      </c>
      <c r="E1258" s="187" t="s">
        <v>418</v>
      </c>
      <c r="F1258" s="187">
        <v>8</v>
      </c>
      <c r="G1258" s="187" t="s">
        <v>422</v>
      </c>
      <c r="H1258" s="187">
        <v>8</v>
      </c>
      <c r="I1258" s="187" t="s">
        <v>418</v>
      </c>
      <c r="J1258" s="187" t="s">
        <v>433</v>
      </c>
      <c r="K1258" s="187">
        <v>0.43</v>
      </c>
      <c r="L1258" s="187">
        <v>1</v>
      </c>
    </row>
    <row r="1259" spans="2:12" ht="20.100000000000001" customHeight="1" x14ac:dyDescent="0.4">
      <c r="B1259" s="187" t="s">
        <v>397</v>
      </c>
      <c r="C1259" s="187" t="s">
        <v>426</v>
      </c>
      <c r="D1259" s="187" t="s">
        <v>421</v>
      </c>
      <c r="E1259" s="187" t="s">
        <v>418</v>
      </c>
      <c r="F1259" s="187">
        <v>7</v>
      </c>
      <c r="G1259" s="187" t="s">
        <v>439</v>
      </c>
      <c r="H1259" s="187">
        <v>8</v>
      </c>
      <c r="I1259" s="187" t="s">
        <v>418</v>
      </c>
      <c r="J1259" s="187" t="s">
        <v>433</v>
      </c>
      <c r="K1259" s="187">
        <v>0.43</v>
      </c>
      <c r="L1259" s="187">
        <v>1</v>
      </c>
    </row>
    <row r="1260" spans="2:12" ht="20.100000000000001" customHeight="1" x14ac:dyDescent="0.4">
      <c r="B1260" s="187" t="s">
        <v>397</v>
      </c>
      <c r="C1260" s="187" t="s">
        <v>426</v>
      </c>
      <c r="D1260" s="187" t="s">
        <v>423</v>
      </c>
      <c r="E1260" s="187" t="s">
        <v>418</v>
      </c>
      <c r="F1260" s="187">
        <v>8</v>
      </c>
      <c r="G1260" s="187" t="s">
        <v>424</v>
      </c>
      <c r="H1260" s="187">
        <v>8</v>
      </c>
      <c r="I1260" s="187" t="s">
        <v>418</v>
      </c>
      <c r="J1260" s="187" t="s">
        <v>433</v>
      </c>
      <c r="K1260" s="187">
        <v>0.37</v>
      </c>
      <c r="L1260" s="187">
        <v>1</v>
      </c>
    </row>
    <row r="1261" spans="2:12" ht="20.100000000000001" customHeight="1" x14ac:dyDescent="0.4">
      <c r="B1261" s="187" t="s">
        <v>397</v>
      </c>
      <c r="C1261" s="187" t="s">
        <v>398</v>
      </c>
      <c r="D1261" s="187" t="s">
        <v>419</v>
      </c>
      <c r="E1261" s="187" t="s">
        <v>407</v>
      </c>
      <c r="F1261" s="187">
        <v>7</v>
      </c>
      <c r="G1261" s="187" t="s">
        <v>438</v>
      </c>
      <c r="H1261" s="187">
        <v>8</v>
      </c>
      <c r="I1261" s="187" t="s">
        <v>407</v>
      </c>
      <c r="J1261" s="187" t="s">
        <v>433</v>
      </c>
      <c r="K1261" s="187">
        <v>0.31</v>
      </c>
      <c r="L1261" s="187">
        <v>1</v>
      </c>
    </row>
    <row r="1262" spans="2:12" ht="20.100000000000001" customHeight="1" x14ac:dyDescent="0.4">
      <c r="B1262" s="187" t="s">
        <v>397</v>
      </c>
      <c r="C1262" s="187" t="s">
        <v>398</v>
      </c>
      <c r="D1262" s="187" t="s">
        <v>421</v>
      </c>
      <c r="E1262" s="187" t="s">
        <v>407</v>
      </c>
      <c r="F1262" s="187">
        <v>7</v>
      </c>
      <c r="G1262" s="187" t="s">
        <v>439</v>
      </c>
      <c r="H1262" s="187">
        <v>8</v>
      </c>
      <c r="I1262" s="187" t="s">
        <v>407</v>
      </c>
      <c r="J1262" s="187" t="s">
        <v>433</v>
      </c>
      <c r="K1262" s="187">
        <v>0.31</v>
      </c>
      <c r="L1262" s="187">
        <v>1</v>
      </c>
    </row>
    <row r="1263" spans="2:12" ht="20.100000000000001" customHeight="1" x14ac:dyDescent="0.4">
      <c r="B1263" s="187" t="s">
        <v>397</v>
      </c>
      <c r="C1263" s="187" t="s">
        <v>410</v>
      </c>
      <c r="D1263" s="187" t="s">
        <v>419</v>
      </c>
      <c r="E1263" s="187" t="s">
        <v>418</v>
      </c>
      <c r="F1263" s="187">
        <v>7</v>
      </c>
      <c r="G1263" s="187" t="s">
        <v>438</v>
      </c>
      <c r="H1263" s="187">
        <v>8</v>
      </c>
      <c r="I1263" s="187" t="s">
        <v>407</v>
      </c>
      <c r="J1263" s="187" t="s">
        <v>433</v>
      </c>
      <c r="K1263" s="187">
        <v>0.39</v>
      </c>
      <c r="L1263" s="187">
        <v>1</v>
      </c>
    </row>
    <row r="1264" spans="2:12" ht="20.100000000000001" customHeight="1" x14ac:dyDescent="0.4">
      <c r="B1264" s="187" t="s">
        <v>397</v>
      </c>
      <c r="C1264" s="187" t="s">
        <v>410</v>
      </c>
      <c r="D1264" s="187" t="s">
        <v>421</v>
      </c>
      <c r="E1264" s="187" t="s">
        <v>418</v>
      </c>
      <c r="F1264" s="187">
        <v>7</v>
      </c>
      <c r="G1264" s="187" t="s">
        <v>439</v>
      </c>
      <c r="H1264" s="187">
        <v>8</v>
      </c>
      <c r="I1264" s="187" t="s">
        <v>407</v>
      </c>
      <c r="J1264" s="187" t="s">
        <v>433</v>
      </c>
      <c r="K1264" s="187">
        <v>0.39</v>
      </c>
      <c r="L1264" s="187">
        <v>1</v>
      </c>
    </row>
    <row r="1265" spans="2:12" ht="20.100000000000001" customHeight="1" x14ac:dyDescent="0.4">
      <c r="B1265" s="187" t="s">
        <v>397</v>
      </c>
      <c r="C1265" s="187" t="s">
        <v>427</v>
      </c>
      <c r="D1265" s="187" t="s">
        <v>419</v>
      </c>
      <c r="E1265" s="187" t="s">
        <v>418</v>
      </c>
      <c r="F1265" s="187">
        <v>8</v>
      </c>
      <c r="G1265" s="187" t="s">
        <v>420</v>
      </c>
      <c r="H1265" s="187">
        <v>8</v>
      </c>
      <c r="I1265" s="187" t="s">
        <v>432</v>
      </c>
      <c r="J1265" s="187" t="s">
        <v>433</v>
      </c>
      <c r="K1265" s="187">
        <v>0.36</v>
      </c>
      <c r="L1265" s="187">
        <v>1</v>
      </c>
    </row>
    <row r="1266" spans="2:12" ht="20.100000000000001" customHeight="1" x14ac:dyDescent="0.4">
      <c r="B1266" s="187" t="s">
        <v>397</v>
      </c>
      <c r="C1266" s="187" t="s">
        <v>427</v>
      </c>
      <c r="D1266" s="187" t="s">
        <v>419</v>
      </c>
      <c r="E1266" s="187" t="s">
        <v>418</v>
      </c>
      <c r="F1266" s="187">
        <v>7</v>
      </c>
      <c r="G1266" s="187" t="s">
        <v>438</v>
      </c>
      <c r="H1266" s="187">
        <v>8</v>
      </c>
      <c r="I1266" s="187" t="s">
        <v>432</v>
      </c>
      <c r="J1266" s="187" t="s">
        <v>433</v>
      </c>
      <c r="K1266" s="187">
        <v>0.35</v>
      </c>
      <c r="L1266" s="187">
        <v>1</v>
      </c>
    </row>
    <row r="1267" spans="2:12" ht="20.100000000000001" customHeight="1" x14ac:dyDescent="0.4">
      <c r="B1267" s="187" t="s">
        <v>397</v>
      </c>
      <c r="C1267" s="187" t="s">
        <v>427</v>
      </c>
      <c r="D1267" s="187" t="s">
        <v>421</v>
      </c>
      <c r="E1267" s="187" t="s">
        <v>418</v>
      </c>
      <c r="F1267" s="187">
        <v>8</v>
      </c>
      <c r="G1267" s="187" t="s">
        <v>422</v>
      </c>
      <c r="H1267" s="187">
        <v>8</v>
      </c>
      <c r="I1267" s="187" t="s">
        <v>432</v>
      </c>
      <c r="J1267" s="187" t="s">
        <v>433</v>
      </c>
      <c r="K1267" s="187">
        <v>0.36</v>
      </c>
      <c r="L1267" s="187">
        <v>1</v>
      </c>
    </row>
    <row r="1268" spans="2:12" ht="20.100000000000001" customHeight="1" x14ac:dyDescent="0.4">
      <c r="B1268" s="187" t="s">
        <v>397</v>
      </c>
      <c r="C1268" s="187" t="s">
        <v>427</v>
      </c>
      <c r="D1268" s="187" t="s">
        <v>421</v>
      </c>
      <c r="E1268" s="187" t="s">
        <v>418</v>
      </c>
      <c r="F1268" s="187">
        <v>7</v>
      </c>
      <c r="G1268" s="187" t="s">
        <v>439</v>
      </c>
      <c r="H1268" s="187">
        <v>8</v>
      </c>
      <c r="I1268" s="187" t="s">
        <v>432</v>
      </c>
      <c r="J1268" s="187" t="s">
        <v>433</v>
      </c>
      <c r="K1268" s="187">
        <v>0.35</v>
      </c>
      <c r="L1268" s="187">
        <v>1</v>
      </c>
    </row>
    <row r="1269" spans="2:12" ht="20.100000000000001" customHeight="1" x14ac:dyDescent="0.4">
      <c r="B1269" s="187" t="s">
        <v>397</v>
      </c>
      <c r="C1269" s="187" t="s">
        <v>427</v>
      </c>
      <c r="D1269" s="187" t="s">
        <v>423</v>
      </c>
      <c r="E1269" s="187" t="s">
        <v>418</v>
      </c>
      <c r="F1269" s="187">
        <v>8</v>
      </c>
      <c r="G1269" s="187" t="s">
        <v>424</v>
      </c>
      <c r="H1269" s="187">
        <v>8</v>
      </c>
      <c r="I1269" s="187" t="s">
        <v>432</v>
      </c>
      <c r="J1269" s="187" t="s">
        <v>433</v>
      </c>
      <c r="K1269" s="187">
        <v>0.32</v>
      </c>
      <c r="L1269" s="187">
        <v>1</v>
      </c>
    </row>
    <row r="1270" spans="2:12" ht="20.100000000000001" customHeight="1" x14ac:dyDescent="0.4">
      <c r="B1270" s="187" t="s">
        <v>397</v>
      </c>
      <c r="C1270" s="187" t="s">
        <v>445</v>
      </c>
      <c r="D1270" s="187" t="s">
        <v>399</v>
      </c>
      <c r="E1270" s="187" t="s">
        <v>404</v>
      </c>
      <c r="F1270" s="187">
        <v>13</v>
      </c>
      <c r="G1270" s="187" t="s">
        <v>401</v>
      </c>
      <c r="H1270" s="187">
        <v>13</v>
      </c>
      <c r="I1270" s="187" t="s">
        <v>411</v>
      </c>
      <c r="J1270" s="187" t="s">
        <v>433</v>
      </c>
      <c r="K1270" s="187">
        <v>0.54</v>
      </c>
      <c r="L1270" s="187">
        <v>1</v>
      </c>
    </row>
    <row r="1271" spans="2:12" ht="20.100000000000001" customHeight="1" x14ac:dyDescent="0.4">
      <c r="B1271" s="187" t="s">
        <v>397</v>
      </c>
      <c r="C1271" s="187" t="s">
        <v>445</v>
      </c>
      <c r="D1271" s="187" t="s">
        <v>399</v>
      </c>
      <c r="E1271" s="187" t="s">
        <v>444</v>
      </c>
      <c r="F1271" s="187">
        <v>12</v>
      </c>
      <c r="G1271" s="187" t="s">
        <v>401</v>
      </c>
      <c r="H1271" s="187">
        <v>12</v>
      </c>
      <c r="I1271" s="187" t="s">
        <v>412</v>
      </c>
      <c r="J1271" s="187" t="s">
        <v>433</v>
      </c>
      <c r="K1271" s="187">
        <v>0.54</v>
      </c>
      <c r="L1271" s="187">
        <v>1</v>
      </c>
    </row>
    <row r="1272" spans="2:12" ht="20.100000000000001" customHeight="1" x14ac:dyDescent="0.4">
      <c r="B1272" s="187" t="s">
        <v>397</v>
      </c>
      <c r="C1272" s="187" t="s">
        <v>443</v>
      </c>
      <c r="D1272" s="187" t="s">
        <v>399</v>
      </c>
      <c r="E1272" s="187" t="s">
        <v>444</v>
      </c>
      <c r="F1272" s="187">
        <v>13</v>
      </c>
      <c r="G1272" s="187" t="s">
        <v>401</v>
      </c>
      <c r="H1272" s="187">
        <v>13</v>
      </c>
      <c r="I1272" s="187" t="s">
        <v>414</v>
      </c>
      <c r="J1272" s="187" t="s">
        <v>433</v>
      </c>
      <c r="K1272" s="187">
        <v>0.54</v>
      </c>
      <c r="L1272" s="187">
        <v>1</v>
      </c>
    </row>
    <row r="1273" spans="2:12" ht="20.100000000000001" customHeight="1" x14ac:dyDescent="0.4">
      <c r="B1273" s="187" t="s">
        <v>397</v>
      </c>
      <c r="C1273" s="187" t="s">
        <v>443</v>
      </c>
      <c r="D1273" s="187" t="s">
        <v>399</v>
      </c>
      <c r="E1273" s="187" t="s">
        <v>434</v>
      </c>
      <c r="F1273" s="187">
        <v>12</v>
      </c>
      <c r="G1273" s="187" t="s">
        <v>401</v>
      </c>
      <c r="H1273" s="187">
        <v>13</v>
      </c>
      <c r="I1273" s="187" t="s">
        <v>414</v>
      </c>
      <c r="J1273" s="187" t="s">
        <v>433</v>
      </c>
      <c r="K1273" s="187">
        <v>0.53</v>
      </c>
      <c r="L1273" s="187">
        <v>1</v>
      </c>
    </row>
    <row r="1274" spans="2:12" ht="20.100000000000001" customHeight="1" x14ac:dyDescent="0.4">
      <c r="B1274" s="187" t="s">
        <v>397</v>
      </c>
      <c r="C1274" s="187" t="s">
        <v>443</v>
      </c>
      <c r="D1274" s="187" t="s">
        <v>405</v>
      </c>
      <c r="E1274" s="187" t="s">
        <v>404</v>
      </c>
      <c r="F1274" s="187">
        <v>12</v>
      </c>
      <c r="G1274" s="187" t="s">
        <v>406</v>
      </c>
      <c r="H1274" s="187">
        <v>13</v>
      </c>
      <c r="I1274" s="187" t="s">
        <v>414</v>
      </c>
      <c r="J1274" s="187" t="s">
        <v>433</v>
      </c>
      <c r="K1274" s="187">
        <v>0.54</v>
      </c>
      <c r="L1274" s="187">
        <v>1</v>
      </c>
    </row>
    <row r="1275" spans="2:12" ht="20.100000000000001" customHeight="1" x14ac:dyDescent="0.4">
      <c r="B1275" s="187" t="s">
        <v>397</v>
      </c>
      <c r="C1275" s="187" t="s">
        <v>443</v>
      </c>
      <c r="D1275" s="187" t="s">
        <v>405</v>
      </c>
      <c r="E1275" s="187" t="s">
        <v>444</v>
      </c>
      <c r="F1275" s="187">
        <v>12</v>
      </c>
      <c r="G1275" s="187" t="s">
        <v>406</v>
      </c>
      <c r="H1275" s="187">
        <v>12</v>
      </c>
      <c r="I1275" s="187" t="s">
        <v>414</v>
      </c>
      <c r="J1275" s="187" t="s">
        <v>433</v>
      </c>
      <c r="K1275" s="187">
        <v>0.53</v>
      </c>
      <c r="L1275" s="187">
        <v>1</v>
      </c>
    </row>
    <row r="1276" spans="2:12" ht="20.100000000000001" customHeight="1" x14ac:dyDescent="0.4">
      <c r="B1276" s="187" t="s">
        <v>397</v>
      </c>
      <c r="C1276" s="187" t="s">
        <v>443</v>
      </c>
      <c r="D1276" s="187" t="s">
        <v>408</v>
      </c>
      <c r="E1276" s="187" t="s">
        <v>404</v>
      </c>
      <c r="F1276" s="187">
        <v>12</v>
      </c>
      <c r="G1276" s="187" t="s">
        <v>409</v>
      </c>
      <c r="H1276" s="187">
        <v>12</v>
      </c>
      <c r="I1276" s="187" t="s">
        <v>414</v>
      </c>
      <c r="J1276" s="187" t="s">
        <v>433</v>
      </c>
      <c r="K1276" s="187">
        <v>0.53</v>
      </c>
      <c r="L1276" s="187">
        <v>1</v>
      </c>
    </row>
    <row r="1277" spans="2:12" ht="20.100000000000001" customHeight="1" x14ac:dyDescent="0.4">
      <c r="B1277" s="187" t="s">
        <v>397</v>
      </c>
      <c r="C1277" s="187" t="s">
        <v>443</v>
      </c>
      <c r="D1277" s="187" t="s">
        <v>415</v>
      </c>
      <c r="E1277" s="187" t="s">
        <v>404</v>
      </c>
      <c r="F1277" s="187">
        <v>12</v>
      </c>
      <c r="G1277" s="187" t="s">
        <v>401</v>
      </c>
      <c r="H1277" s="187">
        <v>13</v>
      </c>
      <c r="I1277" s="187" t="s">
        <v>416</v>
      </c>
      <c r="J1277" s="187" t="s">
        <v>433</v>
      </c>
      <c r="K1277" s="187">
        <v>0.54</v>
      </c>
      <c r="L1277" s="187">
        <v>1</v>
      </c>
    </row>
    <row r="1278" spans="2:12" ht="20.100000000000001" customHeight="1" x14ac:dyDescent="0.4">
      <c r="B1278" s="187" t="s">
        <v>397</v>
      </c>
      <c r="C1278" s="187" t="s">
        <v>443</v>
      </c>
      <c r="D1278" s="187" t="s">
        <v>415</v>
      </c>
      <c r="E1278" s="187" t="s">
        <v>444</v>
      </c>
      <c r="F1278" s="187">
        <v>12</v>
      </c>
      <c r="G1278" s="187" t="s">
        <v>401</v>
      </c>
      <c r="H1278" s="187">
        <v>12</v>
      </c>
      <c r="I1278" s="187" t="s">
        <v>416</v>
      </c>
      <c r="J1278" s="187" t="s">
        <v>433</v>
      </c>
      <c r="K1278" s="187">
        <v>0.53</v>
      </c>
      <c r="L1278" s="187">
        <v>1</v>
      </c>
    </row>
    <row r="1279" spans="2:12" ht="20.100000000000001" customHeight="1" x14ac:dyDescent="0.4">
      <c r="B1279" s="187" t="s">
        <v>397</v>
      </c>
      <c r="C1279" s="187" t="s">
        <v>443</v>
      </c>
      <c r="D1279" s="187" t="s">
        <v>415</v>
      </c>
      <c r="E1279" s="187" t="s">
        <v>434</v>
      </c>
      <c r="F1279" s="187">
        <v>11</v>
      </c>
      <c r="G1279" s="187" t="s">
        <v>401</v>
      </c>
      <c r="H1279" s="187">
        <v>12</v>
      </c>
      <c r="I1279" s="187" t="s">
        <v>416</v>
      </c>
      <c r="J1279" s="187" t="s">
        <v>433</v>
      </c>
      <c r="K1279" s="187">
        <v>0.53</v>
      </c>
      <c r="L1279" s="187">
        <v>1</v>
      </c>
    </row>
    <row r="1280" spans="2:12" ht="20.100000000000001" customHeight="1" x14ac:dyDescent="0.4">
      <c r="B1280" s="187" t="s">
        <v>397</v>
      </c>
      <c r="C1280" s="187" t="s">
        <v>443</v>
      </c>
      <c r="D1280" s="187" t="s">
        <v>417</v>
      </c>
      <c r="E1280" s="187" t="s">
        <v>404</v>
      </c>
      <c r="F1280" s="187">
        <v>11</v>
      </c>
      <c r="G1280" s="187" t="s">
        <v>406</v>
      </c>
      <c r="H1280" s="187">
        <v>12</v>
      </c>
      <c r="I1280" s="187" t="s">
        <v>416</v>
      </c>
      <c r="J1280" s="187" t="s">
        <v>433</v>
      </c>
      <c r="K1280" s="187">
        <v>0.53</v>
      </c>
      <c r="L1280" s="187">
        <v>1</v>
      </c>
    </row>
    <row r="1281" spans="2:12" ht="20.100000000000001" customHeight="1" x14ac:dyDescent="0.4">
      <c r="B1281" s="187" t="s">
        <v>397</v>
      </c>
      <c r="C1281" s="187" t="s">
        <v>426</v>
      </c>
      <c r="D1281" s="187" t="s">
        <v>399</v>
      </c>
      <c r="E1281" s="187" t="s">
        <v>418</v>
      </c>
      <c r="F1281" s="187">
        <v>8</v>
      </c>
      <c r="G1281" s="187" t="s">
        <v>401</v>
      </c>
      <c r="H1281" s="187">
        <v>8</v>
      </c>
      <c r="I1281" s="187" t="s">
        <v>418</v>
      </c>
      <c r="J1281" s="187" t="s">
        <v>433</v>
      </c>
      <c r="K1281" s="187">
        <v>0.45</v>
      </c>
      <c r="L1281" s="187">
        <v>1</v>
      </c>
    </row>
    <row r="1282" spans="2:12" ht="20.100000000000001" customHeight="1" x14ac:dyDescent="0.4">
      <c r="B1282" s="187" t="s">
        <v>397</v>
      </c>
      <c r="C1282" s="187" t="s">
        <v>426</v>
      </c>
      <c r="D1282" s="187" t="s">
        <v>408</v>
      </c>
      <c r="E1282" s="187" t="s">
        <v>411</v>
      </c>
      <c r="F1282" s="187">
        <v>8</v>
      </c>
      <c r="G1282" s="187" t="s">
        <v>409</v>
      </c>
      <c r="H1282" s="187">
        <v>8</v>
      </c>
      <c r="I1282" s="187" t="s">
        <v>411</v>
      </c>
      <c r="J1282" s="187" t="s">
        <v>433</v>
      </c>
      <c r="K1282" s="187">
        <v>0.45</v>
      </c>
      <c r="L1282" s="187">
        <v>1</v>
      </c>
    </row>
    <row r="1283" spans="2:12" ht="20.100000000000001" customHeight="1" x14ac:dyDescent="0.4">
      <c r="B1283" s="187" t="s">
        <v>397</v>
      </c>
      <c r="C1283" s="187" t="s">
        <v>398</v>
      </c>
      <c r="D1283" s="187" t="s">
        <v>405</v>
      </c>
      <c r="E1283" s="187" t="s">
        <v>400</v>
      </c>
      <c r="F1283" s="187">
        <v>7</v>
      </c>
      <c r="G1283" s="187" t="s">
        <v>406</v>
      </c>
      <c r="H1283" s="187">
        <v>8</v>
      </c>
      <c r="I1283" s="187" t="s">
        <v>400</v>
      </c>
      <c r="J1283" s="187" t="s">
        <v>433</v>
      </c>
      <c r="K1283" s="187">
        <v>0.32</v>
      </c>
      <c r="L1283" s="187">
        <v>1</v>
      </c>
    </row>
    <row r="1284" spans="2:12" ht="20.100000000000001" customHeight="1" x14ac:dyDescent="0.4">
      <c r="B1284" s="187" t="s">
        <v>397</v>
      </c>
      <c r="C1284" s="187" t="s">
        <v>410</v>
      </c>
      <c r="D1284" s="187" t="s">
        <v>405</v>
      </c>
      <c r="E1284" s="187" t="s">
        <v>412</v>
      </c>
      <c r="F1284" s="187">
        <v>7</v>
      </c>
      <c r="G1284" s="187" t="s">
        <v>406</v>
      </c>
      <c r="H1284" s="187">
        <v>8</v>
      </c>
      <c r="I1284" s="187" t="s">
        <v>400</v>
      </c>
      <c r="J1284" s="187" t="s">
        <v>433</v>
      </c>
      <c r="K1284" s="187">
        <v>0.4</v>
      </c>
      <c r="L1284" s="187">
        <v>1</v>
      </c>
    </row>
    <row r="1285" spans="2:12" ht="20.100000000000001" customHeight="1" x14ac:dyDescent="0.4">
      <c r="B1285" s="187" t="s">
        <v>397</v>
      </c>
      <c r="C1285" s="187" t="s">
        <v>427</v>
      </c>
      <c r="D1285" s="187" t="s">
        <v>399</v>
      </c>
      <c r="E1285" s="187" t="s">
        <v>418</v>
      </c>
      <c r="F1285" s="187">
        <v>8</v>
      </c>
      <c r="G1285" s="187" t="s">
        <v>401</v>
      </c>
      <c r="H1285" s="187">
        <v>8</v>
      </c>
      <c r="I1285" s="187" t="s">
        <v>432</v>
      </c>
      <c r="J1285" s="187" t="s">
        <v>433</v>
      </c>
      <c r="K1285" s="187">
        <v>0.36</v>
      </c>
      <c r="L1285" s="187">
        <v>1</v>
      </c>
    </row>
    <row r="1286" spans="2:12" ht="20.100000000000001" customHeight="1" x14ac:dyDescent="0.4">
      <c r="B1286" s="187" t="s">
        <v>397</v>
      </c>
      <c r="C1286" s="187" t="s">
        <v>427</v>
      </c>
      <c r="D1286" s="187" t="s">
        <v>408</v>
      </c>
      <c r="E1286" s="187" t="s">
        <v>411</v>
      </c>
      <c r="F1286" s="187">
        <v>8</v>
      </c>
      <c r="G1286" s="187" t="s">
        <v>409</v>
      </c>
      <c r="H1286" s="187">
        <v>8</v>
      </c>
      <c r="I1286" s="187" t="s">
        <v>428</v>
      </c>
      <c r="J1286" s="187" t="s">
        <v>433</v>
      </c>
      <c r="K1286" s="187">
        <v>0.37</v>
      </c>
      <c r="L1286" s="187">
        <v>1</v>
      </c>
    </row>
    <row r="1287" spans="2:12" ht="20.100000000000001" customHeight="1" x14ac:dyDescent="0.4">
      <c r="B1287" s="187" t="s">
        <v>397</v>
      </c>
      <c r="C1287" s="187" t="s">
        <v>430</v>
      </c>
      <c r="D1287" s="187" t="s">
        <v>408</v>
      </c>
      <c r="E1287" s="187" t="s">
        <v>418</v>
      </c>
      <c r="F1287" s="187">
        <v>8</v>
      </c>
      <c r="G1287" s="187" t="s">
        <v>409</v>
      </c>
      <c r="H1287" s="187">
        <v>8</v>
      </c>
      <c r="I1287" s="187" t="s">
        <v>414</v>
      </c>
      <c r="J1287" s="187" t="s">
        <v>433</v>
      </c>
      <c r="K1287" s="187">
        <v>0.44</v>
      </c>
      <c r="L1287" s="187">
        <v>1</v>
      </c>
    </row>
    <row r="1288" spans="2:12" ht="20.100000000000001" customHeight="1" x14ac:dyDescent="0.4">
      <c r="B1288" s="187" t="s">
        <v>397</v>
      </c>
      <c r="C1288" s="187" t="s">
        <v>430</v>
      </c>
      <c r="D1288" s="187" t="s">
        <v>419</v>
      </c>
      <c r="E1288" s="187" t="s">
        <v>411</v>
      </c>
      <c r="F1288" s="187">
        <v>8</v>
      </c>
      <c r="G1288" s="187" t="s">
        <v>420</v>
      </c>
      <c r="H1288" s="187">
        <v>8</v>
      </c>
      <c r="I1288" s="187" t="s">
        <v>414</v>
      </c>
      <c r="J1288" s="187" t="s">
        <v>433</v>
      </c>
      <c r="K1288" s="187">
        <v>0.45</v>
      </c>
      <c r="L1288" s="187">
        <v>1</v>
      </c>
    </row>
    <row r="1289" spans="2:12" ht="20.100000000000001" customHeight="1" x14ac:dyDescent="0.4">
      <c r="B1289" s="187" t="s">
        <v>397</v>
      </c>
      <c r="C1289" s="187" t="s">
        <v>430</v>
      </c>
      <c r="D1289" s="187" t="s">
        <v>421</v>
      </c>
      <c r="E1289" s="187" t="s">
        <v>411</v>
      </c>
      <c r="F1289" s="187">
        <v>8</v>
      </c>
      <c r="G1289" s="187" t="s">
        <v>422</v>
      </c>
      <c r="H1289" s="187">
        <v>8</v>
      </c>
      <c r="I1289" s="187" t="s">
        <v>414</v>
      </c>
      <c r="J1289" s="187" t="s">
        <v>433</v>
      </c>
      <c r="K1289" s="187">
        <v>0.45</v>
      </c>
      <c r="L1289" s="187">
        <v>1</v>
      </c>
    </row>
    <row r="1290" spans="2:12" ht="20.100000000000001" customHeight="1" x14ac:dyDescent="0.4">
      <c r="B1290" s="187" t="s">
        <v>397</v>
      </c>
      <c r="C1290" s="187" t="s">
        <v>430</v>
      </c>
      <c r="D1290" s="187" t="s">
        <v>423</v>
      </c>
      <c r="E1290" s="187" t="s">
        <v>411</v>
      </c>
      <c r="F1290" s="187">
        <v>8</v>
      </c>
      <c r="G1290" s="187" t="s">
        <v>424</v>
      </c>
      <c r="H1290" s="187">
        <v>8</v>
      </c>
      <c r="I1290" s="187" t="s">
        <v>414</v>
      </c>
      <c r="J1290" s="187" t="s">
        <v>433</v>
      </c>
      <c r="K1290" s="187">
        <v>0.38</v>
      </c>
      <c r="L1290" s="187">
        <v>1</v>
      </c>
    </row>
    <row r="1291" spans="2:12" ht="20.100000000000001" customHeight="1" x14ac:dyDescent="0.4">
      <c r="B1291" s="187" t="s">
        <v>397</v>
      </c>
      <c r="C1291" s="187" t="s">
        <v>430</v>
      </c>
      <c r="D1291" s="187" t="s">
        <v>417</v>
      </c>
      <c r="E1291" s="187" t="s">
        <v>412</v>
      </c>
      <c r="F1291" s="187">
        <v>8</v>
      </c>
      <c r="G1291" s="187" t="s">
        <v>406</v>
      </c>
      <c r="H1291" s="187">
        <v>8</v>
      </c>
      <c r="I1291" s="187" t="s">
        <v>416</v>
      </c>
      <c r="J1291" s="187" t="s">
        <v>433</v>
      </c>
      <c r="K1291" s="187">
        <v>0.45</v>
      </c>
      <c r="L1291" s="187">
        <v>1</v>
      </c>
    </row>
    <row r="1292" spans="2:12" ht="20.100000000000001" customHeight="1" x14ac:dyDescent="0.4">
      <c r="B1292" s="187" t="s">
        <v>397</v>
      </c>
      <c r="C1292" s="187" t="s">
        <v>430</v>
      </c>
      <c r="D1292" s="187" t="s">
        <v>425</v>
      </c>
      <c r="E1292" s="187" t="s">
        <v>411</v>
      </c>
      <c r="F1292" s="187">
        <v>8</v>
      </c>
      <c r="G1292" s="187" t="s">
        <v>409</v>
      </c>
      <c r="H1292" s="187">
        <v>8</v>
      </c>
      <c r="I1292" s="187" t="s">
        <v>416</v>
      </c>
      <c r="J1292" s="187" t="s">
        <v>433</v>
      </c>
      <c r="K1292" s="187">
        <v>0.45</v>
      </c>
      <c r="L1292" s="187">
        <v>1</v>
      </c>
    </row>
    <row r="1293" spans="2:12" ht="20.100000000000001" customHeight="1" x14ac:dyDescent="0.4">
      <c r="B1293" s="187" t="s">
        <v>397</v>
      </c>
      <c r="C1293" s="187" t="s">
        <v>413</v>
      </c>
      <c r="D1293" s="187" t="s">
        <v>419</v>
      </c>
      <c r="E1293" s="187" t="s">
        <v>400</v>
      </c>
      <c r="F1293" s="187">
        <v>7</v>
      </c>
      <c r="G1293" s="187" t="s">
        <v>420</v>
      </c>
      <c r="H1293" s="187">
        <v>8</v>
      </c>
      <c r="I1293" s="187" t="s">
        <v>414</v>
      </c>
      <c r="J1293" s="187" t="s">
        <v>433</v>
      </c>
      <c r="K1293" s="187">
        <v>0.33</v>
      </c>
      <c r="L1293" s="187">
        <v>1</v>
      </c>
    </row>
    <row r="1294" spans="2:12" ht="20.100000000000001" customHeight="1" x14ac:dyDescent="0.4">
      <c r="B1294" s="187" t="s">
        <v>397</v>
      </c>
      <c r="C1294" s="187" t="s">
        <v>413</v>
      </c>
      <c r="D1294" s="187" t="s">
        <v>421</v>
      </c>
      <c r="E1294" s="187" t="s">
        <v>400</v>
      </c>
      <c r="F1294" s="187">
        <v>7</v>
      </c>
      <c r="G1294" s="187" t="s">
        <v>422</v>
      </c>
      <c r="H1294" s="187">
        <v>8</v>
      </c>
      <c r="I1294" s="187" t="s">
        <v>414</v>
      </c>
      <c r="J1294" s="187" t="s">
        <v>433</v>
      </c>
      <c r="K1294" s="187">
        <v>0.33</v>
      </c>
      <c r="L1294" s="187">
        <v>1</v>
      </c>
    </row>
    <row r="1295" spans="2:12" ht="20.100000000000001" customHeight="1" x14ac:dyDescent="0.4">
      <c r="B1295" s="187" t="s">
        <v>397</v>
      </c>
      <c r="C1295" s="187" t="s">
        <v>413</v>
      </c>
      <c r="D1295" s="187" t="s">
        <v>423</v>
      </c>
      <c r="E1295" s="187" t="s">
        <v>400</v>
      </c>
      <c r="F1295" s="187">
        <v>7</v>
      </c>
      <c r="G1295" s="187" t="s">
        <v>424</v>
      </c>
      <c r="H1295" s="187">
        <v>8</v>
      </c>
      <c r="I1295" s="187" t="s">
        <v>414</v>
      </c>
      <c r="J1295" s="187" t="s">
        <v>433</v>
      </c>
      <c r="K1295" s="187">
        <v>0.28000000000000003</v>
      </c>
      <c r="L1295" s="187">
        <v>1</v>
      </c>
    </row>
    <row r="1296" spans="2:12" ht="20.100000000000001" customHeight="1" x14ac:dyDescent="0.4">
      <c r="B1296" s="187" t="s">
        <v>397</v>
      </c>
      <c r="C1296" s="187" t="s">
        <v>413</v>
      </c>
      <c r="D1296" s="187" t="s">
        <v>417</v>
      </c>
      <c r="E1296" s="187" t="s">
        <v>407</v>
      </c>
      <c r="F1296" s="187">
        <v>7</v>
      </c>
      <c r="G1296" s="187" t="s">
        <v>406</v>
      </c>
      <c r="H1296" s="187">
        <v>8</v>
      </c>
      <c r="I1296" s="187" t="s">
        <v>416</v>
      </c>
      <c r="J1296" s="187" t="s">
        <v>433</v>
      </c>
      <c r="K1296" s="187">
        <v>0.34</v>
      </c>
      <c r="L1296" s="187">
        <v>1</v>
      </c>
    </row>
    <row r="1297" spans="2:12" ht="20.100000000000001" customHeight="1" x14ac:dyDescent="0.4">
      <c r="B1297" s="187" t="s">
        <v>397</v>
      </c>
      <c r="C1297" s="187" t="s">
        <v>413</v>
      </c>
      <c r="D1297" s="187" t="s">
        <v>425</v>
      </c>
      <c r="E1297" s="187" t="s">
        <v>400</v>
      </c>
      <c r="F1297" s="187">
        <v>7</v>
      </c>
      <c r="G1297" s="187" t="s">
        <v>409</v>
      </c>
      <c r="H1297" s="187">
        <v>8</v>
      </c>
      <c r="I1297" s="187" t="s">
        <v>416</v>
      </c>
      <c r="J1297" s="187" t="s">
        <v>433</v>
      </c>
      <c r="K1297" s="187">
        <v>0.34</v>
      </c>
      <c r="L1297" s="187">
        <v>1</v>
      </c>
    </row>
    <row r="1298" spans="2:12" ht="20.100000000000001" customHeight="1" x14ac:dyDescent="0.4">
      <c r="B1298" s="187" t="s">
        <v>397</v>
      </c>
      <c r="C1298" s="187" t="s">
        <v>431</v>
      </c>
      <c r="D1298" s="187" t="s">
        <v>408</v>
      </c>
      <c r="E1298" s="187" t="s">
        <v>432</v>
      </c>
      <c r="F1298" s="187">
        <v>8</v>
      </c>
      <c r="G1298" s="187" t="s">
        <v>409</v>
      </c>
      <c r="H1298" s="187">
        <v>8</v>
      </c>
      <c r="I1298" s="187" t="s">
        <v>414</v>
      </c>
      <c r="J1298" s="187" t="s">
        <v>433</v>
      </c>
      <c r="K1298" s="187">
        <v>0.32</v>
      </c>
      <c r="L1298" s="187">
        <v>1</v>
      </c>
    </row>
    <row r="1299" spans="2:12" ht="20.100000000000001" customHeight="1" x14ac:dyDescent="0.4">
      <c r="B1299" s="187" t="s">
        <v>397</v>
      </c>
      <c r="C1299" s="187" t="s">
        <v>431</v>
      </c>
      <c r="D1299" s="187" t="s">
        <v>419</v>
      </c>
      <c r="E1299" s="187" t="s">
        <v>428</v>
      </c>
      <c r="F1299" s="187">
        <v>8</v>
      </c>
      <c r="G1299" s="187" t="s">
        <v>420</v>
      </c>
      <c r="H1299" s="187">
        <v>8</v>
      </c>
      <c r="I1299" s="187" t="s">
        <v>414</v>
      </c>
      <c r="J1299" s="187" t="s">
        <v>433</v>
      </c>
      <c r="K1299" s="187">
        <v>0.32</v>
      </c>
      <c r="L1299" s="187">
        <v>1</v>
      </c>
    </row>
    <row r="1300" spans="2:12" ht="20.100000000000001" customHeight="1" x14ac:dyDescent="0.4">
      <c r="B1300" s="187" t="s">
        <v>397</v>
      </c>
      <c r="C1300" s="187" t="s">
        <v>431</v>
      </c>
      <c r="D1300" s="187" t="s">
        <v>421</v>
      </c>
      <c r="E1300" s="187" t="s">
        <v>428</v>
      </c>
      <c r="F1300" s="187">
        <v>8</v>
      </c>
      <c r="G1300" s="187" t="s">
        <v>422</v>
      </c>
      <c r="H1300" s="187">
        <v>8</v>
      </c>
      <c r="I1300" s="187" t="s">
        <v>414</v>
      </c>
      <c r="J1300" s="187" t="s">
        <v>433</v>
      </c>
      <c r="K1300" s="187">
        <v>0.32</v>
      </c>
      <c r="L1300" s="187">
        <v>1</v>
      </c>
    </row>
    <row r="1301" spans="2:12" ht="20.100000000000001" customHeight="1" x14ac:dyDescent="0.4">
      <c r="B1301" s="187" t="s">
        <v>397</v>
      </c>
      <c r="C1301" s="187" t="s">
        <v>431</v>
      </c>
      <c r="D1301" s="187" t="s">
        <v>423</v>
      </c>
      <c r="E1301" s="187" t="s">
        <v>428</v>
      </c>
      <c r="F1301" s="187">
        <v>8</v>
      </c>
      <c r="G1301" s="187" t="s">
        <v>424</v>
      </c>
      <c r="H1301" s="187">
        <v>8</v>
      </c>
      <c r="I1301" s="187" t="s">
        <v>414</v>
      </c>
      <c r="J1301" s="187" t="s">
        <v>433</v>
      </c>
      <c r="K1301" s="187">
        <v>0.27</v>
      </c>
      <c r="L1301" s="187">
        <v>1</v>
      </c>
    </row>
    <row r="1302" spans="2:12" ht="20.100000000000001" customHeight="1" x14ac:dyDescent="0.4">
      <c r="B1302" s="187" t="s">
        <v>397</v>
      </c>
      <c r="C1302" s="187" t="s">
        <v>431</v>
      </c>
      <c r="D1302" s="187" t="s">
        <v>417</v>
      </c>
      <c r="E1302" s="187" t="s">
        <v>429</v>
      </c>
      <c r="F1302" s="187">
        <v>8</v>
      </c>
      <c r="G1302" s="187" t="s">
        <v>406</v>
      </c>
      <c r="H1302" s="187">
        <v>8</v>
      </c>
      <c r="I1302" s="187" t="s">
        <v>416</v>
      </c>
      <c r="J1302" s="187" t="s">
        <v>433</v>
      </c>
      <c r="K1302" s="187">
        <v>0.32</v>
      </c>
      <c r="L1302" s="187">
        <v>1</v>
      </c>
    </row>
    <row r="1303" spans="2:12" ht="20.100000000000001" customHeight="1" x14ac:dyDescent="0.4">
      <c r="B1303" s="187" t="s">
        <v>397</v>
      </c>
      <c r="C1303" s="187" t="s">
        <v>431</v>
      </c>
      <c r="D1303" s="187" t="s">
        <v>425</v>
      </c>
      <c r="E1303" s="187" t="s">
        <v>428</v>
      </c>
      <c r="F1303" s="187">
        <v>8</v>
      </c>
      <c r="G1303" s="187" t="s">
        <v>409</v>
      </c>
      <c r="H1303" s="187">
        <v>8</v>
      </c>
      <c r="I1303" s="187" t="s">
        <v>416</v>
      </c>
      <c r="J1303" s="187" t="s">
        <v>433</v>
      </c>
      <c r="K1303" s="187">
        <v>0.32</v>
      </c>
      <c r="L1303" s="187">
        <v>1</v>
      </c>
    </row>
    <row r="1304" spans="2:12" ht="20.100000000000001" customHeight="1" x14ac:dyDescent="0.4">
      <c r="B1304" s="187" t="s">
        <v>397</v>
      </c>
      <c r="C1304" s="187" t="s">
        <v>445</v>
      </c>
      <c r="D1304" s="187" t="s">
        <v>399</v>
      </c>
      <c r="E1304" s="187" t="s">
        <v>434</v>
      </c>
      <c r="F1304" s="187">
        <v>13</v>
      </c>
      <c r="G1304" s="187" t="s">
        <v>401</v>
      </c>
      <c r="H1304" s="187">
        <v>13</v>
      </c>
      <c r="I1304" s="187" t="s">
        <v>418</v>
      </c>
      <c r="J1304" s="187" t="s">
        <v>433</v>
      </c>
      <c r="K1304" s="187">
        <v>0.53</v>
      </c>
      <c r="L1304" s="187">
        <v>1</v>
      </c>
    </row>
    <row r="1305" spans="2:12" ht="20.100000000000001" customHeight="1" x14ac:dyDescent="0.4">
      <c r="B1305" s="187" t="s">
        <v>397</v>
      </c>
      <c r="C1305" s="187" t="s">
        <v>445</v>
      </c>
      <c r="D1305" s="187" t="s">
        <v>405</v>
      </c>
      <c r="E1305" s="187" t="s">
        <v>444</v>
      </c>
      <c r="F1305" s="187">
        <v>12</v>
      </c>
      <c r="G1305" s="187" t="s">
        <v>406</v>
      </c>
      <c r="H1305" s="187">
        <v>13</v>
      </c>
      <c r="I1305" s="187" t="s">
        <v>412</v>
      </c>
      <c r="J1305" s="187" t="s">
        <v>433</v>
      </c>
      <c r="K1305" s="187">
        <v>0.53</v>
      </c>
      <c r="L1305" s="187">
        <v>1</v>
      </c>
    </row>
    <row r="1306" spans="2:12" ht="20.100000000000001" customHeight="1" x14ac:dyDescent="0.4">
      <c r="B1306" s="187" t="s">
        <v>397</v>
      </c>
      <c r="C1306" s="187" t="s">
        <v>445</v>
      </c>
      <c r="D1306" s="187" t="s">
        <v>405</v>
      </c>
      <c r="E1306" s="187" t="s">
        <v>434</v>
      </c>
      <c r="F1306" s="187">
        <v>11</v>
      </c>
      <c r="G1306" s="187" t="s">
        <v>406</v>
      </c>
      <c r="H1306" s="187">
        <v>12</v>
      </c>
      <c r="I1306" s="187" t="s">
        <v>418</v>
      </c>
      <c r="J1306" s="187" t="s">
        <v>433</v>
      </c>
      <c r="K1306" s="187">
        <v>0.52</v>
      </c>
      <c r="L1306" s="187">
        <v>1</v>
      </c>
    </row>
    <row r="1307" spans="2:12" ht="20.100000000000001" customHeight="1" x14ac:dyDescent="0.4">
      <c r="B1307" s="187" t="s">
        <v>397</v>
      </c>
      <c r="C1307" s="187" t="s">
        <v>445</v>
      </c>
      <c r="D1307" s="187" t="s">
        <v>408</v>
      </c>
      <c r="E1307" s="187" t="s">
        <v>404</v>
      </c>
      <c r="F1307" s="187">
        <v>13</v>
      </c>
      <c r="G1307" s="187" t="s">
        <v>409</v>
      </c>
      <c r="H1307" s="187">
        <v>13</v>
      </c>
      <c r="I1307" s="187" t="s">
        <v>411</v>
      </c>
      <c r="J1307" s="187" t="s">
        <v>433</v>
      </c>
      <c r="K1307" s="187">
        <v>0.53</v>
      </c>
      <c r="L1307" s="187">
        <v>1</v>
      </c>
    </row>
    <row r="1308" spans="2:12" ht="20.100000000000001" customHeight="1" x14ac:dyDescent="0.4">
      <c r="B1308" s="187" t="s">
        <v>397</v>
      </c>
      <c r="C1308" s="187" t="s">
        <v>445</v>
      </c>
      <c r="D1308" s="187" t="s">
        <v>408</v>
      </c>
      <c r="E1308" s="187" t="s">
        <v>444</v>
      </c>
      <c r="F1308" s="187">
        <v>12</v>
      </c>
      <c r="G1308" s="187" t="s">
        <v>409</v>
      </c>
      <c r="H1308" s="187">
        <v>12</v>
      </c>
      <c r="I1308" s="187" t="s">
        <v>412</v>
      </c>
      <c r="J1308" s="187" t="s">
        <v>433</v>
      </c>
      <c r="K1308" s="187">
        <v>0.52</v>
      </c>
      <c r="L1308" s="187">
        <v>1</v>
      </c>
    </row>
    <row r="1309" spans="2:12" ht="20.100000000000001" customHeight="1" x14ac:dyDescent="0.4">
      <c r="B1309" s="187" t="s">
        <v>397</v>
      </c>
      <c r="C1309" s="187" t="s">
        <v>445</v>
      </c>
      <c r="D1309" s="187" t="s">
        <v>419</v>
      </c>
      <c r="E1309" s="187" t="s">
        <v>404</v>
      </c>
      <c r="F1309" s="187">
        <v>12</v>
      </c>
      <c r="G1309" s="187" t="s">
        <v>420</v>
      </c>
      <c r="H1309" s="187">
        <v>12</v>
      </c>
      <c r="I1309" s="187" t="s">
        <v>411</v>
      </c>
      <c r="J1309" s="187" t="s">
        <v>433</v>
      </c>
      <c r="K1309" s="187">
        <v>0.52</v>
      </c>
      <c r="L1309" s="187">
        <v>1</v>
      </c>
    </row>
    <row r="1310" spans="2:12" ht="20.100000000000001" customHeight="1" x14ac:dyDescent="0.4">
      <c r="B1310" s="187" t="s">
        <v>397</v>
      </c>
      <c r="C1310" s="187" t="s">
        <v>445</v>
      </c>
      <c r="D1310" s="187" t="s">
        <v>421</v>
      </c>
      <c r="E1310" s="187" t="s">
        <v>404</v>
      </c>
      <c r="F1310" s="187">
        <v>12</v>
      </c>
      <c r="G1310" s="187" t="s">
        <v>422</v>
      </c>
      <c r="H1310" s="187">
        <v>12</v>
      </c>
      <c r="I1310" s="187" t="s">
        <v>411</v>
      </c>
      <c r="J1310" s="187" t="s">
        <v>433</v>
      </c>
      <c r="K1310" s="187">
        <v>0.52</v>
      </c>
      <c r="L1310" s="187">
        <v>1</v>
      </c>
    </row>
    <row r="1311" spans="2:12" ht="20.100000000000001" customHeight="1" x14ac:dyDescent="0.4">
      <c r="B1311" s="187" t="s">
        <v>397</v>
      </c>
      <c r="C1311" s="187" t="s">
        <v>445</v>
      </c>
      <c r="D1311" s="187" t="s">
        <v>423</v>
      </c>
      <c r="E1311" s="187" t="s">
        <v>404</v>
      </c>
      <c r="F1311" s="187">
        <v>12</v>
      </c>
      <c r="G1311" s="187" t="s">
        <v>424</v>
      </c>
      <c r="H1311" s="187">
        <v>12</v>
      </c>
      <c r="I1311" s="187" t="s">
        <v>411</v>
      </c>
      <c r="J1311" s="187" t="s">
        <v>433</v>
      </c>
      <c r="K1311" s="187">
        <v>0.41</v>
      </c>
      <c r="L1311" s="187">
        <v>1</v>
      </c>
    </row>
    <row r="1312" spans="2:12" ht="20.100000000000001" customHeight="1" x14ac:dyDescent="0.4">
      <c r="B1312" s="187" t="s">
        <v>397</v>
      </c>
      <c r="C1312" s="187" t="s">
        <v>443</v>
      </c>
      <c r="D1312" s="187" t="s">
        <v>408</v>
      </c>
      <c r="E1312" s="187" t="s">
        <v>434</v>
      </c>
      <c r="F1312" s="187">
        <v>13</v>
      </c>
      <c r="G1312" s="187" t="s">
        <v>409</v>
      </c>
      <c r="H1312" s="187">
        <v>13</v>
      </c>
      <c r="I1312" s="187" t="s">
        <v>414</v>
      </c>
      <c r="J1312" s="187" t="s">
        <v>433</v>
      </c>
      <c r="K1312" s="187">
        <v>0.52</v>
      </c>
      <c r="L1312" s="187">
        <v>1</v>
      </c>
    </row>
    <row r="1313" spans="2:12" ht="20.100000000000001" customHeight="1" x14ac:dyDescent="0.4">
      <c r="B1313" s="187" t="s">
        <v>397</v>
      </c>
      <c r="C1313" s="187" t="s">
        <v>443</v>
      </c>
      <c r="D1313" s="187" t="s">
        <v>419</v>
      </c>
      <c r="E1313" s="187" t="s">
        <v>444</v>
      </c>
      <c r="F1313" s="187">
        <v>12</v>
      </c>
      <c r="G1313" s="187" t="s">
        <v>420</v>
      </c>
      <c r="H1313" s="187">
        <v>13</v>
      </c>
      <c r="I1313" s="187" t="s">
        <v>414</v>
      </c>
      <c r="J1313" s="187" t="s">
        <v>433</v>
      </c>
      <c r="K1313" s="187">
        <v>0.51</v>
      </c>
      <c r="L1313" s="187">
        <v>1</v>
      </c>
    </row>
    <row r="1314" spans="2:12" ht="20.100000000000001" customHeight="1" x14ac:dyDescent="0.4">
      <c r="B1314" s="187" t="s">
        <v>397</v>
      </c>
      <c r="C1314" s="187" t="s">
        <v>443</v>
      </c>
      <c r="D1314" s="187" t="s">
        <v>419</v>
      </c>
      <c r="E1314" s="187" t="s">
        <v>434</v>
      </c>
      <c r="F1314" s="187">
        <v>12</v>
      </c>
      <c r="G1314" s="187" t="s">
        <v>420</v>
      </c>
      <c r="H1314" s="187">
        <v>12</v>
      </c>
      <c r="I1314" s="187" t="s">
        <v>414</v>
      </c>
      <c r="J1314" s="187" t="s">
        <v>433</v>
      </c>
      <c r="K1314" s="187">
        <v>0.51</v>
      </c>
      <c r="L1314" s="187">
        <v>1</v>
      </c>
    </row>
    <row r="1315" spans="2:12" ht="20.100000000000001" customHeight="1" x14ac:dyDescent="0.4">
      <c r="B1315" s="187" t="s">
        <v>397</v>
      </c>
      <c r="C1315" s="187" t="s">
        <v>443</v>
      </c>
      <c r="D1315" s="187" t="s">
        <v>421</v>
      </c>
      <c r="E1315" s="187" t="s">
        <v>444</v>
      </c>
      <c r="F1315" s="187">
        <v>12</v>
      </c>
      <c r="G1315" s="187" t="s">
        <v>422</v>
      </c>
      <c r="H1315" s="187">
        <v>13</v>
      </c>
      <c r="I1315" s="187" t="s">
        <v>414</v>
      </c>
      <c r="J1315" s="187" t="s">
        <v>433</v>
      </c>
      <c r="K1315" s="187">
        <v>0.51</v>
      </c>
      <c r="L1315" s="187">
        <v>1</v>
      </c>
    </row>
    <row r="1316" spans="2:12" ht="20.100000000000001" customHeight="1" x14ac:dyDescent="0.4">
      <c r="B1316" s="187" t="s">
        <v>397</v>
      </c>
      <c r="C1316" s="187" t="s">
        <v>443</v>
      </c>
      <c r="D1316" s="187" t="s">
        <v>421</v>
      </c>
      <c r="E1316" s="187" t="s">
        <v>434</v>
      </c>
      <c r="F1316" s="187">
        <v>12</v>
      </c>
      <c r="G1316" s="187" t="s">
        <v>422</v>
      </c>
      <c r="H1316" s="187">
        <v>12</v>
      </c>
      <c r="I1316" s="187" t="s">
        <v>414</v>
      </c>
      <c r="J1316" s="187" t="s">
        <v>433</v>
      </c>
      <c r="K1316" s="187">
        <v>0.51</v>
      </c>
      <c r="L1316" s="187">
        <v>1</v>
      </c>
    </row>
    <row r="1317" spans="2:12" ht="20.100000000000001" customHeight="1" x14ac:dyDescent="0.4">
      <c r="B1317" s="187" t="s">
        <v>397</v>
      </c>
      <c r="C1317" s="187" t="s">
        <v>443</v>
      </c>
      <c r="D1317" s="187" t="s">
        <v>423</v>
      </c>
      <c r="E1317" s="187" t="s">
        <v>444</v>
      </c>
      <c r="F1317" s="187">
        <v>12</v>
      </c>
      <c r="G1317" s="187" t="s">
        <v>424</v>
      </c>
      <c r="H1317" s="187">
        <v>13</v>
      </c>
      <c r="I1317" s="187" t="s">
        <v>414</v>
      </c>
      <c r="J1317" s="187" t="s">
        <v>433</v>
      </c>
      <c r="K1317" s="187">
        <v>0.4</v>
      </c>
      <c r="L1317" s="187">
        <v>1</v>
      </c>
    </row>
    <row r="1318" spans="2:12" ht="20.100000000000001" customHeight="1" x14ac:dyDescent="0.4">
      <c r="B1318" s="187" t="s">
        <v>397</v>
      </c>
      <c r="C1318" s="187" t="s">
        <v>443</v>
      </c>
      <c r="D1318" s="187" t="s">
        <v>423</v>
      </c>
      <c r="E1318" s="187" t="s">
        <v>434</v>
      </c>
      <c r="F1318" s="187">
        <v>12</v>
      </c>
      <c r="G1318" s="187" t="s">
        <v>424</v>
      </c>
      <c r="H1318" s="187">
        <v>12</v>
      </c>
      <c r="I1318" s="187" t="s">
        <v>414</v>
      </c>
      <c r="J1318" s="187" t="s">
        <v>433</v>
      </c>
      <c r="K1318" s="187">
        <v>0.4</v>
      </c>
      <c r="L1318" s="187">
        <v>1</v>
      </c>
    </row>
    <row r="1319" spans="2:12" ht="20.100000000000001" customHeight="1" x14ac:dyDescent="0.4">
      <c r="B1319" s="187" t="s">
        <v>397</v>
      </c>
      <c r="C1319" s="187" t="s">
        <v>443</v>
      </c>
      <c r="D1319" s="187" t="s">
        <v>417</v>
      </c>
      <c r="E1319" s="187" t="s">
        <v>434</v>
      </c>
      <c r="F1319" s="187">
        <v>12</v>
      </c>
      <c r="G1319" s="187" t="s">
        <v>406</v>
      </c>
      <c r="H1319" s="187">
        <v>13</v>
      </c>
      <c r="I1319" s="187" t="s">
        <v>416</v>
      </c>
      <c r="J1319" s="187" t="s">
        <v>433</v>
      </c>
      <c r="K1319" s="187">
        <v>0.52</v>
      </c>
      <c r="L1319" s="187">
        <v>1</v>
      </c>
    </row>
    <row r="1320" spans="2:12" ht="20.100000000000001" customHeight="1" x14ac:dyDescent="0.4">
      <c r="B1320" s="187" t="s">
        <v>397</v>
      </c>
      <c r="C1320" s="187" t="s">
        <v>443</v>
      </c>
      <c r="D1320" s="187" t="s">
        <v>425</v>
      </c>
      <c r="E1320" s="187" t="s">
        <v>444</v>
      </c>
      <c r="F1320" s="187">
        <v>12</v>
      </c>
      <c r="G1320" s="187" t="s">
        <v>409</v>
      </c>
      <c r="H1320" s="187">
        <v>13</v>
      </c>
      <c r="I1320" s="187" t="s">
        <v>416</v>
      </c>
      <c r="J1320" s="187" t="s">
        <v>433</v>
      </c>
      <c r="K1320" s="187">
        <v>0.52</v>
      </c>
      <c r="L1320" s="187">
        <v>1</v>
      </c>
    </row>
    <row r="1321" spans="2:12" ht="20.100000000000001" customHeight="1" x14ac:dyDescent="0.4">
      <c r="B1321" s="187" t="s">
        <v>397</v>
      </c>
      <c r="C1321" s="187" t="s">
        <v>443</v>
      </c>
      <c r="D1321" s="187" t="s">
        <v>425</v>
      </c>
      <c r="E1321" s="187" t="s">
        <v>434</v>
      </c>
      <c r="F1321" s="187">
        <v>12</v>
      </c>
      <c r="G1321" s="187" t="s">
        <v>409</v>
      </c>
      <c r="H1321" s="187">
        <v>12</v>
      </c>
      <c r="I1321" s="187" t="s">
        <v>416</v>
      </c>
      <c r="J1321" s="187" t="s">
        <v>433</v>
      </c>
      <c r="K1321" s="187">
        <v>0.52</v>
      </c>
      <c r="L1321" s="187">
        <v>1</v>
      </c>
    </row>
    <row r="1322" spans="2:12" ht="20.100000000000001" customHeight="1" x14ac:dyDescent="0.4">
      <c r="B1322" s="187" t="s">
        <v>397</v>
      </c>
      <c r="C1322" s="187" t="s">
        <v>426</v>
      </c>
      <c r="D1322" s="187" t="s">
        <v>405</v>
      </c>
      <c r="E1322" s="187" t="s">
        <v>418</v>
      </c>
      <c r="F1322" s="187">
        <v>8</v>
      </c>
      <c r="G1322" s="187" t="s">
        <v>435</v>
      </c>
      <c r="H1322" s="187">
        <v>8</v>
      </c>
      <c r="I1322" s="187" t="s">
        <v>418</v>
      </c>
      <c r="J1322" s="187" t="s">
        <v>433</v>
      </c>
      <c r="K1322" s="187">
        <v>0.44</v>
      </c>
      <c r="L1322" s="187">
        <v>1</v>
      </c>
    </row>
    <row r="1323" spans="2:12" ht="20.100000000000001" customHeight="1" x14ac:dyDescent="0.4">
      <c r="B1323" s="187" t="s">
        <v>397</v>
      </c>
      <c r="C1323" s="187" t="s">
        <v>426</v>
      </c>
      <c r="D1323" s="187" t="s">
        <v>419</v>
      </c>
      <c r="E1323" s="187" t="s">
        <v>418</v>
      </c>
      <c r="F1323" s="187">
        <v>7</v>
      </c>
      <c r="G1323" s="187" t="s">
        <v>420</v>
      </c>
      <c r="H1323" s="187">
        <v>8</v>
      </c>
      <c r="I1323" s="187" t="s">
        <v>418</v>
      </c>
      <c r="J1323" s="187" t="s">
        <v>433</v>
      </c>
      <c r="K1323" s="187">
        <v>0.43</v>
      </c>
      <c r="L1323" s="187">
        <v>1</v>
      </c>
    </row>
    <row r="1324" spans="2:12" ht="20.100000000000001" customHeight="1" x14ac:dyDescent="0.4">
      <c r="B1324" s="187" t="s">
        <v>397</v>
      </c>
      <c r="C1324" s="187" t="s">
        <v>426</v>
      </c>
      <c r="D1324" s="187" t="s">
        <v>421</v>
      </c>
      <c r="E1324" s="187" t="s">
        <v>418</v>
      </c>
      <c r="F1324" s="187">
        <v>7</v>
      </c>
      <c r="G1324" s="187" t="s">
        <v>422</v>
      </c>
      <c r="H1324" s="187">
        <v>8</v>
      </c>
      <c r="I1324" s="187" t="s">
        <v>418</v>
      </c>
      <c r="J1324" s="187" t="s">
        <v>433</v>
      </c>
      <c r="K1324" s="187">
        <v>0.43</v>
      </c>
      <c r="L1324" s="187">
        <v>1</v>
      </c>
    </row>
    <row r="1325" spans="2:12" ht="20.100000000000001" customHeight="1" x14ac:dyDescent="0.4">
      <c r="B1325" s="187" t="s">
        <v>397</v>
      </c>
      <c r="C1325" s="187" t="s">
        <v>426</v>
      </c>
      <c r="D1325" s="187" t="s">
        <v>423</v>
      </c>
      <c r="E1325" s="187" t="s">
        <v>418</v>
      </c>
      <c r="F1325" s="187">
        <v>7</v>
      </c>
      <c r="G1325" s="187" t="s">
        <v>424</v>
      </c>
      <c r="H1325" s="187">
        <v>8</v>
      </c>
      <c r="I1325" s="187" t="s">
        <v>418</v>
      </c>
      <c r="J1325" s="187" t="s">
        <v>433</v>
      </c>
      <c r="K1325" s="187">
        <v>0.36</v>
      </c>
      <c r="L1325" s="187">
        <v>1</v>
      </c>
    </row>
    <row r="1326" spans="2:12" ht="20.100000000000001" customHeight="1" x14ac:dyDescent="0.4">
      <c r="B1326" s="187" t="s">
        <v>397</v>
      </c>
      <c r="C1326" s="187" t="s">
        <v>398</v>
      </c>
      <c r="D1326" s="187" t="s">
        <v>408</v>
      </c>
      <c r="E1326" s="187" t="s">
        <v>436</v>
      </c>
      <c r="F1326" s="187">
        <v>7</v>
      </c>
      <c r="G1326" s="187" t="s">
        <v>409</v>
      </c>
      <c r="H1326" s="187">
        <v>8</v>
      </c>
      <c r="I1326" s="187" t="s">
        <v>436</v>
      </c>
      <c r="J1326" s="187" t="s">
        <v>433</v>
      </c>
      <c r="K1326" s="187">
        <v>0.32</v>
      </c>
      <c r="L1326" s="187">
        <v>1</v>
      </c>
    </row>
    <row r="1327" spans="2:12" ht="20.100000000000001" customHeight="1" x14ac:dyDescent="0.4">
      <c r="B1327" s="187" t="s">
        <v>397</v>
      </c>
      <c r="C1327" s="187" t="s">
        <v>398</v>
      </c>
      <c r="D1327" s="187" t="s">
        <v>419</v>
      </c>
      <c r="E1327" s="187" t="s">
        <v>407</v>
      </c>
      <c r="F1327" s="187">
        <v>7</v>
      </c>
      <c r="G1327" s="187" t="s">
        <v>420</v>
      </c>
      <c r="H1327" s="187">
        <v>8</v>
      </c>
      <c r="I1327" s="187" t="s">
        <v>407</v>
      </c>
      <c r="J1327" s="187" t="s">
        <v>433</v>
      </c>
      <c r="K1327" s="187">
        <v>0.31</v>
      </c>
      <c r="L1327" s="187">
        <v>1</v>
      </c>
    </row>
    <row r="1328" spans="2:12" ht="20.100000000000001" customHeight="1" x14ac:dyDescent="0.4">
      <c r="B1328" s="187" t="s">
        <v>397</v>
      </c>
      <c r="C1328" s="187" t="s">
        <v>398</v>
      </c>
      <c r="D1328" s="187" t="s">
        <v>421</v>
      </c>
      <c r="E1328" s="187" t="s">
        <v>407</v>
      </c>
      <c r="F1328" s="187">
        <v>7</v>
      </c>
      <c r="G1328" s="187" t="s">
        <v>422</v>
      </c>
      <c r="H1328" s="187">
        <v>8</v>
      </c>
      <c r="I1328" s="187" t="s">
        <v>407</v>
      </c>
      <c r="J1328" s="187" t="s">
        <v>433</v>
      </c>
      <c r="K1328" s="187">
        <v>0.31</v>
      </c>
      <c r="L1328" s="187">
        <v>1</v>
      </c>
    </row>
    <row r="1329" spans="2:12" ht="20.100000000000001" customHeight="1" x14ac:dyDescent="0.4">
      <c r="B1329" s="187" t="s">
        <v>397</v>
      </c>
      <c r="C1329" s="187" t="s">
        <v>398</v>
      </c>
      <c r="D1329" s="187" t="s">
        <v>423</v>
      </c>
      <c r="E1329" s="187" t="s">
        <v>407</v>
      </c>
      <c r="F1329" s="187">
        <v>7</v>
      </c>
      <c r="G1329" s="187" t="s">
        <v>424</v>
      </c>
      <c r="H1329" s="187">
        <v>8</v>
      </c>
      <c r="I1329" s="187" t="s">
        <v>407</v>
      </c>
      <c r="J1329" s="187" t="s">
        <v>433</v>
      </c>
      <c r="K1329" s="187">
        <v>0.26</v>
      </c>
      <c r="L1329" s="187">
        <v>1</v>
      </c>
    </row>
    <row r="1330" spans="2:12" ht="20.100000000000001" customHeight="1" x14ac:dyDescent="0.4">
      <c r="B1330" s="187" t="s">
        <v>397</v>
      </c>
      <c r="C1330" s="187" t="s">
        <v>410</v>
      </c>
      <c r="D1330" s="187" t="s">
        <v>408</v>
      </c>
      <c r="E1330" s="187" t="s">
        <v>437</v>
      </c>
      <c r="F1330" s="187">
        <v>7</v>
      </c>
      <c r="G1330" s="187" t="s">
        <v>409</v>
      </c>
      <c r="H1330" s="187">
        <v>8</v>
      </c>
      <c r="I1330" s="187" t="s">
        <v>436</v>
      </c>
      <c r="J1330" s="187" t="s">
        <v>433</v>
      </c>
      <c r="K1330" s="187">
        <v>0.39</v>
      </c>
      <c r="L1330" s="187">
        <v>1</v>
      </c>
    </row>
    <row r="1331" spans="2:12" ht="20.100000000000001" customHeight="1" x14ac:dyDescent="0.4">
      <c r="B1331" s="187" t="s">
        <v>397</v>
      </c>
      <c r="C1331" s="187" t="s">
        <v>410</v>
      </c>
      <c r="D1331" s="187" t="s">
        <v>419</v>
      </c>
      <c r="E1331" s="187" t="s">
        <v>418</v>
      </c>
      <c r="F1331" s="187">
        <v>7</v>
      </c>
      <c r="G1331" s="187" t="s">
        <v>420</v>
      </c>
      <c r="H1331" s="187">
        <v>8</v>
      </c>
      <c r="I1331" s="187" t="s">
        <v>407</v>
      </c>
      <c r="J1331" s="187" t="s">
        <v>433</v>
      </c>
      <c r="K1331" s="187">
        <v>0.39</v>
      </c>
      <c r="L1331" s="187">
        <v>1</v>
      </c>
    </row>
    <row r="1332" spans="2:12" ht="20.100000000000001" customHeight="1" x14ac:dyDescent="0.4">
      <c r="B1332" s="187" t="s">
        <v>397</v>
      </c>
      <c r="C1332" s="187" t="s">
        <v>410</v>
      </c>
      <c r="D1332" s="187" t="s">
        <v>421</v>
      </c>
      <c r="E1332" s="187" t="s">
        <v>418</v>
      </c>
      <c r="F1332" s="187">
        <v>7</v>
      </c>
      <c r="G1332" s="187" t="s">
        <v>422</v>
      </c>
      <c r="H1332" s="187">
        <v>8</v>
      </c>
      <c r="I1332" s="187" t="s">
        <v>407</v>
      </c>
      <c r="J1332" s="187" t="s">
        <v>433</v>
      </c>
      <c r="K1332" s="187">
        <v>0.39</v>
      </c>
      <c r="L1332" s="187">
        <v>1</v>
      </c>
    </row>
    <row r="1333" spans="2:12" ht="20.100000000000001" customHeight="1" x14ac:dyDescent="0.4">
      <c r="B1333" s="187" t="s">
        <v>397</v>
      </c>
      <c r="C1333" s="187" t="s">
        <v>410</v>
      </c>
      <c r="D1333" s="187" t="s">
        <v>423</v>
      </c>
      <c r="E1333" s="187" t="s">
        <v>418</v>
      </c>
      <c r="F1333" s="187">
        <v>7</v>
      </c>
      <c r="G1333" s="187" t="s">
        <v>424</v>
      </c>
      <c r="H1333" s="187">
        <v>8</v>
      </c>
      <c r="I1333" s="187" t="s">
        <v>407</v>
      </c>
      <c r="J1333" s="187" t="s">
        <v>433</v>
      </c>
      <c r="K1333" s="187">
        <v>0.34</v>
      </c>
      <c r="L1333" s="187">
        <v>1</v>
      </c>
    </row>
    <row r="1334" spans="2:12" ht="20.100000000000001" customHeight="1" x14ac:dyDescent="0.4">
      <c r="B1334" s="187" t="s">
        <v>397</v>
      </c>
      <c r="C1334" s="187" t="s">
        <v>445</v>
      </c>
      <c r="D1334" s="187" t="s">
        <v>399</v>
      </c>
      <c r="E1334" s="187" t="s">
        <v>404</v>
      </c>
      <c r="F1334" s="187">
        <v>12</v>
      </c>
      <c r="G1334" s="187" t="s">
        <v>401</v>
      </c>
      <c r="H1334" s="187">
        <v>13</v>
      </c>
      <c r="I1334" s="187" t="s">
        <v>411</v>
      </c>
      <c r="J1334" s="187" t="s">
        <v>433</v>
      </c>
      <c r="K1334" s="187">
        <v>0.54</v>
      </c>
      <c r="L1334" s="187">
        <v>1</v>
      </c>
    </row>
    <row r="1335" spans="2:12" ht="20.100000000000001" customHeight="1" x14ac:dyDescent="0.4">
      <c r="B1335" s="187" t="s">
        <v>397</v>
      </c>
      <c r="C1335" s="187" t="s">
        <v>445</v>
      </c>
      <c r="D1335" s="187" t="s">
        <v>405</v>
      </c>
      <c r="E1335" s="187" t="s">
        <v>434</v>
      </c>
      <c r="F1335" s="187">
        <v>10</v>
      </c>
      <c r="G1335" s="187" t="s">
        <v>406</v>
      </c>
      <c r="H1335" s="187">
        <v>11</v>
      </c>
      <c r="I1335" s="187" t="s">
        <v>418</v>
      </c>
      <c r="J1335" s="187" t="s">
        <v>433</v>
      </c>
      <c r="K1335" s="187">
        <v>0.52</v>
      </c>
      <c r="L1335" s="187">
        <v>1.1000000000000001</v>
      </c>
    </row>
    <row r="1336" spans="2:12" ht="20.100000000000001" customHeight="1" x14ac:dyDescent="0.4">
      <c r="B1336" s="187" t="s">
        <v>397</v>
      </c>
      <c r="C1336" s="187" t="s">
        <v>445</v>
      </c>
      <c r="D1336" s="187" t="s">
        <v>408</v>
      </c>
      <c r="E1336" s="187" t="s">
        <v>444</v>
      </c>
      <c r="F1336" s="187">
        <v>11</v>
      </c>
      <c r="G1336" s="187" t="s">
        <v>409</v>
      </c>
      <c r="H1336" s="187">
        <v>11</v>
      </c>
      <c r="I1336" s="187" t="s">
        <v>412</v>
      </c>
      <c r="J1336" s="187" t="s">
        <v>433</v>
      </c>
      <c r="K1336" s="187">
        <v>0.52</v>
      </c>
      <c r="L1336" s="187">
        <v>1.1000000000000001</v>
      </c>
    </row>
    <row r="1337" spans="2:12" ht="20.100000000000001" customHeight="1" x14ac:dyDescent="0.4">
      <c r="B1337" s="187" t="s">
        <v>397</v>
      </c>
      <c r="C1337" s="187" t="s">
        <v>445</v>
      </c>
      <c r="D1337" s="187" t="s">
        <v>419</v>
      </c>
      <c r="E1337" s="187" t="s">
        <v>404</v>
      </c>
      <c r="F1337" s="187">
        <v>11</v>
      </c>
      <c r="G1337" s="187" t="s">
        <v>420</v>
      </c>
      <c r="H1337" s="187">
        <v>11</v>
      </c>
      <c r="I1337" s="187" t="s">
        <v>411</v>
      </c>
      <c r="J1337" s="187" t="s">
        <v>433</v>
      </c>
      <c r="K1337" s="187">
        <v>0.53</v>
      </c>
      <c r="L1337" s="187">
        <v>1.1000000000000001</v>
      </c>
    </row>
    <row r="1338" spans="2:12" ht="20.100000000000001" customHeight="1" x14ac:dyDescent="0.4">
      <c r="B1338" s="187" t="s">
        <v>397</v>
      </c>
      <c r="C1338" s="187" t="s">
        <v>445</v>
      </c>
      <c r="D1338" s="187" t="s">
        <v>419</v>
      </c>
      <c r="E1338" s="187" t="s">
        <v>404</v>
      </c>
      <c r="F1338" s="187">
        <v>10</v>
      </c>
      <c r="G1338" s="187" t="s">
        <v>438</v>
      </c>
      <c r="H1338" s="187">
        <v>11</v>
      </c>
      <c r="I1338" s="187" t="s">
        <v>411</v>
      </c>
      <c r="J1338" s="187" t="s">
        <v>433</v>
      </c>
      <c r="K1338" s="187">
        <v>0.52</v>
      </c>
      <c r="L1338" s="187">
        <v>1.1000000000000001</v>
      </c>
    </row>
    <row r="1339" spans="2:12" ht="20.100000000000001" customHeight="1" x14ac:dyDescent="0.4">
      <c r="B1339" s="187" t="s">
        <v>397</v>
      </c>
      <c r="C1339" s="187" t="s">
        <v>445</v>
      </c>
      <c r="D1339" s="187" t="s">
        <v>421</v>
      </c>
      <c r="E1339" s="187" t="s">
        <v>404</v>
      </c>
      <c r="F1339" s="187">
        <v>11</v>
      </c>
      <c r="G1339" s="187" t="s">
        <v>422</v>
      </c>
      <c r="H1339" s="187">
        <v>11</v>
      </c>
      <c r="I1339" s="187" t="s">
        <v>411</v>
      </c>
      <c r="J1339" s="187" t="s">
        <v>433</v>
      </c>
      <c r="K1339" s="187">
        <v>0.52</v>
      </c>
      <c r="L1339" s="187">
        <v>1.1000000000000001</v>
      </c>
    </row>
    <row r="1340" spans="2:12" ht="20.100000000000001" customHeight="1" x14ac:dyDescent="0.4">
      <c r="B1340" s="187" t="s">
        <v>397</v>
      </c>
      <c r="C1340" s="187" t="s">
        <v>445</v>
      </c>
      <c r="D1340" s="187" t="s">
        <v>421</v>
      </c>
      <c r="E1340" s="187" t="s">
        <v>444</v>
      </c>
      <c r="F1340" s="187">
        <v>10</v>
      </c>
      <c r="G1340" s="187" t="s">
        <v>422</v>
      </c>
      <c r="H1340" s="187">
        <v>10</v>
      </c>
      <c r="I1340" s="187" t="s">
        <v>412</v>
      </c>
      <c r="J1340" s="187" t="s">
        <v>433</v>
      </c>
      <c r="K1340" s="187">
        <v>0.52</v>
      </c>
      <c r="L1340" s="187">
        <v>1.1000000000000001</v>
      </c>
    </row>
    <row r="1341" spans="2:12" ht="20.100000000000001" customHeight="1" x14ac:dyDescent="0.4">
      <c r="B1341" s="187" t="s">
        <v>397</v>
      </c>
      <c r="C1341" s="187" t="s">
        <v>445</v>
      </c>
      <c r="D1341" s="187" t="s">
        <v>421</v>
      </c>
      <c r="E1341" s="187" t="s">
        <v>404</v>
      </c>
      <c r="F1341" s="187">
        <v>10</v>
      </c>
      <c r="G1341" s="187" t="s">
        <v>439</v>
      </c>
      <c r="H1341" s="187">
        <v>11</v>
      </c>
      <c r="I1341" s="187" t="s">
        <v>411</v>
      </c>
      <c r="J1341" s="187" t="s">
        <v>433</v>
      </c>
      <c r="K1341" s="187">
        <v>0.52</v>
      </c>
      <c r="L1341" s="187">
        <v>1.1000000000000001</v>
      </c>
    </row>
    <row r="1342" spans="2:12" ht="20.100000000000001" customHeight="1" x14ac:dyDescent="0.4">
      <c r="B1342" s="187" t="s">
        <v>397</v>
      </c>
      <c r="C1342" s="187" t="s">
        <v>445</v>
      </c>
      <c r="D1342" s="187" t="s">
        <v>423</v>
      </c>
      <c r="E1342" s="187" t="s">
        <v>404</v>
      </c>
      <c r="F1342" s="187">
        <v>11</v>
      </c>
      <c r="G1342" s="187" t="s">
        <v>424</v>
      </c>
      <c r="H1342" s="187">
        <v>11</v>
      </c>
      <c r="I1342" s="187" t="s">
        <v>411</v>
      </c>
      <c r="J1342" s="187" t="s">
        <v>433</v>
      </c>
      <c r="K1342" s="187">
        <v>0.42</v>
      </c>
      <c r="L1342" s="187">
        <v>1.1000000000000001</v>
      </c>
    </row>
    <row r="1343" spans="2:12" ht="20.100000000000001" customHeight="1" x14ac:dyDescent="0.4">
      <c r="B1343" s="187" t="s">
        <v>397</v>
      </c>
      <c r="C1343" s="187" t="s">
        <v>443</v>
      </c>
      <c r="D1343" s="187" t="s">
        <v>419</v>
      </c>
      <c r="E1343" s="187" t="s">
        <v>434</v>
      </c>
      <c r="F1343" s="187">
        <v>11</v>
      </c>
      <c r="G1343" s="187" t="s">
        <v>420</v>
      </c>
      <c r="H1343" s="187">
        <v>11</v>
      </c>
      <c r="I1343" s="187" t="s">
        <v>414</v>
      </c>
      <c r="J1343" s="187" t="s">
        <v>433</v>
      </c>
      <c r="K1343" s="187">
        <v>0.51</v>
      </c>
      <c r="L1343" s="187">
        <v>1.1000000000000001</v>
      </c>
    </row>
    <row r="1344" spans="2:12" ht="20.100000000000001" customHeight="1" x14ac:dyDescent="0.4">
      <c r="B1344" s="187" t="s">
        <v>397</v>
      </c>
      <c r="C1344" s="187" t="s">
        <v>443</v>
      </c>
      <c r="D1344" s="187" t="s">
        <v>419</v>
      </c>
      <c r="E1344" s="187" t="s">
        <v>444</v>
      </c>
      <c r="F1344" s="187">
        <v>11</v>
      </c>
      <c r="G1344" s="187" t="s">
        <v>438</v>
      </c>
      <c r="H1344" s="187">
        <v>11</v>
      </c>
      <c r="I1344" s="187" t="s">
        <v>414</v>
      </c>
      <c r="J1344" s="187" t="s">
        <v>433</v>
      </c>
      <c r="K1344" s="187">
        <v>0.52</v>
      </c>
      <c r="L1344" s="187">
        <v>1.1000000000000001</v>
      </c>
    </row>
    <row r="1345" spans="2:12" ht="20.100000000000001" customHeight="1" x14ac:dyDescent="0.4">
      <c r="B1345" s="187" t="s">
        <v>397</v>
      </c>
      <c r="C1345" s="187" t="s">
        <v>443</v>
      </c>
      <c r="D1345" s="187" t="s">
        <v>419</v>
      </c>
      <c r="E1345" s="187" t="s">
        <v>434</v>
      </c>
      <c r="F1345" s="187">
        <v>10</v>
      </c>
      <c r="G1345" s="187" t="s">
        <v>438</v>
      </c>
      <c r="H1345" s="187">
        <v>11</v>
      </c>
      <c r="I1345" s="187" t="s">
        <v>414</v>
      </c>
      <c r="J1345" s="187" t="s">
        <v>433</v>
      </c>
      <c r="K1345" s="187">
        <v>0.51</v>
      </c>
      <c r="L1345" s="187">
        <v>1.1000000000000001</v>
      </c>
    </row>
    <row r="1346" spans="2:12" ht="20.100000000000001" customHeight="1" x14ac:dyDescent="0.4">
      <c r="B1346" s="187" t="s">
        <v>397</v>
      </c>
      <c r="C1346" s="187" t="s">
        <v>443</v>
      </c>
      <c r="D1346" s="187" t="s">
        <v>421</v>
      </c>
      <c r="E1346" s="187" t="s">
        <v>434</v>
      </c>
      <c r="F1346" s="187">
        <v>11</v>
      </c>
      <c r="G1346" s="187" t="s">
        <v>422</v>
      </c>
      <c r="H1346" s="187">
        <v>11</v>
      </c>
      <c r="I1346" s="187" t="s">
        <v>414</v>
      </c>
      <c r="J1346" s="187" t="s">
        <v>433</v>
      </c>
      <c r="K1346" s="187">
        <v>0.51</v>
      </c>
      <c r="L1346" s="187">
        <v>1.1000000000000001</v>
      </c>
    </row>
    <row r="1347" spans="2:12" ht="20.100000000000001" customHeight="1" x14ac:dyDescent="0.4">
      <c r="B1347" s="187" t="s">
        <v>397</v>
      </c>
      <c r="C1347" s="187" t="s">
        <v>443</v>
      </c>
      <c r="D1347" s="187" t="s">
        <v>421</v>
      </c>
      <c r="E1347" s="187" t="s">
        <v>444</v>
      </c>
      <c r="F1347" s="187">
        <v>11</v>
      </c>
      <c r="G1347" s="187" t="s">
        <v>439</v>
      </c>
      <c r="H1347" s="187">
        <v>11</v>
      </c>
      <c r="I1347" s="187" t="s">
        <v>414</v>
      </c>
      <c r="J1347" s="187" t="s">
        <v>433</v>
      </c>
      <c r="K1347" s="187">
        <v>0.52</v>
      </c>
      <c r="L1347" s="187">
        <v>1.1000000000000001</v>
      </c>
    </row>
    <row r="1348" spans="2:12" ht="20.100000000000001" customHeight="1" x14ac:dyDescent="0.4">
      <c r="B1348" s="187" t="s">
        <v>397</v>
      </c>
      <c r="C1348" s="187" t="s">
        <v>443</v>
      </c>
      <c r="D1348" s="187" t="s">
        <v>421</v>
      </c>
      <c r="E1348" s="187" t="s">
        <v>434</v>
      </c>
      <c r="F1348" s="187">
        <v>10</v>
      </c>
      <c r="G1348" s="187" t="s">
        <v>439</v>
      </c>
      <c r="H1348" s="187">
        <v>11</v>
      </c>
      <c r="I1348" s="187" t="s">
        <v>414</v>
      </c>
      <c r="J1348" s="187" t="s">
        <v>433</v>
      </c>
      <c r="K1348" s="187">
        <v>0.51</v>
      </c>
      <c r="L1348" s="187">
        <v>1.1000000000000001</v>
      </c>
    </row>
    <row r="1349" spans="2:12" ht="20.100000000000001" customHeight="1" x14ac:dyDescent="0.4">
      <c r="B1349" s="187" t="s">
        <v>397</v>
      </c>
      <c r="C1349" s="187" t="s">
        <v>443</v>
      </c>
      <c r="D1349" s="187" t="s">
        <v>423</v>
      </c>
      <c r="E1349" s="187" t="s">
        <v>434</v>
      </c>
      <c r="F1349" s="187">
        <v>11</v>
      </c>
      <c r="G1349" s="187" t="s">
        <v>424</v>
      </c>
      <c r="H1349" s="187">
        <v>11</v>
      </c>
      <c r="I1349" s="187" t="s">
        <v>414</v>
      </c>
      <c r="J1349" s="187" t="s">
        <v>433</v>
      </c>
      <c r="K1349" s="187">
        <v>0.4</v>
      </c>
      <c r="L1349" s="187">
        <v>1.1000000000000001</v>
      </c>
    </row>
    <row r="1350" spans="2:12" ht="20.100000000000001" customHeight="1" x14ac:dyDescent="0.4">
      <c r="B1350" s="187" t="s">
        <v>397</v>
      </c>
      <c r="C1350" s="187" t="s">
        <v>443</v>
      </c>
      <c r="D1350" s="187" t="s">
        <v>425</v>
      </c>
      <c r="E1350" s="187" t="s">
        <v>434</v>
      </c>
      <c r="F1350" s="187">
        <v>11</v>
      </c>
      <c r="G1350" s="187" t="s">
        <v>409</v>
      </c>
      <c r="H1350" s="187">
        <v>11</v>
      </c>
      <c r="I1350" s="187" t="s">
        <v>416</v>
      </c>
      <c r="J1350" s="187" t="s">
        <v>433</v>
      </c>
      <c r="K1350" s="187">
        <v>0.52</v>
      </c>
      <c r="L1350" s="187">
        <v>1.1000000000000001</v>
      </c>
    </row>
    <row r="1351" spans="2:12" ht="20.100000000000001" customHeight="1" x14ac:dyDescent="0.4">
      <c r="B1351" s="187" t="s">
        <v>397</v>
      </c>
      <c r="C1351" s="187" t="s">
        <v>445</v>
      </c>
      <c r="D1351" s="187" t="s">
        <v>399</v>
      </c>
      <c r="E1351" s="187" t="s">
        <v>434</v>
      </c>
      <c r="F1351" s="187">
        <v>11</v>
      </c>
      <c r="G1351" s="187" t="s">
        <v>401</v>
      </c>
      <c r="H1351" s="187">
        <v>11</v>
      </c>
      <c r="I1351" s="187" t="s">
        <v>418</v>
      </c>
      <c r="J1351" s="187" t="s">
        <v>433</v>
      </c>
      <c r="K1351" s="187">
        <v>0.53</v>
      </c>
      <c r="L1351" s="187">
        <v>1.1000000000000001</v>
      </c>
    </row>
    <row r="1352" spans="2:12" ht="20.100000000000001" customHeight="1" x14ac:dyDescent="0.4">
      <c r="B1352" s="187" t="s">
        <v>397</v>
      </c>
      <c r="C1352" s="187" t="s">
        <v>445</v>
      </c>
      <c r="D1352" s="187" t="s">
        <v>405</v>
      </c>
      <c r="E1352" s="187" t="s">
        <v>404</v>
      </c>
      <c r="F1352" s="187">
        <v>11</v>
      </c>
      <c r="G1352" s="187" t="s">
        <v>406</v>
      </c>
      <c r="H1352" s="187">
        <v>12</v>
      </c>
      <c r="I1352" s="187" t="s">
        <v>411</v>
      </c>
      <c r="J1352" s="187" t="s">
        <v>433</v>
      </c>
      <c r="K1352" s="187">
        <v>0.54</v>
      </c>
      <c r="L1352" s="187">
        <v>1.1000000000000001</v>
      </c>
    </row>
    <row r="1353" spans="2:12" ht="20.100000000000001" customHeight="1" x14ac:dyDescent="0.4">
      <c r="B1353" s="187" t="s">
        <v>397</v>
      </c>
      <c r="C1353" s="187" t="s">
        <v>445</v>
      </c>
      <c r="D1353" s="187" t="s">
        <v>405</v>
      </c>
      <c r="E1353" s="187" t="s">
        <v>444</v>
      </c>
      <c r="F1353" s="187">
        <v>10</v>
      </c>
      <c r="G1353" s="187" t="s">
        <v>406</v>
      </c>
      <c r="H1353" s="187">
        <v>11</v>
      </c>
      <c r="I1353" s="187" t="s">
        <v>412</v>
      </c>
      <c r="J1353" s="187" t="s">
        <v>433</v>
      </c>
      <c r="K1353" s="187">
        <v>0.53</v>
      </c>
      <c r="L1353" s="187">
        <v>1.1000000000000001</v>
      </c>
    </row>
    <row r="1354" spans="2:12" ht="20.100000000000001" customHeight="1" x14ac:dyDescent="0.4">
      <c r="B1354" s="187" t="s">
        <v>397</v>
      </c>
      <c r="C1354" s="187" t="s">
        <v>445</v>
      </c>
      <c r="D1354" s="187" t="s">
        <v>408</v>
      </c>
      <c r="E1354" s="187" t="s">
        <v>404</v>
      </c>
      <c r="F1354" s="187">
        <v>11</v>
      </c>
      <c r="G1354" s="187" t="s">
        <v>409</v>
      </c>
      <c r="H1354" s="187">
        <v>11</v>
      </c>
      <c r="I1354" s="187" t="s">
        <v>411</v>
      </c>
      <c r="J1354" s="187" t="s">
        <v>433</v>
      </c>
      <c r="K1354" s="187">
        <v>0.53</v>
      </c>
      <c r="L1354" s="187">
        <v>1.1000000000000001</v>
      </c>
    </row>
    <row r="1355" spans="2:12" ht="20.100000000000001" customHeight="1" x14ac:dyDescent="0.4">
      <c r="B1355" s="187" t="s">
        <v>397</v>
      </c>
      <c r="C1355" s="187" t="s">
        <v>443</v>
      </c>
      <c r="D1355" s="187" t="s">
        <v>405</v>
      </c>
      <c r="E1355" s="187" t="s">
        <v>434</v>
      </c>
      <c r="F1355" s="187">
        <v>11</v>
      </c>
      <c r="G1355" s="187" t="s">
        <v>406</v>
      </c>
      <c r="H1355" s="187">
        <v>12</v>
      </c>
      <c r="I1355" s="187" t="s">
        <v>414</v>
      </c>
      <c r="J1355" s="187" t="s">
        <v>433</v>
      </c>
      <c r="K1355" s="187">
        <v>0.52</v>
      </c>
      <c r="L1355" s="187">
        <v>1.1000000000000001</v>
      </c>
    </row>
    <row r="1356" spans="2:12" ht="20.100000000000001" customHeight="1" x14ac:dyDescent="0.4">
      <c r="B1356" s="187" t="s">
        <v>397</v>
      </c>
      <c r="C1356" s="187" t="s">
        <v>443</v>
      </c>
      <c r="D1356" s="187" t="s">
        <v>408</v>
      </c>
      <c r="E1356" s="187" t="s">
        <v>444</v>
      </c>
      <c r="F1356" s="187">
        <v>11</v>
      </c>
      <c r="G1356" s="187" t="s">
        <v>409</v>
      </c>
      <c r="H1356" s="187">
        <v>12</v>
      </c>
      <c r="I1356" s="187" t="s">
        <v>414</v>
      </c>
      <c r="J1356" s="187" t="s">
        <v>433</v>
      </c>
      <c r="K1356" s="187">
        <v>0.52</v>
      </c>
      <c r="L1356" s="187">
        <v>1.1000000000000001</v>
      </c>
    </row>
    <row r="1357" spans="2:12" ht="20.100000000000001" customHeight="1" x14ac:dyDescent="0.4">
      <c r="B1357" s="187" t="s">
        <v>397</v>
      </c>
      <c r="C1357" s="187" t="s">
        <v>443</v>
      </c>
      <c r="D1357" s="187" t="s">
        <v>408</v>
      </c>
      <c r="E1357" s="187" t="s">
        <v>434</v>
      </c>
      <c r="F1357" s="187">
        <v>11</v>
      </c>
      <c r="G1357" s="187" t="s">
        <v>409</v>
      </c>
      <c r="H1357" s="187">
        <v>11</v>
      </c>
      <c r="I1357" s="187" t="s">
        <v>414</v>
      </c>
      <c r="J1357" s="187" t="s">
        <v>433</v>
      </c>
      <c r="K1357" s="187">
        <v>0.52</v>
      </c>
      <c r="L1357" s="187">
        <v>1.1000000000000001</v>
      </c>
    </row>
    <row r="1358" spans="2:12" ht="20.100000000000001" customHeight="1" x14ac:dyDescent="0.4">
      <c r="B1358" s="187" t="s">
        <v>397</v>
      </c>
      <c r="C1358" s="187" t="s">
        <v>443</v>
      </c>
      <c r="D1358" s="187" t="s">
        <v>419</v>
      </c>
      <c r="E1358" s="187" t="s">
        <v>404</v>
      </c>
      <c r="F1358" s="187">
        <v>11</v>
      </c>
      <c r="G1358" s="187" t="s">
        <v>420</v>
      </c>
      <c r="H1358" s="187">
        <v>11</v>
      </c>
      <c r="I1358" s="187" t="s">
        <v>414</v>
      </c>
      <c r="J1358" s="187" t="s">
        <v>433</v>
      </c>
      <c r="K1358" s="187">
        <v>0.53</v>
      </c>
      <c r="L1358" s="187">
        <v>1.1000000000000001</v>
      </c>
    </row>
    <row r="1359" spans="2:12" ht="20.100000000000001" customHeight="1" x14ac:dyDescent="0.4">
      <c r="B1359" s="187" t="s">
        <v>397</v>
      </c>
      <c r="C1359" s="187" t="s">
        <v>443</v>
      </c>
      <c r="D1359" s="187" t="s">
        <v>419</v>
      </c>
      <c r="E1359" s="187" t="s">
        <v>444</v>
      </c>
      <c r="F1359" s="187">
        <v>10</v>
      </c>
      <c r="G1359" s="187" t="s">
        <v>420</v>
      </c>
      <c r="H1359" s="187">
        <v>11</v>
      </c>
      <c r="I1359" s="187" t="s">
        <v>414</v>
      </c>
      <c r="J1359" s="187" t="s">
        <v>433</v>
      </c>
      <c r="K1359" s="187">
        <v>0.52</v>
      </c>
      <c r="L1359" s="187">
        <v>1.1000000000000001</v>
      </c>
    </row>
    <row r="1360" spans="2:12" ht="20.100000000000001" customHeight="1" x14ac:dyDescent="0.4">
      <c r="B1360" s="187" t="s">
        <v>397</v>
      </c>
      <c r="C1360" s="187" t="s">
        <v>443</v>
      </c>
      <c r="D1360" s="187" t="s">
        <v>419</v>
      </c>
      <c r="E1360" s="187" t="s">
        <v>404</v>
      </c>
      <c r="F1360" s="187">
        <v>10</v>
      </c>
      <c r="G1360" s="187" t="s">
        <v>438</v>
      </c>
      <c r="H1360" s="187">
        <v>11</v>
      </c>
      <c r="I1360" s="187" t="s">
        <v>414</v>
      </c>
      <c r="J1360" s="187" t="s">
        <v>433</v>
      </c>
      <c r="K1360" s="187">
        <v>0.52</v>
      </c>
      <c r="L1360" s="187">
        <v>1.1000000000000001</v>
      </c>
    </row>
    <row r="1361" spans="2:12" ht="20.100000000000001" customHeight="1" x14ac:dyDescent="0.4">
      <c r="B1361" s="187" t="s">
        <v>397</v>
      </c>
      <c r="C1361" s="187" t="s">
        <v>443</v>
      </c>
      <c r="D1361" s="187" t="s">
        <v>421</v>
      </c>
      <c r="E1361" s="187" t="s">
        <v>404</v>
      </c>
      <c r="F1361" s="187">
        <v>11</v>
      </c>
      <c r="G1361" s="187" t="s">
        <v>422</v>
      </c>
      <c r="H1361" s="187">
        <v>11</v>
      </c>
      <c r="I1361" s="187" t="s">
        <v>414</v>
      </c>
      <c r="J1361" s="187" t="s">
        <v>433</v>
      </c>
      <c r="K1361" s="187">
        <v>0.53</v>
      </c>
      <c r="L1361" s="187">
        <v>1.1000000000000001</v>
      </c>
    </row>
    <row r="1362" spans="2:12" ht="20.100000000000001" customHeight="1" x14ac:dyDescent="0.4">
      <c r="B1362" s="187" t="s">
        <v>397</v>
      </c>
      <c r="C1362" s="187" t="s">
        <v>443</v>
      </c>
      <c r="D1362" s="187" t="s">
        <v>421</v>
      </c>
      <c r="E1362" s="187" t="s">
        <v>444</v>
      </c>
      <c r="F1362" s="187">
        <v>10</v>
      </c>
      <c r="G1362" s="187" t="s">
        <v>422</v>
      </c>
      <c r="H1362" s="187">
        <v>11</v>
      </c>
      <c r="I1362" s="187" t="s">
        <v>414</v>
      </c>
      <c r="J1362" s="187" t="s">
        <v>433</v>
      </c>
      <c r="K1362" s="187">
        <v>0.52</v>
      </c>
      <c r="L1362" s="187">
        <v>1.1000000000000001</v>
      </c>
    </row>
    <row r="1363" spans="2:12" ht="20.100000000000001" customHeight="1" x14ac:dyDescent="0.4">
      <c r="B1363" s="187" t="s">
        <v>397</v>
      </c>
      <c r="C1363" s="187" t="s">
        <v>443</v>
      </c>
      <c r="D1363" s="187" t="s">
        <v>421</v>
      </c>
      <c r="E1363" s="187" t="s">
        <v>404</v>
      </c>
      <c r="F1363" s="187">
        <v>10</v>
      </c>
      <c r="G1363" s="187" t="s">
        <v>439</v>
      </c>
      <c r="H1363" s="187">
        <v>11</v>
      </c>
      <c r="I1363" s="187" t="s">
        <v>414</v>
      </c>
      <c r="J1363" s="187" t="s">
        <v>433</v>
      </c>
      <c r="K1363" s="187">
        <v>0.52</v>
      </c>
      <c r="L1363" s="187">
        <v>1.1000000000000001</v>
      </c>
    </row>
    <row r="1364" spans="2:12" ht="20.100000000000001" customHeight="1" x14ac:dyDescent="0.4">
      <c r="B1364" s="187" t="s">
        <v>397</v>
      </c>
      <c r="C1364" s="187" t="s">
        <v>443</v>
      </c>
      <c r="D1364" s="187" t="s">
        <v>423</v>
      </c>
      <c r="E1364" s="187" t="s">
        <v>404</v>
      </c>
      <c r="F1364" s="187">
        <v>11</v>
      </c>
      <c r="G1364" s="187" t="s">
        <v>424</v>
      </c>
      <c r="H1364" s="187">
        <v>11</v>
      </c>
      <c r="I1364" s="187" t="s">
        <v>414</v>
      </c>
      <c r="J1364" s="187" t="s">
        <v>433</v>
      </c>
      <c r="K1364" s="187">
        <v>0.42</v>
      </c>
      <c r="L1364" s="187">
        <v>1.1000000000000001</v>
      </c>
    </row>
    <row r="1365" spans="2:12" ht="20.100000000000001" customHeight="1" x14ac:dyDescent="0.4">
      <c r="B1365" s="187" t="s">
        <v>397</v>
      </c>
      <c r="C1365" s="187" t="s">
        <v>443</v>
      </c>
      <c r="D1365" s="187" t="s">
        <v>423</v>
      </c>
      <c r="E1365" s="187" t="s">
        <v>444</v>
      </c>
      <c r="F1365" s="187">
        <v>10</v>
      </c>
      <c r="G1365" s="187" t="s">
        <v>424</v>
      </c>
      <c r="H1365" s="187">
        <v>11</v>
      </c>
      <c r="I1365" s="187" t="s">
        <v>414</v>
      </c>
      <c r="J1365" s="187" t="s">
        <v>433</v>
      </c>
      <c r="K1365" s="187">
        <v>0.41</v>
      </c>
      <c r="L1365" s="187">
        <v>1.1000000000000001</v>
      </c>
    </row>
    <row r="1366" spans="2:12" ht="20.100000000000001" customHeight="1" x14ac:dyDescent="0.4">
      <c r="B1366" s="187" t="s">
        <v>397</v>
      </c>
      <c r="C1366" s="187" t="s">
        <v>443</v>
      </c>
      <c r="D1366" s="187" t="s">
        <v>417</v>
      </c>
      <c r="E1366" s="187" t="s">
        <v>444</v>
      </c>
      <c r="F1366" s="187">
        <v>11</v>
      </c>
      <c r="G1366" s="187" t="s">
        <v>406</v>
      </c>
      <c r="H1366" s="187">
        <v>11</v>
      </c>
      <c r="I1366" s="187" t="s">
        <v>416</v>
      </c>
      <c r="J1366" s="187" t="s">
        <v>433</v>
      </c>
      <c r="K1366" s="187">
        <v>0.53</v>
      </c>
      <c r="L1366" s="187">
        <v>1.1000000000000001</v>
      </c>
    </row>
    <row r="1367" spans="2:12" ht="20.100000000000001" customHeight="1" x14ac:dyDescent="0.4">
      <c r="B1367" s="187" t="s">
        <v>397</v>
      </c>
      <c r="C1367" s="187" t="s">
        <v>443</v>
      </c>
      <c r="D1367" s="187" t="s">
        <v>417</v>
      </c>
      <c r="E1367" s="187" t="s">
        <v>434</v>
      </c>
      <c r="F1367" s="187">
        <v>10</v>
      </c>
      <c r="G1367" s="187" t="s">
        <v>406</v>
      </c>
      <c r="H1367" s="187">
        <v>11</v>
      </c>
      <c r="I1367" s="187" t="s">
        <v>416</v>
      </c>
      <c r="J1367" s="187" t="s">
        <v>433</v>
      </c>
      <c r="K1367" s="187">
        <v>0.52</v>
      </c>
      <c r="L1367" s="187">
        <v>1.1000000000000001</v>
      </c>
    </row>
    <row r="1368" spans="2:12" ht="20.100000000000001" customHeight="1" x14ac:dyDescent="0.4">
      <c r="B1368" s="187" t="s">
        <v>397</v>
      </c>
      <c r="C1368" s="187" t="s">
        <v>443</v>
      </c>
      <c r="D1368" s="187" t="s">
        <v>425</v>
      </c>
      <c r="E1368" s="187" t="s">
        <v>404</v>
      </c>
      <c r="F1368" s="187">
        <v>11</v>
      </c>
      <c r="G1368" s="187" t="s">
        <v>409</v>
      </c>
      <c r="H1368" s="187">
        <v>11</v>
      </c>
      <c r="I1368" s="187" t="s">
        <v>416</v>
      </c>
      <c r="J1368" s="187" t="s">
        <v>433</v>
      </c>
      <c r="K1368" s="187">
        <v>0.53</v>
      </c>
      <c r="L1368" s="187">
        <v>1.1000000000000001</v>
      </c>
    </row>
    <row r="1369" spans="2:12" ht="20.100000000000001" customHeight="1" x14ac:dyDescent="0.4">
      <c r="B1369" s="187" t="s">
        <v>397</v>
      </c>
      <c r="C1369" s="187" t="s">
        <v>443</v>
      </c>
      <c r="D1369" s="187" t="s">
        <v>425</v>
      </c>
      <c r="E1369" s="187" t="s">
        <v>444</v>
      </c>
      <c r="F1369" s="187">
        <v>10</v>
      </c>
      <c r="G1369" s="187" t="s">
        <v>409</v>
      </c>
      <c r="H1369" s="187">
        <v>11</v>
      </c>
      <c r="I1369" s="187" t="s">
        <v>416</v>
      </c>
      <c r="J1369" s="187" t="s">
        <v>433</v>
      </c>
      <c r="K1369" s="187">
        <v>0.52</v>
      </c>
      <c r="L1369" s="187">
        <v>1.1000000000000001</v>
      </c>
    </row>
    <row r="1370" spans="2:12" ht="20.100000000000001" customHeight="1" x14ac:dyDescent="0.4">
      <c r="B1370" s="187" t="s">
        <v>397</v>
      </c>
      <c r="C1370" s="187" t="s">
        <v>426</v>
      </c>
      <c r="D1370" s="187" t="s">
        <v>405</v>
      </c>
      <c r="E1370" s="187" t="s">
        <v>412</v>
      </c>
      <c r="F1370" s="187">
        <v>7</v>
      </c>
      <c r="G1370" s="187" t="s">
        <v>406</v>
      </c>
      <c r="H1370" s="187">
        <v>8</v>
      </c>
      <c r="I1370" s="187" t="s">
        <v>412</v>
      </c>
      <c r="J1370" s="187" t="s">
        <v>433</v>
      </c>
      <c r="K1370" s="187">
        <v>0.45</v>
      </c>
      <c r="L1370" s="187">
        <v>1.1000000000000001</v>
      </c>
    </row>
    <row r="1371" spans="2:12" ht="20.100000000000001" customHeight="1" x14ac:dyDescent="0.4">
      <c r="B1371" s="187" t="s">
        <v>397</v>
      </c>
      <c r="C1371" s="187" t="s">
        <v>426</v>
      </c>
      <c r="D1371" s="187" t="s">
        <v>408</v>
      </c>
      <c r="E1371" s="187" t="s">
        <v>412</v>
      </c>
      <c r="F1371" s="187">
        <v>7</v>
      </c>
      <c r="G1371" s="187" t="s">
        <v>409</v>
      </c>
      <c r="H1371" s="187">
        <v>7</v>
      </c>
      <c r="I1371" s="187" t="s">
        <v>412</v>
      </c>
      <c r="J1371" s="187" t="s">
        <v>433</v>
      </c>
      <c r="K1371" s="187">
        <v>0.45</v>
      </c>
      <c r="L1371" s="187">
        <v>1.1000000000000001</v>
      </c>
    </row>
    <row r="1372" spans="2:12" ht="20.100000000000001" customHeight="1" x14ac:dyDescent="0.4">
      <c r="B1372" s="187" t="s">
        <v>397</v>
      </c>
      <c r="C1372" s="187" t="s">
        <v>426</v>
      </c>
      <c r="D1372" s="187" t="s">
        <v>419</v>
      </c>
      <c r="E1372" s="187" t="s">
        <v>411</v>
      </c>
      <c r="F1372" s="187">
        <v>7</v>
      </c>
      <c r="G1372" s="187" t="s">
        <v>420</v>
      </c>
      <c r="H1372" s="187">
        <v>7</v>
      </c>
      <c r="I1372" s="187" t="s">
        <v>411</v>
      </c>
      <c r="J1372" s="187" t="s">
        <v>433</v>
      </c>
      <c r="K1372" s="187">
        <v>0.45</v>
      </c>
      <c r="L1372" s="187">
        <v>1.1000000000000001</v>
      </c>
    </row>
    <row r="1373" spans="2:12" ht="20.100000000000001" customHeight="1" x14ac:dyDescent="0.4">
      <c r="B1373" s="187" t="s">
        <v>397</v>
      </c>
      <c r="C1373" s="187" t="s">
        <v>426</v>
      </c>
      <c r="D1373" s="187" t="s">
        <v>421</v>
      </c>
      <c r="E1373" s="187" t="s">
        <v>411</v>
      </c>
      <c r="F1373" s="187">
        <v>7</v>
      </c>
      <c r="G1373" s="187" t="s">
        <v>422</v>
      </c>
      <c r="H1373" s="187">
        <v>7</v>
      </c>
      <c r="I1373" s="187" t="s">
        <v>411</v>
      </c>
      <c r="J1373" s="187" t="s">
        <v>433</v>
      </c>
      <c r="K1373" s="187">
        <v>0.45</v>
      </c>
      <c r="L1373" s="187">
        <v>1.1000000000000001</v>
      </c>
    </row>
    <row r="1374" spans="2:12" ht="20.100000000000001" customHeight="1" x14ac:dyDescent="0.4">
      <c r="B1374" s="187" t="s">
        <v>397</v>
      </c>
      <c r="C1374" s="187" t="s">
        <v>426</v>
      </c>
      <c r="D1374" s="187" t="s">
        <v>423</v>
      </c>
      <c r="E1374" s="187" t="s">
        <v>411</v>
      </c>
      <c r="F1374" s="187">
        <v>7</v>
      </c>
      <c r="G1374" s="187" t="s">
        <v>424</v>
      </c>
      <c r="H1374" s="187">
        <v>7</v>
      </c>
      <c r="I1374" s="187" t="s">
        <v>411</v>
      </c>
      <c r="J1374" s="187" t="s">
        <v>433</v>
      </c>
      <c r="K1374" s="187">
        <v>0.38</v>
      </c>
      <c r="L1374" s="187">
        <v>1.1000000000000001</v>
      </c>
    </row>
    <row r="1375" spans="2:12" ht="20.100000000000001" customHeight="1" x14ac:dyDescent="0.4">
      <c r="B1375" s="187" t="s">
        <v>397</v>
      </c>
      <c r="C1375" s="187" t="s">
        <v>398</v>
      </c>
      <c r="D1375" s="187" t="s">
        <v>405</v>
      </c>
      <c r="E1375" s="187" t="s">
        <v>407</v>
      </c>
      <c r="F1375" s="187">
        <v>6</v>
      </c>
      <c r="G1375" s="187" t="s">
        <v>406</v>
      </c>
      <c r="H1375" s="187">
        <v>7</v>
      </c>
      <c r="I1375" s="187" t="s">
        <v>407</v>
      </c>
      <c r="J1375" s="187" t="s">
        <v>433</v>
      </c>
      <c r="K1375" s="187">
        <v>0.32</v>
      </c>
      <c r="L1375" s="187">
        <v>1.1000000000000001</v>
      </c>
    </row>
    <row r="1376" spans="2:12" ht="20.100000000000001" customHeight="1" x14ac:dyDescent="0.4">
      <c r="B1376" s="187" t="s">
        <v>397</v>
      </c>
      <c r="C1376" s="187" t="s">
        <v>398</v>
      </c>
      <c r="D1376" s="187" t="s">
        <v>408</v>
      </c>
      <c r="E1376" s="187" t="s">
        <v>400</v>
      </c>
      <c r="F1376" s="187">
        <v>7</v>
      </c>
      <c r="G1376" s="187" t="s">
        <v>409</v>
      </c>
      <c r="H1376" s="187">
        <v>7</v>
      </c>
      <c r="I1376" s="187" t="s">
        <v>400</v>
      </c>
      <c r="J1376" s="187" t="s">
        <v>433</v>
      </c>
      <c r="K1376" s="187">
        <v>0.32</v>
      </c>
      <c r="L1376" s="187">
        <v>1.1000000000000001</v>
      </c>
    </row>
    <row r="1377" spans="2:12" ht="20.100000000000001" customHeight="1" x14ac:dyDescent="0.4">
      <c r="B1377" s="187" t="s">
        <v>397</v>
      </c>
      <c r="C1377" s="187" t="s">
        <v>398</v>
      </c>
      <c r="D1377" s="187" t="s">
        <v>419</v>
      </c>
      <c r="E1377" s="187" t="s">
        <v>403</v>
      </c>
      <c r="F1377" s="187">
        <v>7</v>
      </c>
      <c r="G1377" s="187" t="s">
        <v>420</v>
      </c>
      <c r="H1377" s="187">
        <v>7</v>
      </c>
      <c r="I1377" s="187" t="s">
        <v>403</v>
      </c>
      <c r="J1377" s="187" t="s">
        <v>433</v>
      </c>
      <c r="K1377" s="187">
        <v>0.32</v>
      </c>
      <c r="L1377" s="187">
        <v>1.1000000000000001</v>
      </c>
    </row>
    <row r="1378" spans="2:12" ht="20.100000000000001" customHeight="1" x14ac:dyDescent="0.4">
      <c r="B1378" s="187" t="s">
        <v>397</v>
      </c>
      <c r="C1378" s="187" t="s">
        <v>398</v>
      </c>
      <c r="D1378" s="187" t="s">
        <v>421</v>
      </c>
      <c r="E1378" s="187" t="s">
        <v>403</v>
      </c>
      <c r="F1378" s="187">
        <v>7</v>
      </c>
      <c r="G1378" s="187" t="s">
        <v>422</v>
      </c>
      <c r="H1378" s="187">
        <v>7</v>
      </c>
      <c r="I1378" s="187" t="s">
        <v>403</v>
      </c>
      <c r="J1378" s="187" t="s">
        <v>433</v>
      </c>
      <c r="K1378" s="187">
        <v>0.32</v>
      </c>
      <c r="L1378" s="187">
        <v>1.1000000000000001</v>
      </c>
    </row>
    <row r="1379" spans="2:12" ht="20.100000000000001" customHeight="1" x14ac:dyDescent="0.4">
      <c r="B1379" s="187" t="s">
        <v>397</v>
      </c>
      <c r="C1379" s="187" t="s">
        <v>398</v>
      </c>
      <c r="D1379" s="187" t="s">
        <v>423</v>
      </c>
      <c r="E1379" s="187" t="s">
        <v>403</v>
      </c>
      <c r="F1379" s="187">
        <v>7</v>
      </c>
      <c r="G1379" s="187" t="s">
        <v>424</v>
      </c>
      <c r="H1379" s="187">
        <v>7</v>
      </c>
      <c r="I1379" s="187" t="s">
        <v>403</v>
      </c>
      <c r="J1379" s="187" t="s">
        <v>433</v>
      </c>
      <c r="K1379" s="187">
        <v>0.27</v>
      </c>
      <c r="L1379" s="187">
        <v>1.1000000000000001</v>
      </c>
    </row>
    <row r="1380" spans="2:12" ht="20.100000000000001" customHeight="1" x14ac:dyDescent="0.4">
      <c r="B1380" s="187" t="s">
        <v>397</v>
      </c>
      <c r="C1380" s="187" t="s">
        <v>410</v>
      </c>
      <c r="D1380" s="187" t="s">
        <v>408</v>
      </c>
      <c r="E1380" s="187" t="s">
        <v>412</v>
      </c>
      <c r="F1380" s="187">
        <v>7</v>
      </c>
      <c r="G1380" s="187" t="s">
        <v>409</v>
      </c>
      <c r="H1380" s="187">
        <v>7</v>
      </c>
      <c r="I1380" s="187" t="s">
        <v>400</v>
      </c>
      <c r="J1380" s="187" t="s">
        <v>433</v>
      </c>
      <c r="K1380" s="187">
        <v>0.4</v>
      </c>
      <c r="L1380" s="187">
        <v>1.1000000000000001</v>
      </c>
    </row>
    <row r="1381" spans="2:12" ht="20.100000000000001" customHeight="1" x14ac:dyDescent="0.4">
      <c r="B1381" s="187" t="s">
        <v>397</v>
      </c>
      <c r="C1381" s="187" t="s">
        <v>410</v>
      </c>
      <c r="D1381" s="187" t="s">
        <v>419</v>
      </c>
      <c r="E1381" s="187" t="s">
        <v>411</v>
      </c>
      <c r="F1381" s="187">
        <v>7</v>
      </c>
      <c r="G1381" s="187" t="s">
        <v>420</v>
      </c>
      <c r="H1381" s="187">
        <v>7</v>
      </c>
      <c r="I1381" s="187" t="s">
        <v>403</v>
      </c>
      <c r="J1381" s="187" t="s">
        <v>433</v>
      </c>
      <c r="K1381" s="187">
        <v>0.4</v>
      </c>
      <c r="L1381" s="187">
        <v>1.1000000000000001</v>
      </c>
    </row>
    <row r="1382" spans="2:12" ht="20.100000000000001" customHeight="1" x14ac:dyDescent="0.4">
      <c r="B1382" s="187" t="s">
        <v>397</v>
      </c>
      <c r="C1382" s="187" t="s">
        <v>410</v>
      </c>
      <c r="D1382" s="187" t="s">
        <v>421</v>
      </c>
      <c r="E1382" s="187" t="s">
        <v>411</v>
      </c>
      <c r="F1382" s="187">
        <v>7</v>
      </c>
      <c r="G1382" s="187" t="s">
        <v>422</v>
      </c>
      <c r="H1382" s="187">
        <v>7</v>
      </c>
      <c r="I1382" s="187" t="s">
        <v>403</v>
      </c>
      <c r="J1382" s="187" t="s">
        <v>433</v>
      </c>
      <c r="K1382" s="187">
        <v>0.4</v>
      </c>
      <c r="L1382" s="187">
        <v>1.1000000000000001</v>
      </c>
    </row>
    <row r="1383" spans="2:12" ht="20.100000000000001" customHeight="1" x14ac:dyDescent="0.4">
      <c r="B1383" s="187" t="s">
        <v>397</v>
      </c>
      <c r="C1383" s="187" t="s">
        <v>410</v>
      </c>
      <c r="D1383" s="187" t="s">
        <v>423</v>
      </c>
      <c r="E1383" s="187" t="s">
        <v>411</v>
      </c>
      <c r="F1383" s="187">
        <v>7</v>
      </c>
      <c r="G1383" s="187" t="s">
        <v>424</v>
      </c>
      <c r="H1383" s="187">
        <v>7</v>
      </c>
      <c r="I1383" s="187" t="s">
        <v>403</v>
      </c>
      <c r="J1383" s="187" t="s">
        <v>433</v>
      </c>
      <c r="K1383" s="187">
        <v>0.35</v>
      </c>
      <c r="L1383" s="187">
        <v>1.1000000000000001</v>
      </c>
    </row>
    <row r="1384" spans="2:12" ht="20.100000000000001" customHeight="1" x14ac:dyDescent="0.4">
      <c r="B1384" s="187" t="s">
        <v>397</v>
      </c>
      <c r="C1384" s="187" t="s">
        <v>427</v>
      </c>
      <c r="D1384" s="187" t="s">
        <v>405</v>
      </c>
      <c r="E1384" s="187" t="s">
        <v>412</v>
      </c>
      <c r="F1384" s="187">
        <v>7</v>
      </c>
      <c r="G1384" s="187" t="s">
        <v>406</v>
      </c>
      <c r="H1384" s="187">
        <v>8</v>
      </c>
      <c r="I1384" s="187" t="s">
        <v>429</v>
      </c>
      <c r="J1384" s="187" t="s">
        <v>433</v>
      </c>
      <c r="K1384" s="187">
        <v>0.36</v>
      </c>
      <c r="L1384" s="187">
        <v>1.1000000000000001</v>
      </c>
    </row>
    <row r="1385" spans="2:12" ht="20.100000000000001" customHeight="1" x14ac:dyDescent="0.4">
      <c r="B1385" s="187" t="s">
        <v>397</v>
      </c>
      <c r="C1385" s="187" t="s">
        <v>427</v>
      </c>
      <c r="D1385" s="187" t="s">
        <v>408</v>
      </c>
      <c r="E1385" s="187" t="s">
        <v>412</v>
      </c>
      <c r="F1385" s="187">
        <v>7</v>
      </c>
      <c r="G1385" s="187" t="s">
        <v>409</v>
      </c>
      <c r="H1385" s="187">
        <v>7</v>
      </c>
      <c r="I1385" s="187" t="s">
        <v>429</v>
      </c>
      <c r="J1385" s="187" t="s">
        <v>433</v>
      </c>
      <c r="K1385" s="187">
        <v>0.37</v>
      </c>
      <c r="L1385" s="187">
        <v>1.1000000000000001</v>
      </c>
    </row>
    <row r="1386" spans="2:12" ht="20.100000000000001" customHeight="1" x14ac:dyDescent="0.4">
      <c r="B1386" s="187" t="s">
        <v>397</v>
      </c>
      <c r="C1386" s="187" t="s">
        <v>427</v>
      </c>
      <c r="D1386" s="187" t="s">
        <v>419</v>
      </c>
      <c r="E1386" s="187" t="s">
        <v>411</v>
      </c>
      <c r="F1386" s="187">
        <v>7</v>
      </c>
      <c r="G1386" s="187" t="s">
        <v>420</v>
      </c>
      <c r="H1386" s="187">
        <v>7</v>
      </c>
      <c r="I1386" s="187" t="s">
        <v>428</v>
      </c>
      <c r="J1386" s="187" t="s">
        <v>433</v>
      </c>
      <c r="K1386" s="187">
        <v>0.36</v>
      </c>
      <c r="L1386" s="187">
        <v>1.1000000000000001</v>
      </c>
    </row>
    <row r="1387" spans="2:12" ht="20.100000000000001" customHeight="1" x14ac:dyDescent="0.4">
      <c r="B1387" s="187" t="s">
        <v>397</v>
      </c>
      <c r="C1387" s="187" t="s">
        <v>427</v>
      </c>
      <c r="D1387" s="187" t="s">
        <v>421</v>
      </c>
      <c r="E1387" s="187" t="s">
        <v>411</v>
      </c>
      <c r="F1387" s="187">
        <v>7</v>
      </c>
      <c r="G1387" s="187" t="s">
        <v>422</v>
      </c>
      <c r="H1387" s="187">
        <v>7</v>
      </c>
      <c r="I1387" s="187" t="s">
        <v>428</v>
      </c>
      <c r="J1387" s="187" t="s">
        <v>433</v>
      </c>
      <c r="K1387" s="187">
        <v>0.36</v>
      </c>
      <c r="L1387" s="187">
        <v>1.1000000000000001</v>
      </c>
    </row>
    <row r="1388" spans="2:12" ht="20.100000000000001" customHeight="1" x14ac:dyDescent="0.4">
      <c r="B1388" s="187" t="s">
        <v>397</v>
      </c>
      <c r="C1388" s="187" t="s">
        <v>427</v>
      </c>
      <c r="D1388" s="187" t="s">
        <v>423</v>
      </c>
      <c r="E1388" s="187" t="s">
        <v>411</v>
      </c>
      <c r="F1388" s="187">
        <v>7</v>
      </c>
      <c r="G1388" s="187" t="s">
        <v>424</v>
      </c>
      <c r="H1388" s="187">
        <v>7</v>
      </c>
      <c r="I1388" s="187" t="s">
        <v>428</v>
      </c>
      <c r="J1388" s="187" t="s">
        <v>433</v>
      </c>
      <c r="K1388" s="187">
        <v>0.33</v>
      </c>
      <c r="L1388" s="187">
        <v>1.1000000000000001</v>
      </c>
    </row>
    <row r="1389" spans="2:12" ht="20.100000000000001" customHeight="1" x14ac:dyDescent="0.4">
      <c r="B1389" s="187" t="s">
        <v>397</v>
      </c>
      <c r="C1389" s="187" t="s">
        <v>430</v>
      </c>
      <c r="D1389" s="187" t="s">
        <v>419</v>
      </c>
      <c r="E1389" s="187" t="s">
        <v>412</v>
      </c>
      <c r="F1389" s="187">
        <v>7</v>
      </c>
      <c r="G1389" s="187" t="s">
        <v>420</v>
      </c>
      <c r="H1389" s="187">
        <v>8</v>
      </c>
      <c r="I1389" s="187" t="s">
        <v>414</v>
      </c>
      <c r="J1389" s="187" t="s">
        <v>433</v>
      </c>
      <c r="K1389" s="187">
        <v>0.44</v>
      </c>
      <c r="L1389" s="187">
        <v>1.1000000000000001</v>
      </c>
    </row>
    <row r="1390" spans="2:12" ht="20.100000000000001" customHeight="1" x14ac:dyDescent="0.4">
      <c r="B1390" s="187" t="s">
        <v>397</v>
      </c>
      <c r="C1390" s="187" t="s">
        <v>430</v>
      </c>
      <c r="D1390" s="187" t="s">
        <v>419</v>
      </c>
      <c r="E1390" s="187" t="s">
        <v>418</v>
      </c>
      <c r="F1390" s="187">
        <v>7</v>
      </c>
      <c r="G1390" s="187" t="s">
        <v>420</v>
      </c>
      <c r="H1390" s="187">
        <v>7</v>
      </c>
      <c r="I1390" s="187" t="s">
        <v>414</v>
      </c>
      <c r="J1390" s="187" t="s">
        <v>433</v>
      </c>
      <c r="K1390" s="187">
        <v>0.44</v>
      </c>
      <c r="L1390" s="187">
        <v>1.1000000000000001</v>
      </c>
    </row>
    <row r="1391" spans="2:12" ht="20.100000000000001" customHeight="1" x14ac:dyDescent="0.4">
      <c r="B1391" s="187" t="s">
        <v>397</v>
      </c>
      <c r="C1391" s="187" t="s">
        <v>430</v>
      </c>
      <c r="D1391" s="187" t="s">
        <v>421</v>
      </c>
      <c r="E1391" s="187" t="s">
        <v>412</v>
      </c>
      <c r="F1391" s="187">
        <v>7</v>
      </c>
      <c r="G1391" s="187" t="s">
        <v>422</v>
      </c>
      <c r="H1391" s="187">
        <v>8</v>
      </c>
      <c r="I1391" s="187" t="s">
        <v>414</v>
      </c>
      <c r="J1391" s="187" t="s">
        <v>433</v>
      </c>
      <c r="K1391" s="187">
        <v>0.44</v>
      </c>
      <c r="L1391" s="187">
        <v>1.1000000000000001</v>
      </c>
    </row>
    <row r="1392" spans="2:12" ht="20.100000000000001" customHeight="1" x14ac:dyDescent="0.4">
      <c r="B1392" s="187" t="s">
        <v>397</v>
      </c>
      <c r="C1392" s="187" t="s">
        <v>430</v>
      </c>
      <c r="D1392" s="187" t="s">
        <v>421</v>
      </c>
      <c r="E1392" s="187" t="s">
        <v>418</v>
      </c>
      <c r="F1392" s="187">
        <v>7</v>
      </c>
      <c r="G1392" s="187" t="s">
        <v>422</v>
      </c>
      <c r="H1392" s="187">
        <v>7</v>
      </c>
      <c r="I1392" s="187" t="s">
        <v>414</v>
      </c>
      <c r="J1392" s="187" t="s">
        <v>433</v>
      </c>
      <c r="K1392" s="187">
        <v>0.44</v>
      </c>
      <c r="L1392" s="187">
        <v>1.1000000000000001</v>
      </c>
    </row>
    <row r="1393" spans="2:12" ht="20.100000000000001" customHeight="1" x14ac:dyDescent="0.4">
      <c r="B1393" s="187" t="s">
        <v>397</v>
      </c>
      <c r="C1393" s="187" t="s">
        <v>430</v>
      </c>
      <c r="D1393" s="187" t="s">
        <v>423</v>
      </c>
      <c r="E1393" s="187" t="s">
        <v>412</v>
      </c>
      <c r="F1393" s="187">
        <v>7</v>
      </c>
      <c r="G1393" s="187" t="s">
        <v>424</v>
      </c>
      <c r="H1393" s="187">
        <v>8</v>
      </c>
      <c r="I1393" s="187" t="s">
        <v>414</v>
      </c>
      <c r="J1393" s="187" t="s">
        <v>433</v>
      </c>
      <c r="K1393" s="187">
        <v>0.37</v>
      </c>
      <c r="L1393" s="187">
        <v>1.1000000000000001</v>
      </c>
    </row>
    <row r="1394" spans="2:12" ht="20.100000000000001" customHeight="1" x14ac:dyDescent="0.4">
      <c r="B1394" s="187" t="s">
        <v>397</v>
      </c>
      <c r="C1394" s="187" t="s">
        <v>430</v>
      </c>
      <c r="D1394" s="187" t="s">
        <v>423</v>
      </c>
      <c r="E1394" s="187" t="s">
        <v>418</v>
      </c>
      <c r="F1394" s="187">
        <v>7</v>
      </c>
      <c r="G1394" s="187" t="s">
        <v>424</v>
      </c>
      <c r="H1394" s="187">
        <v>7</v>
      </c>
      <c r="I1394" s="187" t="s">
        <v>414</v>
      </c>
      <c r="J1394" s="187" t="s">
        <v>433</v>
      </c>
      <c r="K1394" s="187">
        <v>0.37</v>
      </c>
      <c r="L1394" s="187">
        <v>1.1000000000000001</v>
      </c>
    </row>
    <row r="1395" spans="2:12" ht="20.100000000000001" customHeight="1" x14ac:dyDescent="0.4">
      <c r="B1395" s="187" t="s">
        <v>397</v>
      </c>
      <c r="C1395" s="187" t="s">
        <v>430</v>
      </c>
      <c r="D1395" s="187" t="s">
        <v>417</v>
      </c>
      <c r="E1395" s="187" t="s">
        <v>418</v>
      </c>
      <c r="F1395" s="187">
        <v>7</v>
      </c>
      <c r="G1395" s="187" t="s">
        <v>406</v>
      </c>
      <c r="H1395" s="187">
        <v>8</v>
      </c>
      <c r="I1395" s="187" t="s">
        <v>416</v>
      </c>
      <c r="J1395" s="187" t="s">
        <v>433</v>
      </c>
      <c r="K1395" s="187">
        <v>0.44</v>
      </c>
      <c r="L1395" s="187">
        <v>1.1000000000000001</v>
      </c>
    </row>
    <row r="1396" spans="2:12" ht="20.100000000000001" customHeight="1" x14ac:dyDescent="0.4">
      <c r="B1396" s="187" t="s">
        <v>397</v>
      </c>
      <c r="C1396" s="187" t="s">
        <v>430</v>
      </c>
      <c r="D1396" s="187" t="s">
        <v>425</v>
      </c>
      <c r="E1396" s="187" t="s">
        <v>412</v>
      </c>
      <c r="F1396" s="187">
        <v>7</v>
      </c>
      <c r="G1396" s="187" t="s">
        <v>409</v>
      </c>
      <c r="H1396" s="187">
        <v>8</v>
      </c>
      <c r="I1396" s="187" t="s">
        <v>416</v>
      </c>
      <c r="J1396" s="187" t="s">
        <v>433</v>
      </c>
      <c r="K1396" s="187">
        <v>0.44</v>
      </c>
      <c r="L1396" s="187">
        <v>1.1000000000000001</v>
      </c>
    </row>
    <row r="1397" spans="2:12" ht="20.100000000000001" customHeight="1" x14ac:dyDescent="0.4">
      <c r="B1397" s="187" t="s">
        <v>397</v>
      </c>
      <c r="C1397" s="187" t="s">
        <v>430</v>
      </c>
      <c r="D1397" s="187" t="s">
        <v>425</v>
      </c>
      <c r="E1397" s="187" t="s">
        <v>418</v>
      </c>
      <c r="F1397" s="187">
        <v>7</v>
      </c>
      <c r="G1397" s="187" t="s">
        <v>409</v>
      </c>
      <c r="H1397" s="187">
        <v>7</v>
      </c>
      <c r="I1397" s="187" t="s">
        <v>416</v>
      </c>
      <c r="J1397" s="187" t="s">
        <v>433</v>
      </c>
      <c r="K1397" s="187">
        <v>0.44</v>
      </c>
      <c r="L1397" s="187">
        <v>1.1000000000000001</v>
      </c>
    </row>
    <row r="1398" spans="2:12" ht="20.100000000000001" customHeight="1" x14ac:dyDescent="0.4">
      <c r="B1398" s="187" t="s">
        <v>397</v>
      </c>
      <c r="C1398" s="187" t="s">
        <v>413</v>
      </c>
      <c r="D1398" s="187" t="s">
        <v>419</v>
      </c>
      <c r="E1398" s="187" t="s">
        <v>407</v>
      </c>
      <c r="F1398" s="187">
        <v>7</v>
      </c>
      <c r="G1398" s="187" t="s">
        <v>420</v>
      </c>
      <c r="H1398" s="187">
        <v>7</v>
      </c>
      <c r="I1398" s="187" t="s">
        <v>414</v>
      </c>
      <c r="J1398" s="187" t="s">
        <v>433</v>
      </c>
      <c r="K1398" s="187">
        <v>0.33</v>
      </c>
      <c r="L1398" s="187">
        <v>1.1000000000000001</v>
      </c>
    </row>
    <row r="1399" spans="2:12" ht="20.100000000000001" customHeight="1" x14ac:dyDescent="0.4">
      <c r="B1399" s="187" t="s">
        <v>397</v>
      </c>
      <c r="C1399" s="187" t="s">
        <v>413</v>
      </c>
      <c r="D1399" s="187" t="s">
        <v>421</v>
      </c>
      <c r="E1399" s="187" t="s">
        <v>407</v>
      </c>
      <c r="F1399" s="187">
        <v>7</v>
      </c>
      <c r="G1399" s="187" t="s">
        <v>422</v>
      </c>
      <c r="H1399" s="187">
        <v>7</v>
      </c>
      <c r="I1399" s="187" t="s">
        <v>414</v>
      </c>
      <c r="J1399" s="187" t="s">
        <v>433</v>
      </c>
      <c r="K1399" s="187">
        <v>0.33</v>
      </c>
      <c r="L1399" s="187">
        <v>1.1000000000000001</v>
      </c>
    </row>
    <row r="1400" spans="2:12" ht="20.100000000000001" customHeight="1" x14ac:dyDescent="0.4">
      <c r="B1400" s="187" t="s">
        <v>397</v>
      </c>
      <c r="C1400" s="187" t="s">
        <v>413</v>
      </c>
      <c r="D1400" s="187" t="s">
        <v>423</v>
      </c>
      <c r="E1400" s="187" t="s">
        <v>407</v>
      </c>
      <c r="F1400" s="187">
        <v>7</v>
      </c>
      <c r="G1400" s="187" t="s">
        <v>424</v>
      </c>
      <c r="H1400" s="187">
        <v>7</v>
      </c>
      <c r="I1400" s="187" t="s">
        <v>414</v>
      </c>
      <c r="J1400" s="187" t="s">
        <v>433</v>
      </c>
      <c r="K1400" s="187">
        <v>0.28000000000000003</v>
      </c>
      <c r="L1400" s="187">
        <v>1.1000000000000001</v>
      </c>
    </row>
    <row r="1401" spans="2:12" ht="20.100000000000001" customHeight="1" x14ac:dyDescent="0.4">
      <c r="B1401" s="187" t="s">
        <v>397</v>
      </c>
      <c r="C1401" s="187" t="s">
        <v>413</v>
      </c>
      <c r="D1401" s="187" t="s">
        <v>425</v>
      </c>
      <c r="E1401" s="187" t="s">
        <v>407</v>
      </c>
      <c r="F1401" s="187">
        <v>7</v>
      </c>
      <c r="G1401" s="187" t="s">
        <v>409</v>
      </c>
      <c r="H1401" s="187">
        <v>7</v>
      </c>
      <c r="I1401" s="187" t="s">
        <v>416</v>
      </c>
      <c r="J1401" s="187" t="s">
        <v>433</v>
      </c>
      <c r="K1401" s="187">
        <v>0.34</v>
      </c>
      <c r="L1401" s="187">
        <v>1.1000000000000001</v>
      </c>
    </row>
    <row r="1402" spans="2:12" ht="20.100000000000001" customHeight="1" x14ac:dyDescent="0.4">
      <c r="B1402" s="187" t="s">
        <v>397</v>
      </c>
      <c r="C1402" s="187" t="s">
        <v>431</v>
      </c>
      <c r="D1402" s="187" t="s">
        <v>419</v>
      </c>
      <c r="E1402" s="187" t="s">
        <v>429</v>
      </c>
      <c r="F1402" s="187">
        <v>7</v>
      </c>
      <c r="G1402" s="187" t="s">
        <v>420</v>
      </c>
      <c r="H1402" s="187">
        <v>8</v>
      </c>
      <c r="I1402" s="187" t="s">
        <v>414</v>
      </c>
      <c r="J1402" s="187" t="s">
        <v>433</v>
      </c>
      <c r="K1402" s="187">
        <v>0.31</v>
      </c>
      <c r="L1402" s="187">
        <v>1.1000000000000001</v>
      </c>
    </row>
    <row r="1403" spans="2:12" ht="20.100000000000001" customHeight="1" x14ac:dyDescent="0.4">
      <c r="B1403" s="187" t="s">
        <v>397</v>
      </c>
      <c r="C1403" s="187" t="s">
        <v>431</v>
      </c>
      <c r="D1403" s="187" t="s">
        <v>419</v>
      </c>
      <c r="E1403" s="187" t="s">
        <v>432</v>
      </c>
      <c r="F1403" s="187">
        <v>7</v>
      </c>
      <c r="G1403" s="187" t="s">
        <v>420</v>
      </c>
      <c r="H1403" s="187">
        <v>7</v>
      </c>
      <c r="I1403" s="187" t="s">
        <v>414</v>
      </c>
      <c r="J1403" s="187" t="s">
        <v>433</v>
      </c>
      <c r="K1403" s="187">
        <v>0.31</v>
      </c>
      <c r="L1403" s="187">
        <v>1.1000000000000001</v>
      </c>
    </row>
    <row r="1404" spans="2:12" ht="20.100000000000001" customHeight="1" x14ac:dyDescent="0.4">
      <c r="B1404" s="187" t="s">
        <v>397</v>
      </c>
      <c r="C1404" s="187" t="s">
        <v>431</v>
      </c>
      <c r="D1404" s="187" t="s">
        <v>421</v>
      </c>
      <c r="E1404" s="187" t="s">
        <v>429</v>
      </c>
      <c r="F1404" s="187">
        <v>7</v>
      </c>
      <c r="G1404" s="187" t="s">
        <v>422</v>
      </c>
      <c r="H1404" s="187">
        <v>8</v>
      </c>
      <c r="I1404" s="187" t="s">
        <v>414</v>
      </c>
      <c r="J1404" s="187" t="s">
        <v>433</v>
      </c>
      <c r="K1404" s="187">
        <v>0.31</v>
      </c>
      <c r="L1404" s="187">
        <v>1.1000000000000001</v>
      </c>
    </row>
    <row r="1405" spans="2:12" ht="20.100000000000001" customHeight="1" x14ac:dyDescent="0.4">
      <c r="B1405" s="187" t="s">
        <v>397</v>
      </c>
      <c r="C1405" s="187" t="s">
        <v>431</v>
      </c>
      <c r="D1405" s="187" t="s">
        <v>421</v>
      </c>
      <c r="E1405" s="187" t="s">
        <v>432</v>
      </c>
      <c r="F1405" s="187">
        <v>7</v>
      </c>
      <c r="G1405" s="187" t="s">
        <v>422</v>
      </c>
      <c r="H1405" s="187">
        <v>7</v>
      </c>
      <c r="I1405" s="187" t="s">
        <v>414</v>
      </c>
      <c r="J1405" s="187" t="s">
        <v>433</v>
      </c>
      <c r="K1405" s="187">
        <v>0.31</v>
      </c>
      <c r="L1405" s="187">
        <v>1.1000000000000001</v>
      </c>
    </row>
    <row r="1406" spans="2:12" ht="20.100000000000001" customHeight="1" x14ac:dyDescent="0.4">
      <c r="B1406" s="187" t="s">
        <v>397</v>
      </c>
      <c r="C1406" s="187" t="s">
        <v>431</v>
      </c>
      <c r="D1406" s="187" t="s">
        <v>423</v>
      </c>
      <c r="E1406" s="187" t="s">
        <v>429</v>
      </c>
      <c r="F1406" s="187">
        <v>7</v>
      </c>
      <c r="G1406" s="187" t="s">
        <v>424</v>
      </c>
      <c r="H1406" s="187">
        <v>8</v>
      </c>
      <c r="I1406" s="187" t="s">
        <v>414</v>
      </c>
      <c r="J1406" s="187" t="s">
        <v>433</v>
      </c>
      <c r="K1406" s="187">
        <v>0.26</v>
      </c>
      <c r="L1406" s="187">
        <v>1.1000000000000001</v>
      </c>
    </row>
    <row r="1407" spans="2:12" ht="20.100000000000001" customHeight="1" x14ac:dyDescent="0.4">
      <c r="B1407" s="187" t="s">
        <v>397</v>
      </c>
      <c r="C1407" s="187" t="s">
        <v>431</v>
      </c>
      <c r="D1407" s="187" t="s">
        <v>423</v>
      </c>
      <c r="E1407" s="187" t="s">
        <v>432</v>
      </c>
      <c r="F1407" s="187">
        <v>7</v>
      </c>
      <c r="G1407" s="187" t="s">
        <v>424</v>
      </c>
      <c r="H1407" s="187">
        <v>7</v>
      </c>
      <c r="I1407" s="187" t="s">
        <v>414</v>
      </c>
      <c r="J1407" s="187" t="s">
        <v>433</v>
      </c>
      <c r="K1407" s="187">
        <v>0.26</v>
      </c>
      <c r="L1407" s="187">
        <v>1.1000000000000001</v>
      </c>
    </row>
    <row r="1408" spans="2:12" ht="20.100000000000001" customHeight="1" x14ac:dyDescent="0.4">
      <c r="B1408" s="187" t="s">
        <v>397</v>
      </c>
      <c r="C1408" s="187" t="s">
        <v>431</v>
      </c>
      <c r="D1408" s="187" t="s">
        <v>417</v>
      </c>
      <c r="E1408" s="187" t="s">
        <v>432</v>
      </c>
      <c r="F1408" s="187">
        <v>7</v>
      </c>
      <c r="G1408" s="187" t="s">
        <v>406</v>
      </c>
      <c r="H1408" s="187">
        <v>8</v>
      </c>
      <c r="I1408" s="187" t="s">
        <v>416</v>
      </c>
      <c r="J1408" s="187" t="s">
        <v>433</v>
      </c>
      <c r="K1408" s="187">
        <v>0.32</v>
      </c>
      <c r="L1408" s="187">
        <v>1.1000000000000001</v>
      </c>
    </row>
    <row r="1409" spans="2:12" ht="20.100000000000001" customHeight="1" x14ac:dyDescent="0.4">
      <c r="B1409" s="187" t="s">
        <v>397</v>
      </c>
      <c r="C1409" s="187" t="s">
        <v>431</v>
      </c>
      <c r="D1409" s="187" t="s">
        <v>425</v>
      </c>
      <c r="E1409" s="187" t="s">
        <v>429</v>
      </c>
      <c r="F1409" s="187">
        <v>7</v>
      </c>
      <c r="G1409" s="187" t="s">
        <v>409</v>
      </c>
      <c r="H1409" s="187">
        <v>8</v>
      </c>
      <c r="I1409" s="187" t="s">
        <v>416</v>
      </c>
      <c r="J1409" s="187" t="s">
        <v>433</v>
      </c>
      <c r="K1409" s="187">
        <v>0.32</v>
      </c>
      <c r="L1409" s="187">
        <v>1.1000000000000001</v>
      </c>
    </row>
    <row r="1410" spans="2:12" ht="20.100000000000001" customHeight="1" x14ac:dyDescent="0.4">
      <c r="B1410" s="187" t="s">
        <v>397</v>
      </c>
      <c r="C1410" s="187" t="s">
        <v>431</v>
      </c>
      <c r="D1410" s="187" t="s">
        <v>425</v>
      </c>
      <c r="E1410" s="187" t="s">
        <v>432</v>
      </c>
      <c r="F1410" s="187">
        <v>7</v>
      </c>
      <c r="G1410" s="187" t="s">
        <v>409</v>
      </c>
      <c r="H1410" s="187">
        <v>7</v>
      </c>
      <c r="I1410" s="187" t="s">
        <v>416</v>
      </c>
      <c r="J1410" s="187" t="s">
        <v>433</v>
      </c>
      <c r="K1410" s="187">
        <v>0.32</v>
      </c>
      <c r="L1410" s="187">
        <v>1.1000000000000001</v>
      </c>
    </row>
    <row r="1411" spans="2:12" ht="20.100000000000001" customHeight="1" x14ac:dyDescent="0.4">
      <c r="B1411" s="187" t="s">
        <v>397</v>
      </c>
      <c r="C1411" s="187" t="s">
        <v>443</v>
      </c>
      <c r="D1411" s="187" t="s">
        <v>399</v>
      </c>
      <c r="E1411" s="187" t="s">
        <v>404</v>
      </c>
      <c r="F1411" s="187">
        <v>10</v>
      </c>
      <c r="G1411" s="187" t="s">
        <v>401</v>
      </c>
      <c r="H1411" s="187">
        <v>11</v>
      </c>
      <c r="I1411" s="187" t="s">
        <v>414</v>
      </c>
      <c r="J1411" s="187" t="s">
        <v>433</v>
      </c>
      <c r="K1411" s="187">
        <v>0.55000000000000004</v>
      </c>
      <c r="L1411" s="187">
        <v>1.1000000000000001</v>
      </c>
    </row>
    <row r="1412" spans="2:12" ht="20.100000000000001" customHeight="1" x14ac:dyDescent="0.4">
      <c r="B1412" s="187" t="s">
        <v>397</v>
      </c>
      <c r="C1412" s="187" t="s">
        <v>445</v>
      </c>
      <c r="D1412" s="187" t="s">
        <v>405</v>
      </c>
      <c r="E1412" s="187" t="s">
        <v>434</v>
      </c>
      <c r="F1412" s="187">
        <v>6</v>
      </c>
      <c r="G1412" s="187" t="s">
        <v>406</v>
      </c>
      <c r="H1412" s="187">
        <v>7</v>
      </c>
      <c r="I1412" s="187" t="s">
        <v>418</v>
      </c>
      <c r="J1412" s="187" t="s">
        <v>402</v>
      </c>
      <c r="K1412" s="187">
        <v>0.52</v>
      </c>
      <c r="L1412" s="187">
        <v>1.1000000000000001</v>
      </c>
    </row>
    <row r="1413" spans="2:12" ht="20.100000000000001" customHeight="1" x14ac:dyDescent="0.4">
      <c r="B1413" s="187" t="s">
        <v>397</v>
      </c>
      <c r="C1413" s="187" t="s">
        <v>445</v>
      </c>
      <c r="D1413" s="187" t="s">
        <v>408</v>
      </c>
      <c r="E1413" s="187" t="s">
        <v>444</v>
      </c>
      <c r="F1413" s="187">
        <v>7</v>
      </c>
      <c r="G1413" s="187" t="s">
        <v>409</v>
      </c>
      <c r="H1413" s="187">
        <v>7</v>
      </c>
      <c r="I1413" s="187" t="s">
        <v>412</v>
      </c>
      <c r="J1413" s="187" t="s">
        <v>402</v>
      </c>
      <c r="K1413" s="187">
        <v>0.52</v>
      </c>
      <c r="L1413" s="187">
        <v>1.1000000000000001</v>
      </c>
    </row>
    <row r="1414" spans="2:12" ht="20.100000000000001" customHeight="1" x14ac:dyDescent="0.4">
      <c r="B1414" s="187" t="s">
        <v>397</v>
      </c>
      <c r="C1414" s="187" t="s">
        <v>445</v>
      </c>
      <c r="D1414" s="187" t="s">
        <v>419</v>
      </c>
      <c r="E1414" s="187" t="s">
        <v>404</v>
      </c>
      <c r="F1414" s="187">
        <v>7</v>
      </c>
      <c r="G1414" s="187" t="s">
        <v>420</v>
      </c>
      <c r="H1414" s="187">
        <v>7</v>
      </c>
      <c r="I1414" s="187" t="s">
        <v>411</v>
      </c>
      <c r="J1414" s="187" t="s">
        <v>402</v>
      </c>
      <c r="K1414" s="187">
        <v>0.52</v>
      </c>
      <c r="L1414" s="187">
        <v>1.1000000000000001</v>
      </c>
    </row>
    <row r="1415" spans="2:12" ht="20.100000000000001" customHeight="1" x14ac:dyDescent="0.4">
      <c r="B1415" s="187" t="s">
        <v>397</v>
      </c>
      <c r="C1415" s="187" t="s">
        <v>445</v>
      </c>
      <c r="D1415" s="187" t="s">
        <v>419</v>
      </c>
      <c r="E1415" s="187" t="s">
        <v>404</v>
      </c>
      <c r="F1415" s="187">
        <v>6</v>
      </c>
      <c r="G1415" s="187" t="s">
        <v>438</v>
      </c>
      <c r="H1415" s="187">
        <v>7</v>
      </c>
      <c r="I1415" s="187" t="s">
        <v>411</v>
      </c>
      <c r="J1415" s="187" t="s">
        <v>402</v>
      </c>
      <c r="K1415" s="187">
        <v>0.52</v>
      </c>
      <c r="L1415" s="187">
        <v>1.1000000000000001</v>
      </c>
    </row>
    <row r="1416" spans="2:12" ht="20.100000000000001" customHeight="1" x14ac:dyDescent="0.4">
      <c r="B1416" s="187" t="s">
        <v>397</v>
      </c>
      <c r="C1416" s="187" t="s">
        <v>445</v>
      </c>
      <c r="D1416" s="187" t="s">
        <v>421</v>
      </c>
      <c r="E1416" s="187" t="s">
        <v>404</v>
      </c>
      <c r="F1416" s="187">
        <v>7</v>
      </c>
      <c r="G1416" s="187" t="s">
        <v>422</v>
      </c>
      <c r="H1416" s="187">
        <v>7</v>
      </c>
      <c r="I1416" s="187" t="s">
        <v>411</v>
      </c>
      <c r="J1416" s="187" t="s">
        <v>402</v>
      </c>
      <c r="K1416" s="187">
        <v>0.52</v>
      </c>
      <c r="L1416" s="187">
        <v>1.1000000000000001</v>
      </c>
    </row>
    <row r="1417" spans="2:12" ht="20.100000000000001" customHeight="1" x14ac:dyDescent="0.4">
      <c r="B1417" s="187" t="s">
        <v>397</v>
      </c>
      <c r="C1417" s="187" t="s">
        <v>445</v>
      </c>
      <c r="D1417" s="187" t="s">
        <v>421</v>
      </c>
      <c r="E1417" s="187" t="s">
        <v>444</v>
      </c>
      <c r="F1417" s="187">
        <v>6</v>
      </c>
      <c r="G1417" s="187" t="s">
        <v>422</v>
      </c>
      <c r="H1417" s="187">
        <v>6</v>
      </c>
      <c r="I1417" s="187" t="s">
        <v>412</v>
      </c>
      <c r="J1417" s="187" t="s">
        <v>402</v>
      </c>
      <c r="K1417" s="187">
        <v>0.52</v>
      </c>
      <c r="L1417" s="187">
        <v>1.1000000000000001</v>
      </c>
    </row>
    <row r="1418" spans="2:12" ht="20.100000000000001" customHeight="1" x14ac:dyDescent="0.4">
      <c r="B1418" s="187" t="s">
        <v>397</v>
      </c>
      <c r="C1418" s="187" t="s">
        <v>445</v>
      </c>
      <c r="D1418" s="187" t="s">
        <v>421</v>
      </c>
      <c r="E1418" s="187" t="s">
        <v>404</v>
      </c>
      <c r="F1418" s="187">
        <v>6</v>
      </c>
      <c r="G1418" s="187" t="s">
        <v>439</v>
      </c>
      <c r="H1418" s="187">
        <v>7</v>
      </c>
      <c r="I1418" s="187" t="s">
        <v>411</v>
      </c>
      <c r="J1418" s="187" t="s">
        <v>402</v>
      </c>
      <c r="K1418" s="187">
        <v>0.52</v>
      </c>
      <c r="L1418" s="187">
        <v>1.1000000000000001</v>
      </c>
    </row>
    <row r="1419" spans="2:12" ht="20.100000000000001" customHeight="1" x14ac:dyDescent="0.4">
      <c r="B1419" s="187" t="s">
        <v>397</v>
      </c>
      <c r="C1419" s="187" t="s">
        <v>445</v>
      </c>
      <c r="D1419" s="187" t="s">
        <v>423</v>
      </c>
      <c r="E1419" s="187" t="s">
        <v>404</v>
      </c>
      <c r="F1419" s="187">
        <v>7</v>
      </c>
      <c r="G1419" s="187" t="s">
        <v>424</v>
      </c>
      <c r="H1419" s="187">
        <v>7</v>
      </c>
      <c r="I1419" s="187" t="s">
        <v>411</v>
      </c>
      <c r="J1419" s="187" t="s">
        <v>402</v>
      </c>
      <c r="K1419" s="187">
        <v>0.41</v>
      </c>
      <c r="L1419" s="187">
        <v>1.1000000000000001</v>
      </c>
    </row>
    <row r="1420" spans="2:12" ht="20.100000000000001" customHeight="1" x14ac:dyDescent="0.4">
      <c r="B1420" s="187" t="s">
        <v>397</v>
      </c>
      <c r="C1420" s="187" t="s">
        <v>443</v>
      </c>
      <c r="D1420" s="187" t="s">
        <v>419</v>
      </c>
      <c r="E1420" s="187" t="s">
        <v>434</v>
      </c>
      <c r="F1420" s="187">
        <v>7</v>
      </c>
      <c r="G1420" s="187" t="s">
        <v>420</v>
      </c>
      <c r="H1420" s="187">
        <v>7</v>
      </c>
      <c r="I1420" s="187" t="s">
        <v>414</v>
      </c>
      <c r="J1420" s="187" t="s">
        <v>402</v>
      </c>
      <c r="K1420" s="187">
        <v>0.51</v>
      </c>
      <c r="L1420" s="187">
        <v>1.1000000000000001</v>
      </c>
    </row>
    <row r="1421" spans="2:12" ht="20.100000000000001" customHeight="1" x14ac:dyDescent="0.4">
      <c r="B1421" s="187" t="s">
        <v>397</v>
      </c>
      <c r="C1421" s="187" t="s">
        <v>443</v>
      </c>
      <c r="D1421" s="187" t="s">
        <v>419</v>
      </c>
      <c r="E1421" s="187" t="s">
        <v>444</v>
      </c>
      <c r="F1421" s="187">
        <v>7</v>
      </c>
      <c r="G1421" s="187" t="s">
        <v>438</v>
      </c>
      <c r="H1421" s="187">
        <v>7</v>
      </c>
      <c r="I1421" s="187" t="s">
        <v>414</v>
      </c>
      <c r="J1421" s="187" t="s">
        <v>402</v>
      </c>
      <c r="K1421" s="187">
        <v>0.52</v>
      </c>
      <c r="L1421" s="187">
        <v>1.1000000000000001</v>
      </c>
    </row>
    <row r="1422" spans="2:12" ht="20.100000000000001" customHeight="1" x14ac:dyDescent="0.4">
      <c r="B1422" s="187" t="s">
        <v>397</v>
      </c>
      <c r="C1422" s="187" t="s">
        <v>443</v>
      </c>
      <c r="D1422" s="187" t="s">
        <v>419</v>
      </c>
      <c r="E1422" s="187" t="s">
        <v>434</v>
      </c>
      <c r="F1422" s="187">
        <v>6</v>
      </c>
      <c r="G1422" s="187" t="s">
        <v>438</v>
      </c>
      <c r="H1422" s="187">
        <v>7</v>
      </c>
      <c r="I1422" s="187" t="s">
        <v>414</v>
      </c>
      <c r="J1422" s="187" t="s">
        <v>402</v>
      </c>
      <c r="K1422" s="187">
        <v>0.51</v>
      </c>
      <c r="L1422" s="187">
        <v>1.1000000000000001</v>
      </c>
    </row>
    <row r="1423" spans="2:12" ht="20.100000000000001" customHeight="1" x14ac:dyDescent="0.4">
      <c r="B1423" s="187" t="s">
        <v>397</v>
      </c>
      <c r="C1423" s="187" t="s">
        <v>443</v>
      </c>
      <c r="D1423" s="187" t="s">
        <v>421</v>
      </c>
      <c r="E1423" s="187" t="s">
        <v>434</v>
      </c>
      <c r="F1423" s="187">
        <v>7</v>
      </c>
      <c r="G1423" s="187" t="s">
        <v>422</v>
      </c>
      <c r="H1423" s="187">
        <v>7</v>
      </c>
      <c r="I1423" s="187" t="s">
        <v>414</v>
      </c>
      <c r="J1423" s="187" t="s">
        <v>402</v>
      </c>
      <c r="K1423" s="187">
        <v>0.51</v>
      </c>
      <c r="L1423" s="187">
        <v>1.1000000000000001</v>
      </c>
    </row>
    <row r="1424" spans="2:12" ht="20.100000000000001" customHeight="1" x14ac:dyDescent="0.4">
      <c r="B1424" s="187" t="s">
        <v>397</v>
      </c>
      <c r="C1424" s="187" t="s">
        <v>443</v>
      </c>
      <c r="D1424" s="187" t="s">
        <v>421</v>
      </c>
      <c r="E1424" s="187" t="s">
        <v>444</v>
      </c>
      <c r="F1424" s="187">
        <v>7</v>
      </c>
      <c r="G1424" s="187" t="s">
        <v>439</v>
      </c>
      <c r="H1424" s="187">
        <v>7</v>
      </c>
      <c r="I1424" s="187" t="s">
        <v>414</v>
      </c>
      <c r="J1424" s="187" t="s">
        <v>402</v>
      </c>
      <c r="K1424" s="187">
        <v>0.52</v>
      </c>
      <c r="L1424" s="187">
        <v>1.1000000000000001</v>
      </c>
    </row>
    <row r="1425" spans="2:12" ht="20.100000000000001" customHeight="1" x14ac:dyDescent="0.4">
      <c r="B1425" s="187" t="s">
        <v>397</v>
      </c>
      <c r="C1425" s="187" t="s">
        <v>443</v>
      </c>
      <c r="D1425" s="187" t="s">
        <v>421</v>
      </c>
      <c r="E1425" s="187" t="s">
        <v>434</v>
      </c>
      <c r="F1425" s="187">
        <v>6</v>
      </c>
      <c r="G1425" s="187" t="s">
        <v>439</v>
      </c>
      <c r="H1425" s="187">
        <v>7</v>
      </c>
      <c r="I1425" s="187" t="s">
        <v>414</v>
      </c>
      <c r="J1425" s="187" t="s">
        <v>402</v>
      </c>
      <c r="K1425" s="187">
        <v>0.51</v>
      </c>
      <c r="L1425" s="187">
        <v>1.1000000000000001</v>
      </c>
    </row>
    <row r="1426" spans="2:12" ht="20.100000000000001" customHeight="1" x14ac:dyDescent="0.4">
      <c r="B1426" s="187" t="s">
        <v>397</v>
      </c>
      <c r="C1426" s="187" t="s">
        <v>443</v>
      </c>
      <c r="D1426" s="187" t="s">
        <v>423</v>
      </c>
      <c r="E1426" s="187" t="s">
        <v>434</v>
      </c>
      <c r="F1426" s="187">
        <v>7</v>
      </c>
      <c r="G1426" s="187" t="s">
        <v>424</v>
      </c>
      <c r="H1426" s="187">
        <v>7</v>
      </c>
      <c r="I1426" s="187" t="s">
        <v>414</v>
      </c>
      <c r="J1426" s="187" t="s">
        <v>402</v>
      </c>
      <c r="K1426" s="187">
        <v>0.4</v>
      </c>
      <c r="L1426" s="187">
        <v>1.1000000000000001</v>
      </c>
    </row>
    <row r="1427" spans="2:12" ht="20.100000000000001" customHeight="1" x14ac:dyDescent="0.4">
      <c r="B1427" s="187" t="s">
        <v>397</v>
      </c>
      <c r="C1427" s="187" t="s">
        <v>443</v>
      </c>
      <c r="D1427" s="187" t="s">
        <v>425</v>
      </c>
      <c r="E1427" s="187" t="s">
        <v>434</v>
      </c>
      <c r="F1427" s="187">
        <v>7</v>
      </c>
      <c r="G1427" s="187" t="s">
        <v>409</v>
      </c>
      <c r="H1427" s="187">
        <v>7</v>
      </c>
      <c r="I1427" s="187" t="s">
        <v>416</v>
      </c>
      <c r="J1427" s="187" t="s">
        <v>402</v>
      </c>
      <c r="K1427" s="187">
        <v>0.52</v>
      </c>
      <c r="L1427" s="187">
        <v>1.1000000000000001</v>
      </c>
    </row>
    <row r="1428" spans="2:12" ht="20.100000000000001" customHeight="1" x14ac:dyDescent="0.4">
      <c r="B1428" s="187" t="s">
        <v>446</v>
      </c>
      <c r="C1428" s="187" t="s">
        <v>447</v>
      </c>
      <c r="D1428" s="187" t="s">
        <v>399</v>
      </c>
      <c r="E1428" s="187" t="s">
        <v>404</v>
      </c>
      <c r="F1428" s="187">
        <v>16</v>
      </c>
      <c r="G1428" s="187"/>
      <c r="H1428" s="187"/>
      <c r="I1428" s="187" t="s">
        <v>403</v>
      </c>
      <c r="J1428" s="187" t="s">
        <v>433</v>
      </c>
      <c r="K1428" s="187">
        <v>0.46</v>
      </c>
      <c r="L1428" s="187">
        <v>1.1000000000000001</v>
      </c>
    </row>
    <row r="1429" spans="2:12" ht="20.100000000000001" customHeight="1" x14ac:dyDescent="0.4">
      <c r="B1429" s="187" t="s">
        <v>446</v>
      </c>
      <c r="C1429" s="187" t="s">
        <v>447</v>
      </c>
      <c r="D1429" s="187" t="s">
        <v>399</v>
      </c>
      <c r="E1429" s="187" t="s">
        <v>444</v>
      </c>
      <c r="F1429" s="187">
        <v>16</v>
      </c>
      <c r="G1429" s="187"/>
      <c r="H1429" s="187"/>
      <c r="I1429" s="187" t="s">
        <v>403</v>
      </c>
      <c r="J1429" s="187" t="s">
        <v>433</v>
      </c>
      <c r="K1429" s="187">
        <v>0.46</v>
      </c>
      <c r="L1429" s="187">
        <v>1.1000000000000001</v>
      </c>
    </row>
    <row r="1430" spans="2:12" ht="20.100000000000001" customHeight="1" x14ac:dyDescent="0.4">
      <c r="B1430" s="187" t="s">
        <v>446</v>
      </c>
      <c r="C1430" s="187" t="s">
        <v>447</v>
      </c>
      <c r="D1430" s="187" t="s">
        <v>399</v>
      </c>
      <c r="E1430" s="187" t="s">
        <v>444</v>
      </c>
      <c r="F1430" s="187">
        <v>16</v>
      </c>
      <c r="G1430" s="187"/>
      <c r="H1430" s="187"/>
      <c r="I1430" s="187" t="s">
        <v>400</v>
      </c>
      <c r="J1430" s="187" t="s">
        <v>433</v>
      </c>
      <c r="K1430" s="187">
        <v>0.46</v>
      </c>
      <c r="L1430" s="187">
        <v>1.1000000000000001</v>
      </c>
    </row>
    <row r="1431" spans="2:12" ht="20.100000000000001" customHeight="1" x14ac:dyDescent="0.4">
      <c r="B1431" s="187" t="s">
        <v>446</v>
      </c>
      <c r="C1431" s="187" t="s">
        <v>447</v>
      </c>
      <c r="D1431" s="187" t="s">
        <v>399</v>
      </c>
      <c r="E1431" s="187" t="s">
        <v>434</v>
      </c>
      <c r="F1431" s="187">
        <v>16</v>
      </c>
      <c r="G1431" s="187"/>
      <c r="H1431" s="187"/>
      <c r="I1431" s="187" t="s">
        <v>400</v>
      </c>
      <c r="J1431" s="187" t="s">
        <v>433</v>
      </c>
      <c r="K1431" s="187">
        <v>0.45</v>
      </c>
      <c r="L1431" s="187">
        <v>1.1000000000000001</v>
      </c>
    </row>
    <row r="1432" spans="2:12" ht="20.100000000000001" customHeight="1" x14ac:dyDescent="0.4">
      <c r="B1432" s="187" t="s">
        <v>446</v>
      </c>
      <c r="C1432" s="187" t="s">
        <v>447</v>
      </c>
      <c r="D1432" s="187" t="s">
        <v>399</v>
      </c>
      <c r="E1432" s="187" t="s">
        <v>434</v>
      </c>
      <c r="F1432" s="187">
        <v>16</v>
      </c>
      <c r="G1432" s="187"/>
      <c r="H1432" s="187"/>
      <c r="I1432" s="187" t="s">
        <v>407</v>
      </c>
      <c r="J1432" s="187" t="s">
        <v>433</v>
      </c>
      <c r="K1432" s="187">
        <v>0.45</v>
      </c>
      <c r="L1432" s="187">
        <v>1.1000000000000001</v>
      </c>
    </row>
    <row r="1433" spans="2:12" ht="20.100000000000001" customHeight="1" x14ac:dyDescent="0.4">
      <c r="B1433" s="187" t="s">
        <v>446</v>
      </c>
      <c r="C1433" s="187" t="s">
        <v>447</v>
      </c>
      <c r="D1433" s="187" t="s">
        <v>399</v>
      </c>
      <c r="E1433" s="187" t="s">
        <v>442</v>
      </c>
      <c r="F1433" s="187">
        <v>16</v>
      </c>
      <c r="G1433" s="187"/>
      <c r="H1433" s="187"/>
      <c r="I1433" s="187" t="s">
        <v>407</v>
      </c>
      <c r="J1433" s="187" t="s">
        <v>433</v>
      </c>
      <c r="K1433" s="187">
        <v>0.45</v>
      </c>
      <c r="L1433" s="187">
        <v>1.1000000000000001</v>
      </c>
    </row>
    <row r="1434" spans="2:12" ht="20.100000000000001" customHeight="1" x14ac:dyDescent="0.4">
      <c r="B1434" s="187" t="s">
        <v>446</v>
      </c>
      <c r="C1434" s="187" t="s">
        <v>447</v>
      </c>
      <c r="D1434" s="187" t="s">
        <v>399</v>
      </c>
      <c r="E1434" s="187" t="s">
        <v>442</v>
      </c>
      <c r="F1434" s="187">
        <v>15</v>
      </c>
      <c r="G1434" s="187"/>
      <c r="H1434" s="187"/>
      <c r="I1434" s="187" t="s">
        <v>436</v>
      </c>
      <c r="J1434" s="187" t="s">
        <v>433</v>
      </c>
      <c r="K1434" s="187">
        <v>0.45</v>
      </c>
      <c r="L1434" s="187">
        <v>1.1000000000000001</v>
      </c>
    </row>
    <row r="1435" spans="2:12" ht="20.100000000000001" customHeight="1" x14ac:dyDescent="0.4">
      <c r="B1435" s="187" t="s">
        <v>446</v>
      </c>
      <c r="C1435" s="187" t="s">
        <v>447</v>
      </c>
      <c r="D1435" s="187" t="s">
        <v>405</v>
      </c>
      <c r="E1435" s="187" t="s">
        <v>406</v>
      </c>
      <c r="F1435" s="187">
        <v>16</v>
      </c>
      <c r="G1435" s="187"/>
      <c r="H1435" s="187"/>
      <c r="I1435" s="187" t="s">
        <v>403</v>
      </c>
      <c r="J1435" s="187" t="s">
        <v>433</v>
      </c>
      <c r="K1435" s="187">
        <v>0.46</v>
      </c>
      <c r="L1435" s="187">
        <v>1.1000000000000001</v>
      </c>
    </row>
    <row r="1436" spans="2:12" ht="20.100000000000001" customHeight="1" x14ac:dyDescent="0.4">
      <c r="B1436" s="187" t="s">
        <v>446</v>
      </c>
      <c r="C1436" s="187" t="s">
        <v>447</v>
      </c>
      <c r="D1436" s="187" t="s">
        <v>405</v>
      </c>
      <c r="E1436" s="187" t="s">
        <v>406</v>
      </c>
      <c r="F1436" s="187">
        <v>16</v>
      </c>
      <c r="G1436" s="187"/>
      <c r="H1436" s="187"/>
      <c r="I1436" s="187" t="s">
        <v>400</v>
      </c>
      <c r="J1436" s="187" t="s">
        <v>433</v>
      </c>
      <c r="K1436" s="187">
        <v>0.46</v>
      </c>
      <c r="L1436" s="187">
        <v>1.1000000000000001</v>
      </c>
    </row>
    <row r="1437" spans="2:12" ht="20.100000000000001" customHeight="1" x14ac:dyDescent="0.4">
      <c r="B1437" s="187" t="s">
        <v>446</v>
      </c>
      <c r="C1437" s="187" t="s">
        <v>447</v>
      </c>
      <c r="D1437" s="187" t="s">
        <v>405</v>
      </c>
      <c r="E1437" s="187" t="s">
        <v>406</v>
      </c>
      <c r="F1437" s="187">
        <v>16</v>
      </c>
      <c r="G1437" s="187"/>
      <c r="H1437" s="187"/>
      <c r="I1437" s="187" t="s">
        <v>407</v>
      </c>
      <c r="J1437" s="187" t="s">
        <v>433</v>
      </c>
      <c r="K1437" s="187">
        <v>0.46</v>
      </c>
      <c r="L1437" s="187">
        <v>1.1000000000000001</v>
      </c>
    </row>
    <row r="1438" spans="2:12" ht="20.100000000000001" customHeight="1" x14ac:dyDescent="0.4">
      <c r="B1438" s="187" t="s">
        <v>446</v>
      </c>
      <c r="C1438" s="187" t="s">
        <v>447</v>
      </c>
      <c r="D1438" s="187" t="s">
        <v>405</v>
      </c>
      <c r="E1438" s="187" t="s">
        <v>435</v>
      </c>
      <c r="F1438" s="187">
        <v>16</v>
      </c>
      <c r="G1438" s="187"/>
      <c r="H1438" s="187"/>
      <c r="I1438" s="187" t="s">
        <v>407</v>
      </c>
      <c r="J1438" s="187" t="s">
        <v>433</v>
      </c>
      <c r="K1438" s="187">
        <v>0.45</v>
      </c>
      <c r="L1438" s="187">
        <v>1.1000000000000001</v>
      </c>
    </row>
    <row r="1439" spans="2:12" ht="20.100000000000001" customHeight="1" x14ac:dyDescent="0.4">
      <c r="B1439" s="187" t="s">
        <v>446</v>
      </c>
      <c r="C1439" s="187" t="s">
        <v>447</v>
      </c>
      <c r="D1439" s="187" t="s">
        <v>408</v>
      </c>
      <c r="E1439" s="187" t="s">
        <v>409</v>
      </c>
      <c r="F1439" s="187">
        <v>16</v>
      </c>
      <c r="G1439" s="187"/>
      <c r="H1439" s="187"/>
      <c r="I1439" s="187" t="s">
        <v>403</v>
      </c>
      <c r="J1439" s="187" t="s">
        <v>433</v>
      </c>
      <c r="K1439" s="187">
        <v>0.45</v>
      </c>
      <c r="L1439" s="187">
        <v>1.1000000000000001</v>
      </c>
    </row>
    <row r="1440" spans="2:12" ht="20.100000000000001" customHeight="1" x14ac:dyDescent="0.4">
      <c r="B1440" s="187" t="s">
        <v>446</v>
      </c>
      <c r="C1440" s="187" t="s">
        <v>447</v>
      </c>
      <c r="D1440" s="187" t="s">
        <v>408</v>
      </c>
      <c r="E1440" s="187" t="s">
        <v>409</v>
      </c>
      <c r="F1440" s="187">
        <v>16</v>
      </c>
      <c r="G1440" s="187"/>
      <c r="H1440" s="187"/>
      <c r="I1440" s="187" t="s">
        <v>400</v>
      </c>
      <c r="J1440" s="187" t="s">
        <v>433</v>
      </c>
      <c r="K1440" s="187">
        <v>0.45</v>
      </c>
      <c r="L1440" s="187">
        <v>1.1000000000000001</v>
      </c>
    </row>
    <row r="1441" spans="2:12" ht="20.100000000000001" customHeight="1" x14ac:dyDescent="0.4">
      <c r="B1441" s="187" t="s">
        <v>446</v>
      </c>
      <c r="C1441" s="187" t="s">
        <v>447</v>
      </c>
      <c r="D1441" s="187" t="s">
        <v>408</v>
      </c>
      <c r="E1441" s="187" t="s">
        <v>409</v>
      </c>
      <c r="F1441" s="187">
        <v>16</v>
      </c>
      <c r="G1441" s="187"/>
      <c r="H1441" s="187"/>
      <c r="I1441" s="187" t="s">
        <v>407</v>
      </c>
      <c r="J1441" s="187" t="s">
        <v>433</v>
      </c>
      <c r="K1441" s="187">
        <v>0.45</v>
      </c>
      <c r="L1441" s="187">
        <v>1.1000000000000001</v>
      </c>
    </row>
    <row r="1442" spans="2:12" ht="20.100000000000001" customHeight="1" x14ac:dyDescent="0.4">
      <c r="B1442" s="187" t="s">
        <v>446</v>
      </c>
      <c r="C1442" s="187" t="s">
        <v>447</v>
      </c>
      <c r="D1442" s="187" t="s">
        <v>419</v>
      </c>
      <c r="E1442" s="187" t="s">
        <v>420</v>
      </c>
      <c r="F1442" s="187">
        <v>16</v>
      </c>
      <c r="G1442" s="187"/>
      <c r="H1442" s="187"/>
      <c r="I1442" s="187" t="s">
        <v>403</v>
      </c>
      <c r="J1442" s="187" t="s">
        <v>433</v>
      </c>
      <c r="K1442" s="187">
        <v>0.44</v>
      </c>
      <c r="L1442" s="187">
        <v>1.1000000000000001</v>
      </c>
    </row>
    <row r="1443" spans="2:12" ht="20.100000000000001" customHeight="1" x14ac:dyDescent="0.4">
      <c r="B1443" s="187" t="s">
        <v>446</v>
      </c>
      <c r="C1443" s="187" t="s">
        <v>447</v>
      </c>
      <c r="D1443" s="187" t="s">
        <v>419</v>
      </c>
      <c r="E1443" s="187" t="s">
        <v>420</v>
      </c>
      <c r="F1443" s="187">
        <v>16</v>
      </c>
      <c r="G1443" s="187"/>
      <c r="H1443" s="187"/>
      <c r="I1443" s="187" t="s">
        <v>400</v>
      </c>
      <c r="J1443" s="187" t="s">
        <v>433</v>
      </c>
      <c r="K1443" s="187">
        <v>0.43</v>
      </c>
      <c r="L1443" s="187">
        <v>1.1000000000000001</v>
      </c>
    </row>
    <row r="1444" spans="2:12" ht="20.100000000000001" customHeight="1" x14ac:dyDescent="0.4">
      <c r="B1444" s="187" t="s">
        <v>446</v>
      </c>
      <c r="C1444" s="187" t="s">
        <v>447</v>
      </c>
      <c r="D1444" s="187" t="s">
        <v>419</v>
      </c>
      <c r="E1444" s="187" t="s">
        <v>420</v>
      </c>
      <c r="F1444" s="187">
        <v>15</v>
      </c>
      <c r="G1444" s="187"/>
      <c r="H1444" s="187"/>
      <c r="I1444" s="187" t="s">
        <v>407</v>
      </c>
      <c r="J1444" s="187" t="s">
        <v>433</v>
      </c>
      <c r="K1444" s="187">
        <v>0.43</v>
      </c>
      <c r="L1444" s="187">
        <v>1.1000000000000001</v>
      </c>
    </row>
    <row r="1445" spans="2:12" ht="20.100000000000001" customHeight="1" x14ac:dyDescent="0.4">
      <c r="B1445" s="187" t="s">
        <v>446</v>
      </c>
      <c r="C1445" s="187" t="s">
        <v>447</v>
      </c>
      <c r="D1445" s="187" t="s">
        <v>419</v>
      </c>
      <c r="E1445" s="187" t="s">
        <v>438</v>
      </c>
      <c r="F1445" s="187">
        <v>16</v>
      </c>
      <c r="G1445" s="187"/>
      <c r="H1445" s="187"/>
      <c r="I1445" s="187" t="s">
        <v>403</v>
      </c>
      <c r="J1445" s="187" t="s">
        <v>433</v>
      </c>
      <c r="K1445" s="187">
        <v>0.43</v>
      </c>
      <c r="L1445" s="187">
        <v>1.1000000000000001</v>
      </c>
    </row>
    <row r="1446" spans="2:12" ht="20.100000000000001" customHeight="1" x14ac:dyDescent="0.4">
      <c r="B1446" s="187" t="s">
        <v>446</v>
      </c>
      <c r="C1446" s="187" t="s">
        <v>447</v>
      </c>
      <c r="D1446" s="187" t="s">
        <v>419</v>
      </c>
      <c r="E1446" s="187" t="s">
        <v>438</v>
      </c>
      <c r="F1446" s="187">
        <v>15</v>
      </c>
      <c r="G1446" s="187"/>
      <c r="H1446" s="187"/>
      <c r="I1446" s="187" t="s">
        <v>400</v>
      </c>
      <c r="J1446" s="187" t="s">
        <v>433</v>
      </c>
      <c r="K1446" s="187">
        <v>0.43</v>
      </c>
      <c r="L1446" s="187">
        <v>1.1000000000000001</v>
      </c>
    </row>
    <row r="1447" spans="2:12" ht="20.100000000000001" customHeight="1" x14ac:dyDescent="0.4">
      <c r="B1447" s="187" t="s">
        <v>446</v>
      </c>
      <c r="C1447" s="187" t="s">
        <v>447</v>
      </c>
      <c r="D1447" s="187" t="s">
        <v>419</v>
      </c>
      <c r="E1447" s="187" t="s">
        <v>438</v>
      </c>
      <c r="F1447" s="187">
        <v>14</v>
      </c>
      <c r="G1447" s="187"/>
      <c r="H1447" s="187"/>
      <c r="I1447" s="187" t="s">
        <v>407</v>
      </c>
      <c r="J1447" s="187" t="s">
        <v>433</v>
      </c>
      <c r="K1447" s="187">
        <v>0.43</v>
      </c>
      <c r="L1447" s="187">
        <v>1.1000000000000001</v>
      </c>
    </row>
    <row r="1448" spans="2:12" ht="20.100000000000001" customHeight="1" x14ac:dyDescent="0.4">
      <c r="B1448" s="187" t="s">
        <v>446</v>
      </c>
      <c r="C1448" s="187" t="s">
        <v>447</v>
      </c>
      <c r="D1448" s="187" t="s">
        <v>421</v>
      </c>
      <c r="E1448" s="187" t="s">
        <v>422</v>
      </c>
      <c r="F1448" s="187">
        <v>16</v>
      </c>
      <c r="G1448" s="187"/>
      <c r="H1448" s="187"/>
      <c r="I1448" s="187" t="s">
        <v>403</v>
      </c>
      <c r="J1448" s="187" t="s">
        <v>433</v>
      </c>
      <c r="K1448" s="187">
        <v>0.43</v>
      </c>
      <c r="L1448" s="187">
        <v>1.1000000000000001</v>
      </c>
    </row>
    <row r="1449" spans="2:12" ht="20.100000000000001" customHeight="1" x14ac:dyDescent="0.4">
      <c r="B1449" s="187" t="s">
        <v>446</v>
      </c>
      <c r="C1449" s="187" t="s">
        <v>447</v>
      </c>
      <c r="D1449" s="187" t="s">
        <v>421</v>
      </c>
      <c r="E1449" s="187" t="s">
        <v>422</v>
      </c>
      <c r="F1449" s="187">
        <v>16</v>
      </c>
      <c r="G1449" s="187"/>
      <c r="H1449" s="187"/>
      <c r="I1449" s="187" t="s">
        <v>400</v>
      </c>
      <c r="J1449" s="187" t="s">
        <v>433</v>
      </c>
      <c r="K1449" s="187">
        <v>0.43</v>
      </c>
      <c r="L1449" s="187">
        <v>1.1000000000000001</v>
      </c>
    </row>
    <row r="1450" spans="2:12" ht="20.100000000000001" customHeight="1" x14ac:dyDescent="0.4">
      <c r="B1450" s="187" t="s">
        <v>446</v>
      </c>
      <c r="C1450" s="187" t="s">
        <v>447</v>
      </c>
      <c r="D1450" s="187" t="s">
        <v>421</v>
      </c>
      <c r="E1450" s="187" t="s">
        <v>422</v>
      </c>
      <c r="F1450" s="187">
        <v>15</v>
      </c>
      <c r="G1450" s="187"/>
      <c r="H1450" s="187"/>
      <c r="I1450" s="187" t="s">
        <v>407</v>
      </c>
      <c r="J1450" s="187" t="s">
        <v>433</v>
      </c>
      <c r="K1450" s="187">
        <v>0.43</v>
      </c>
      <c r="L1450" s="187">
        <v>1.1000000000000001</v>
      </c>
    </row>
    <row r="1451" spans="2:12" ht="20.100000000000001" customHeight="1" x14ac:dyDescent="0.4">
      <c r="B1451" s="187" t="s">
        <v>446</v>
      </c>
      <c r="C1451" s="187" t="s">
        <v>447</v>
      </c>
      <c r="D1451" s="187" t="s">
        <v>421</v>
      </c>
      <c r="E1451" s="187" t="s">
        <v>439</v>
      </c>
      <c r="F1451" s="187">
        <v>16</v>
      </c>
      <c r="G1451" s="187"/>
      <c r="H1451" s="187"/>
      <c r="I1451" s="187" t="s">
        <v>403</v>
      </c>
      <c r="J1451" s="187" t="s">
        <v>433</v>
      </c>
      <c r="K1451" s="187">
        <v>0.43</v>
      </c>
      <c r="L1451" s="187">
        <v>1.1000000000000001</v>
      </c>
    </row>
    <row r="1452" spans="2:12" ht="20.100000000000001" customHeight="1" x14ac:dyDescent="0.4">
      <c r="B1452" s="187" t="s">
        <v>446</v>
      </c>
      <c r="C1452" s="187" t="s">
        <v>447</v>
      </c>
      <c r="D1452" s="187" t="s">
        <v>421</v>
      </c>
      <c r="E1452" s="187" t="s">
        <v>439</v>
      </c>
      <c r="F1452" s="187">
        <v>15</v>
      </c>
      <c r="G1452" s="187"/>
      <c r="H1452" s="187"/>
      <c r="I1452" s="187" t="s">
        <v>400</v>
      </c>
      <c r="J1452" s="187" t="s">
        <v>433</v>
      </c>
      <c r="K1452" s="187">
        <v>0.43</v>
      </c>
      <c r="L1452" s="187">
        <v>1.1000000000000001</v>
      </c>
    </row>
    <row r="1453" spans="2:12" ht="20.100000000000001" customHeight="1" x14ac:dyDescent="0.4">
      <c r="B1453" s="187" t="s">
        <v>446</v>
      </c>
      <c r="C1453" s="187" t="s">
        <v>447</v>
      </c>
      <c r="D1453" s="187" t="s">
        <v>421</v>
      </c>
      <c r="E1453" s="187" t="s">
        <v>439</v>
      </c>
      <c r="F1453" s="187">
        <v>14</v>
      </c>
      <c r="G1453" s="187"/>
      <c r="H1453" s="187"/>
      <c r="I1453" s="187" t="s">
        <v>407</v>
      </c>
      <c r="J1453" s="187" t="s">
        <v>433</v>
      </c>
      <c r="K1453" s="187">
        <v>0.43</v>
      </c>
      <c r="L1453" s="187">
        <v>1.1000000000000001</v>
      </c>
    </row>
    <row r="1454" spans="2:12" ht="20.100000000000001" customHeight="1" x14ac:dyDescent="0.4">
      <c r="B1454" s="187" t="s">
        <v>446</v>
      </c>
      <c r="C1454" s="187" t="s">
        <v>447</v>
      </c>
      <c r="D1454" s="187" t="s">
        <v>423</v>
      </c>
      <c r="E1454" s="187" t="s">
        <v>424</v>
      </c>
      <c r="F1454" s="187">
        <v>16</v>
      </c>
      <c r="G1454" s="187"/>
      <c r="H1454" s="187"/>
      <c r="I1454" s="187" t="s">
        <v>403</v>
      </c>
      <c r="J1454" s="187" t="s">
        <v>433</v>
      </c>
      <c r="K1454" s="187">
        <v>0.3</v>
      </c>
      <c r="L1454" s="187">
        <v>1.1000000000000001</v>
      </c>
    </row>
    <row r="1455" spans="2:12" ht="20.100000000000001" customHeight="1" x14ac:dyDescent="0.4">
      <c r="B1455" s="187" t="s">
        <v>446</v>
      </c>
      <c r="C1455" s="187" t="s">
        <v>447</v>
      </c>
      <c r="D1455" s="187" t="s">
        <v>423</v>
      </c>
      <c r="E1455" s="187" t="s">
        <v>424</v>
      </c>
      <c r="F1455" s="187">
        <v>16</v>
      </c>
      <c r="G1455" s="187"/>
      <c r="H1455" s="187"/>
      <c r="I1455" s="187" t="s">
        <v>400</v>
      </c>
      <c r="J1455" s="187" t="s">
        <v>433</v>
      </c>
      <c r="K1455" s="187">
        <v>0.3</v>
      </c>
      <c r="L1455" s="187">
        <v>1.1000000000000001</v>
      </c>
    </row>
    <row r="1456" spans="2:12" ht="20.100000000000001" customHeight="1" x14ac:dyDescent="0.4">
      <c r="B1456" s="187" t="s">
        <v>446</v>
      </c>
      <c r="C1456" s="187" t="s">
        <v>447</v>
      </c>
      <c r="D1456" s="187" t="s">
        <v>423</v>
      </c>
      <c r="E1456" s="187" t="s">
        <v>424</v>
      </c>
      <c r="F1456" s="187">
        <v>15</v>
      </c>
      <c r="G1456" s="187"/>
      <c r="H1456" s="187"/>
      <c r="I1456" s="187" t="s">
        <v>407</v>
      </c>
      <c r="J1456" s="187" t="s">
        <v>433</v>
      </c>
      <c r="K1456" s="187">
        <v>0.3</v>
      </c>
      <c r="L1456" s="187">
        <v>1.1000000000000001</v>
      </c>
    </row>
    <row r="1457" spans="2:12" ht="20.100000000000001" customHeight="1" x14ac:dyDescent="0.4">
      <c r="B1457" s="187" t="s">
        <v>446</v>
      </c>
      <c r="C1457" s="187" t="s">
        <v>447</v>
      </c>
      <c r="D1457" s="187" t="s">
        <v>448</v>
      </c>
      <c r="E1457" s="187" t="s">
        <v>449</v>
      </c>
      <c r="F1457" s="187">
        <v>16</v>
      </c>
      <c r="G1457" s="187"/>
      <c r="H1457" s="187"/>
      <c r="I1457" s="187" t="s">
        <v>403</v>
      </c>
      <c r="J1457" s="187" t="s">
        <v>433</v>
      </c>
      <c r="K1457" s="187">
        <v>0.42</v>
      </c>
      <c r="L1457" s="187">
        <v>1.1000000000000001</v>
      </c>
    </row>
    <row r="1458" spans="2:12" ht="20.100000000000001" customHeight="1" x14ac:dyDescent="0.4">
      <c r="B1458" s="187" t="s">
        <v>446</v>
      </c>
      <c r="C1458" s="187" t="s">
        <v>447</v>
      </c>
      <c r="D1458" s="187" t="s">
        <v>448</v>
      </c>
      <c r="E1458" s="187" t="s">
        <v>449</v>
      </c>
      <c r="F1458" s="187">
        <v>16</v>
      </c>
      <c r="G1458" s="187"/>
      <c r="H1458" s="187"/>
      <c r="I1458" s="187" t="s">
        <v>400</v>
      </c>
      <c r="J1458" s="187" t="s">
        <v>433</v>
      </c>
      <c r="K1458" s="187">
        <v>0.42</v>
      </c>
      <c r="L1458" s="187">
        <v>1.1000000000000001</v>
      </c>
    </row>
    <row r="1459" spans="2:12" ht="20.100000000000001" customHeight="1" x14ac:dyDescent="0.4">
      <c r="B1459" s="187" t="s">
        <v>446</v>
      </c>
      <c r="C1459" s="187" t="s">
        <v>447</v>
      </c>
      <c r="D1459" s="187" t="s">
        <v>448</v>
      </c>
      <c r="E1459" s="187" t="s">
        <v>449</v>
      </c>
      <c r="F1459" s="187">
        <v>15</v>
      </c>
      <c r="G1459" s="187"/>
      <c r="H1459" s="187"/>
      <c r="I1459" s="187" t="s">
        <v>407</v>
      </c>
      <c r="J1459" s="187" t="s">
        <v>433</v>
      </c>
      <c r="K1459" s="187">
        <v>0.42</v>
      </c>
      <c r="L1459" s="187">
        <v>1.1000000000000001</v>
      </c>
    </row>
    <row r="1460" spans="2:12" ht="20.100000000000001" customHeight="1" x14ac:dyDescent="0.4">
      <c r="B1460" s="187" t="s">
        <v>446</v>
      </c>
      <c r="C1460" s="187" t="s">
        <v>447</v>
      </c>
      <c r="D1460" s="187" t="s">
        <v>450</v>
      </c>
      <c r="E1460" s="187" t="s">
        <v>451</v>
      </c>
      <c r="F1460" s="187">
        <v>16</v>
      </c>
      <c r="G1460" s="187"/>
      <c r="H1460" s="187"/>
      <c r="I1460" s="187" t="s">
        <v>403</v>
      </c>
      <c r="J1460" s="187" t="s">
        <v>433</v>
      </c>
      <c r="K1460" s="187">
        <v>0.42</v>
      </c>
      <c r="L1460" s="187">
        <v>1.1000000000000001</v>
      </c>
    </row>
    <row r="1461" spans="2:12" ht="20.100000000000001" customHeight="1" x14ac:dyDescent="0.4">
      <c r="B1461" s="187" t="s">
        <v>446</v>
      </c>
      <c r="C1461" s="187" t="s">
        <v>447</v>
      </c>
      <c r="D1461" s="187" t="s">
        <v>450</v>
      </c>
      <c r="E1461" s="187" t="s">
        <v>451</v>
      </c>
      <c r="F1461" s="187">
        <v>16</v>
      </c>
      <c r="G1461" s="187"/>
      <c r="H1461" s="187"/>
      <c r="I1461" s="187" t="s">
        <v>400</v>
      </c>
      <c r="J1461" s="187" t="s">
        <v>433</v>
      </c>
      <c r="K1461" s="187">
        <v>0.42</v>
      </c>
      <c r="L1461" s="187">
        <v>1.1000000000000001</v>
      </c>
    </row>
    <row r="1462" spans="2:12" ht="20.100000000000001" customHeight="1" x14ac:dyDescent="0.4">
      <c r="B1462" s="187" t="s">
        <v>446</v>
      </c>
      <c r="C1462" s="187" t="s">
        <v>447</v>
      </c>
      <c r="D1462" s="187" t="s">
        <v>450</v>
      </c>
      <c r="E1462" s="187" t="s">
        <v>451</v>
      </c>
      <c r="F1462" s="187">
        <v>15</v>
      </c>
      <c r="G1462" s="187"/>
      <c r="H1462" s="187"/>
      <c r="I1462" s="187" t="s">
        <v>407</v>
      </c>
      <c r="J1462" s="187" t="s">
        <v>433</v>
      </c>
      <c r="K1462" s="187">
        <v>0.42</v>
      </c>
      <c r="L1462" s="187">
        <v>1.1000000000000001</v>
      </c>
    </row>
    <row r="1463" spans="2:12" ht="20.100000000000001" customHeight="1" x14ac:dyDescent="0.4">
      <c r="B1463" s="187" t="s">
        <v>446</v>
      </c>
      <c r="C1463" s="187" t="s">
        <v>452</v>
      </c>
      <c r="D1463" s="187" t="s">
        <v>399</v>
      </c>
      <c r="E1463" s="187" t="s">
        <v>403</v>
      </c>
      <c r="F1463" s="187">
        <v>16</v>
      </c>
      <c r="G1463" s="187"/>
      <c r="H1463" s="187"/>
      <c r="I1463" s="187" t="s">
        <v>404</v>
      </c>
      <c r="J1463" s="187" t="s">
        <v>433</v>
      </c>
      <c r="K1463" s="187">
        <v>0.38</v>
      </c>
      <c r="L1463" s="187">
        <v>1.1000000000000001</v>
      </c>
    </row>
    <row r="1464" spans="2:12" ht="20.100000000000001" customHeight="1" x14ac:dyDescent="0.4">
      <c r="B1464" s="187" t="s">
        <v>446</v>
      </c>
      <c r="C1464" s="187" t="s">
        <v>452</v>
      </c>
      <c r="D1464" s="187" t="s">
        <v>399</v>
      </c>
      <c r="E1464" s="187" t="s">
        <v>403</v>
      </c>
      <c r="F1464" s="187">
        <v>16</v>
      </c>
      <c r="G1464" s="187"/>
      <c r="H1464" s="187"/>
      <c r="I1464" s="187" t="s">
        <v>444</v>
      </c>
      <c r="J1464" s="187" t="s">
        <v>433</v>
      </c>
      <c r="K1464" s="187">
        <v>0.38</v>
      </c>
      <c r="L1464" s="187">
        <v>1.1000000000000001</v>
      </c>
    </row>
    <row r="1465" spans="2:12" ht="20.100000000000001" customHeight="1" x14ac:dyDescent="0.4">
      <c r="B1465" s="187" t="s">
        <v>446</v>
      </c>
      <c r="C1465" s="187" t="s">
        <v>452</v>
      </c>
      <c r="D1465" s="187" t="s">
        <v>399</v>
      </c>
      <c r="E1465" s="187" t="s">
        <v>400</v>
      </c>
      <c r="F1465" s="187">
        <v>16</v>
      </c>
      <c r="G1465" s="187"/>
      <c r="H1465" s="187"/>
      <c r="I1465" s="187" t="s">
        <v>444</v>
      </c>
      <c r="J1465" s="187" t="s">
        <v>433</v>
      </c>
      <c r="K1465" s="187">
        <v>0.38</v>
      </c>
      <c r="L1465" s="187">
        <v>1.1000000000000001</v>
      </c>
    </row>
    <row r="1466" spans="2:12" ht="20.100000000000001" customHeight="1" x14ac:dyDescent="0.4">
      <c r="B1466" s="187" t="s">
        <v>446</v>
      </c>
      <c r="C1466" s="187" t="s">
        <v>452</v>
      </c>
      <c r="D1466" s="187" t="s">
        <v>399</v>
      </c>
      <c r="E1466" s="187" t="s">
        <v>400</v>
      </c>
      <c r="F1466" s="187">
        <v>16</v>
      </c>
      <c r="G1466" s="187"/>
      <c r="H1466" s="187"/>
      <c r="I1466" s="187" t="s">
        <v>434</v>
      </c>
      <c r="J1466" s="187" t="s">
        <v>433</v>
      </c>
      <c r="K1466" s="187">
        <v>0.38</v>
      </c>
      <c r="L1466" s="187">
        <v>1.1000000000000001</v>
      </c>
    </row>
    <row r="1467" spans="2:12" ht="20.100000000000001" customHeight="1" x14ac:dyDescent="0.4">
      <c r="B1467" s="187" t="s">
        <v>446</v>
      </c>
      <c r="C1467" s="187" t="s">
        <v>452</v>
      </c>
      <c r="D1467" s="187" t="s">
        <v>399</v>
      </c>
      <c r="E1467" s="187" t="s">
        <v>407</v>
      </c>
      <c r="F1467" s="187">
        <v>16</v>
      </c>
      <c r="G1467" s="187"/>
      <c r="H1467" s="187"/>
      <c r="I1467" s="187" t="s">
        <v>434</v>
      </c>
      <c r="J1467" s="187" t="s">
        <v>433</v>
      </c>
      <c r="K1467" s="187">
        <v>0.37</v>
      </c>
      <c r="L1467" s="187">
        <v>1.1000000000000001</v>
      </c>
    </row>
    <row r="1468" spans="2:12" ht="20.100000000000001" customHeight="1" x14ac:dyDescent="0.4">
      <c r="B1468" s="187" t="s">
        <v>446</v>
      </c>
      <c r="C1468" s="187" t="s">
        <v>452</v>
      </c>
      <c r="D1468" s="187" t="s">
        <v>399</v>
      </c>
      <c r="E1468" s="187" t="s">
        <v>407</v>
      </c>
      <c r="F1468" s="187">
        <v>16</v>
      </c>
      <c r="G1468" s="187"/>
      <c r="H1468" s="187"/>
      <c r="I1468" s="187" t="s">
        <v>442</v>
      </c>
      <c r="J1468" s="187" t="s">
        <v>433</v>
      </c>
      <c r="K1468" s="187">
        <v>0.37</v>
      </c>
      <c r="L1468" s="187">
        <v>1.1000000000000001</v>
      </c>
    </row>
    <row r="1469" spans="2:12" ht="20.100000000000001" customHeight="1" x14ac:dyDescent="0.4">
      <c r="B1469" s="187" t="s">
        <v>446</v>
      </c>
      <c r="C1469" s="187" t="s">
        <v>452</v>
      </c>
      <c r="D1469" s="187" t="s">
        <v>399</v>
      </c>
      <c r="E1469" s="187" t="s">
        <v>436</v>
      </c>
      <c r="F1469" s="187">
        <v>15</v>
      </c>
      <c r="G1469" s="187"/>
      <c r="H1469" s="187"/>
      <c r="I1469" s="187" t="s">
        <v>442</v>
      </c>
      <c r="J1469" s="187" t="s">
        <v>433</v>
      </c>
      <c r="K1469" s="187">
        <v>0.37</v>
      </c>
      <c r="L1469" s="187">
        <v>1.1000000000000001</v>
      </c>
    </row>
    <row r="1470" spans="2:12" ht="20.100000000000001" customHeight="1" x14ac:dyDescent="0.4">
      <c r="B1470" s="187" t="s">
        <v>446</v>
      </c>
      <c r="C1470" s="187" t="s">
        <v>452</v>
      </c>
      <c r="D1470" s="187" t="s">
        <v>405</v>
      </c>
      <c r="E1470" s="187" t="s">
        <v>403</v>
      </c>
      <c r="F1470" s="187">
        <v>16</v>
      </c>
      <c r="G1470" s="187"/>
      <c r="H1470" s="187"/>
      <c r="I1470" s="187" t="s">
        <v>406</v>
      </c>
      <c r="J1470" s="187" t="s">
        <v>433</v>
      </c>
      <c r="K1470" s="187">
        <v>0.38</v>
      </c>
      <c r="L1470" s="187">
        <v>1.1000000000000001</v>
      </c>
    </row>
    <row r="1471" spans="2:12" ht="20.100000000000001" customHeight="1" x14ac:dyDescent="0.4">
      <c r="B1471" s="187" t="s">
        <v>446</v>
      </c>
      <c r="C1471" s="187" t="s">
        <v>452</v>
      </c>
      <c r="D1471" s="187" t="s">
        <v>405</v>
      </c>
      <c r="E1471" s="187" t="s">
        <v>400</v>
      </c>
      <c r="F1471" s="187">
        <v>16</v>
      </c>
      <c r="G1471" s="187"/>
      <c r="H1471" s="187"/>
      <c r="I1471" s="187" t="s">
        <v>406</v>
      </c>
      <c r="J1471" s="187" t="s">
        <v>433</v>
      </c>
      <c r="K1471" s="187">
        <v>0.38</v>
      </c>
      <c r="L1471" s="187">
        <v>1.1000000000000001</v>
      </c>
    </row>
    <row r="1472" spans="2:12" ht="20.100000000000001" customHeight="1" x14ac:dyDescent="0.4">
      <c r="B1472" s="187" t="s">
        <v>446</v>
      </c>
      <c r="C1472" s="187" t="s">
        <v>452</v>
      </c>
      <c r="D1472" s="187" t="s">
        <v>405</v>
      </c>
      <c r="E1472" s="187" t="s">
        <v>407</v>
      </c>
      <c r="F1472" s="187">
        <v>16</v>
      </c>
      <c r="G1472" s="187"/>
      <c r="H1472" s="187"/>
      <c r="I1472" s="187" t="s">
        <v>406</v>
      </c>
      <c r="J1472" s="187" t="s">
        <v>433</v>
      </c>
      <c r="K1472" s="187">
        <v>0.37</v>
      </c>
      <c r="L1472" s="187">
        <v>1.1000000000000001</v>
      </c>
    </row>
    <row r="1473" spans="2:12" ht="20.100000000000001" customHeight="1" x14ac:dyDescent="0.4">
      <c r="B1473" s="187" t="s">
        <v>446</v>
      </c>
      <c r="C1473" s="187" t="s">
        <v>452</v>
      </c>
      <c r="D1473" s="187" t="s">
        <v>405</v>
      </c>
      <c r="E1473" s="187" t="s">
        <v>407</v>
      </c>
      <c r="F1473" s="187">
        <v>16</v>
      </c>
      <c r="G1473" s="187"/>
      <c r="H1473" s="187"/>
      <c r="I1473" s="187" t="s">
        <v>435</v>
      </c>
      <c r="J1473" s="187" t="s">
        <v>433</v>
      </c>
      <c r="K1473" s="187">
        <v>0.37</v>
      </c>
      <c r="L1473" s="187">
        <v>1.1000000000000001</v>
      </c>
    </row>
    <row r="1474" spans="2:12" ht="20.100000000000001" customHeight="1" x14ac:dyDescent="0.4">
      <c r="B1474" s="187" t="s">
        <v>446</v>
      </c>
      <c r="C1474" s="187" t="s">
        <v>452</v>
      </c>
      <c r="D1474" s="187" t="s">
        <v>408</v>
      </c>
      <c r="E1474" s="187" t="s">
        <v>403</v>
      </c>
      <c r="F1474" s="187">
        <v>16</v>
      </c>
      <c r="G1474" s="187"/>
      <c r="H1474" s="187"/>
      <c r="I1474" s="187" t="s">
        <v>409</v>
      </c>
      <c r="J1474" s="187" t="s">
        <v>433</v>
      </c>
      <c r="K1474" s="187">
        <v>0.38</v>
      </c>
      <c r="L1474" s="187">
        <v>1.1000000000000001</v>
      </c>
    </row>
    <row r="1475" spans="2:12" ht="20.100000000000001" customHeight="1" x14ac:dyDescent="0.4">
      <c r="B1475" s="187" t="s">
        <v>446</v>
      </c>
      <c r="C1475" s="187" t="s">
        <v>452</v>
      </c>
      <c r="D1475" s="187" t="s">
        <v>408</v>
      </c>
      <c r="E1475" s="187" t="s">
        <v>400</v>
      </c>
      <c r="F1475" s="187">
        <v>16</v>
      </c>
      <c r="G1475" s="187"/>
      <c r="H1475" s="187"/>
      <c r="I1475" s="187" t="s">
        <v>409</v>
      </c>
      <c r="J1475" s="187" t="s">
        <v>433</v>
      </c>
      <c r="K1475" s="187">
        <v>0.38</v>
      </c>
      <c r="L1475" s="187">
        <v>1.1000000000000001</v>
      </c>
    </row>
    <row r="1476" spans="2:12" ht="20.100000000000001" customHeight="1" x14ac:dyDescent="0.4">
      <c r="B1476" s="187" t="s">
        <v>446</v>
      </c>
      <c r="C1476" s="187" t="s">
        <v>452</v>
      </c>
      <c r="D1476" s="187" t="s">
        <v>408</v>
      </c>
      <c r="E1476" s="187" t="s">
        <v>407</v>
      </c>
      <c r="F1476" s="187">
        <v>16</v>
      </c>
      <c r="G1476" s="187"/>
      <c r="H1476" s="187"/>
      <c r="I1476" s="187" t="s">
        <v>409</v>
      </c>
      <c r="J1476" s="187" t="s">
        <v>433</v>
      </c>
      <c r="K1476" s="187">
        <v>0.37</v>
      </c>
      <c r="L1476" s="187">
        <v>1.1000000000000001</v>
      </c>
    </row>
    <row r="1477" spans="2:12" ht="20.100000000000001" customHeight="1" x14ac:dyDescent="0.4">
      <c r="B1477" s="187" t="s">
        <v>446</v>
      </c>
      <c r="C1477" s="187" t="s">
        <v>452</v>
      </c>
      <c r="D1477" s="187" t="s">
        <v>419</v>
      </c>
      <c r="E1477" s="187" t="s">
        <v>403</v>
      </c>
      <c r="F1477" s="187">
        <v>16</v>
      </c>
      <c r="G1477" s="187"/>
      <c r="H1477" s="187"/>
      <c r="I1477" s="187" t="s">
        <v>420</v>
      </c>
      <c r="J1477" s="187" t="s">
        <v>433</v>
      </c>
      <c r="K1477" s="187">
        <v>0.38</v>
      </c>
      <c r="L1477" s="187">
        <v>1.1000000000000001</v>
      </c>
    </row>
    <row r="1478" spans="2:12" ht="20.100000000000001" customHeight="1" x14ac:dyDescent="0.4">
      <c r="B1478" s="187" t="s">
        <v>446</v>
      </c>
      <c r="C1478" s="187" t="s">
        <v>452</v>
      </c>
      <c r="D1478" s="187" t="s">
        <v>419</v>
      </c>
      <c r="E1478" s="187" t="s">
        <v>400</v>
      </c>
      <c r="F1478" s="187">
        <v>16</v>
      </c>
      <c r="G1478" s="187"/>
      <c r="H1478" s="187"/>
      <c r="I1478" s="187" t="s">
        <v>420</v>
      </c>
      <c r="J1478" s="187" t="s">
        <v>433</v>
      </c>
      <c r="K1478" s="187">
        <v>0.37</v>
      </c>
      <c r="L1478" s="187">
        <v>1.1000000000000001</v>
      </c>
    </row>
    <row r="1479" spans="2:12" ht="20.100000000000001" customHeight="1" x14ac:dyDescent="0.4">
      <c r="B1479" s="187" t="s">
        <v>446</v>
      </c>
      <c r="C1479" s="187" t="s">
        <v>452</v>
      </c>
      <c r="D1479" s="187" t="s">
        <v>419</v>
      </c>
      <c r="E1479" s="187" t="s">
        <v>407</v>
      </c>
      <c r="F1479" s="187">
        <v>15</v>
      </c>
      <c r="G1479" s="187"/>
      <c r="H1479" s="187"/>
      <c r="I1479" s="187" t="s">
        <v>420</v>
      </c>
      <c r="J1479" s="187" t="s">
        <v>433</v>
      </c>
      <c r="K1479" s="187">
        <v>0.37</v>
      </c>
      <c r="L1479" s="187">
        <v>1.1000000000000001</v>
      </c>
    </row>
    <row r="1480" spans="2:12" ht="20.100000000000001" customHeight="1" x14ac:dyDescent="0.4">
      <c r="B1480" s="187" t="s">
        <v>446</v>
      </c>
      <c r="C1480" s="187" t="s">
        <v>452</v>
      </c>
      <c r="D1480" s="187" t="s">
        <v>419</v>
      </c>
      <c r="E1480" s="187" t="s">
        <v>403</v>
      </c>
      <c r="F1480" s="187">
        <v>16</v>
      </c>
      <c r="G1480" s="187"/>
      <c r="H1480" s="187"/>
      <c r="I1480" s="187" t="s">
        <v>438</v>
      </c>
      <c r="J1480" s="187" t="s">
        <v>433</v>
      </c>
      <c r="K1480" s="187">
        <v>0.38</v>
      </c>
      <c r="L1480" s="187">
        <v>1.1000000000000001</v>
      </c>
    </row>
    <row r="1481" spans="2:12" ht="20.100000000000001" customHeight="1" x14ac:dyDescent="0.4">
      <c r="B1481" s="187" t="s">
        <v>446</v>
      </c>
      <c r="C1481" s="187" t="s">
        <v>452</v>
      </c>
      <c r="D1481" s="187" t="s">
        <v>419</v>
      </c>
      <c r="E1481" s="187" t="s">
        <v>400</v>
      </c>
      <c r="F1481" s="187">
        <v>15</v>
      </c>
      <c r="G1481" s="187"/>
      <c r="H1481" s="187"/>
      <c r="I1481" s="187" t="s">
        <v>438</v>
      </c>
      <c r="J1481" s="187" t="s">
        <v>433</v>
      </c>
      <c r="K1481" s="187">
        <v>0.38</v>
      </c>
      <c r="L1481" s="187">
        <v>1.1000000000000001</v>
      </c>
    </row>
    <row r="1482" spans="2:12" ht="20.100000000000001" customHeight="1" x14ac:dyDescent="0.4">
      <c r="B1482" s="187" t="s">
        <v>446</v>
      </c>
      <c r="C1482" s="187" t="s">
        <v>452</v>
      </c>
      <c r="D1482" s="187" t="s">
        <v>419</v>
      </c>
      <c r="E1482" s="187" t="s">
        <v>407</v>
      </c>
      <c r="F1482" s="187">
        <v>14</v>
      </c>
      <c r="G1482" s="187"/>
      <c r="H1482" s="187"/>
      <c r="I1482" s="187" t="s">
        <v>438</v>
      </c>
      <c r="J1482" s="187" t="s">
        <v>433</v>
      </c>
      <c r="K1482" s="187">
        <v>0.37</v>
      </c>
      <c r="L1482" s="187">
        <v>1.1000000000000001</v>
      </c>
    </row>
    <row r="1483" spans="2:12" ht="20.100000000000001" customHeight="1" x14ac:dyDescent="0.4">
      <c r="B1483" s="187" t="s">
        <v>446</v>
      </c>
      <c r="C1483" s="187" t="s">
        <v>452</v>
      </c>
      <c r="D1483" s="187" t="s">
        <v>421</v>
      </c>
      <c r="E1483" s="187" t="s">
        <v>403</v>
      </c>
      <c r="F1483" s="187">
        <v>16</v>
      </c>
      <c r="G1483" s="187"/>
      <c r="H1483" s="187"/>
      <c r="I1483" s="187" t="s">
        <v>422</v>
      </c>
      <c r="J1483" s="187" t="s">
        <v>433</v>
      </c>
      <c r="K1483" s="187">
        <v>0.38</v>
      </c>
      <c r="L1483" s="187">
        <v>1.1000000000000001</v>
      </c>
    </row>
    <row r="1484" spans="2:12" ht="20.100000000000001" customHeight="1" x14ac:dyDescent="0.4">
      <c r="B1484" s="187" t="s">
        <v>446</v>
      </c>
      <c r="C1484" s="187" t="s">
        <v>452</v>
      </c>
      <c r="D1484" s="187" t="s">
        <v>421</v>
      </c>
      <c r="E1484" s="187" t="s">
        <v>400</v>
      </c>
      <c r="F1484" s="187">
        <v>16</v>
      </c>
      <c r="G1484" s="187"/>
      <c r="H1484" s="187"/>
      <c r="I1484" s="187" t="s">
        <v>422</v>
      </c>
      <c r="J1484" s="187" t="s">
        <v>433</v>
      </c>
      <c r="K1484" s="187">
        <v>0.37</v>
      </c>
      <c r="L1484" s="187">
        <v>1.1000000000000001</v>
      </c>
    </row>
    <row r="1485" spans="2:12" ht="20.100000000000001" customHeight="1" x14ac:dyDescent="0.4">
      <c r="B1485" s="187" t="s">
        <v>446</v>
      </c>
      <c r="C1485" s="187" t="s">
        <v>452</v>
      </c>
      <c r="D1485" s="187" t="s">
        <v>421</v>
      </c>
      <c r="E1485" s="187" t="s">
        <v>407</v>
      </c>
      <c r="F1485" s="187">
        <v>15</v>
      </c>
      <c r="G1485" s="187"/>
      <c r="H1485" s="187"/>
      <c r="I1485" s="187" t="s">
        <v>422</v>
      </c>
      <c r="J1485" s="187" t="s">
        <v>433</v>
      </c>
      <c r="K1485" s="187">
        <v>0.37</v>
      </c>
      <c r="L1485" s="187">
        <v>1.1000000000000001</v>
      </c>
    </row>
    <row r="1486" spans="2:12" ht="20.100000000000001" customHeight="1" x14ac:dyDescent="0.4">
      <c r="B1486" s="187" t="s">
        <v>446</v>
      </c>
      <c r="C1486" s="187" t="s">
        <v>452</v>
      </c>
      <c r="D1486" s="187" t="s">
        <v>421</v>
      </c>
      <c r="E1486" s="187" t="s">
        <v>403</v>
      </c>
      <c r="F1486" s="187">
        <v>16</v>
      </c>
      <c r="G1486" s="187"/>
      <c r="H1486" s="187"/>
      <c r="I1486" s="187" t="s">
        <v>439</v>
      </c>
      <c r="J1486" s="187" t="s">
        <v>433</v>
      </c>
      <c r="K1486" s="187">
        <v>0.38</v>
      </c>
      <c r="L1486" s="187">
        <v>1.1000000000000001</v>
      </c>
    </row>
    <row r="1487" spans="2:12" ht="20.100000000000001" customHeight="1" x14ac:dyDescent="0.4">
      <c r="B1487" s="187" t="s">
        <v>446</v>
      </c>
      <c r="C1487" s="187" t="s">
        <v>452</v>
      </c>
      <c r="D1487" s="187" t="s">
        <v>421</v>
      </c>
      <c r="E1487" s="187" t="s">
        <v>400</v>
      </c>
      <c r="F1487" s="187">
        <v>15</v>
      </c>
      <c r="G1487" s="187"/>
      <c r="H1487" s="187"/>
      <c r="I1487" s="187" t="s">
        <v>439</v>
      </c>
      <c r="J1487" s="187" t="s">
        <v>433</v>
      </c>
      <c r="K1487" s="187">
        <v>0.38</v>
      </c>
      <c r="L1487" s="187">
        <v>1.1000000000000001</v>
      </c>
    </row>
    <row r="1488" spans="2:12" ht="20.100000000000001" customHeight="1" x14ac:dyDescent="0.4">
      <c r="B1488" s="187" t="s">
        <v>446</v>
      </c>
      <c r="C1488" s="187" t="s">
        <v>452</v>
      </c>
      <c r="D1488" s="187" t="s">
        <v>421</v>
      </c>
      <c r="E1488" s="187" t="s">
        <v>407</v>
      </c>
      <c r="F1488" s="187">
        <v>14</v>
      </c>
      <c r="G1488" s="187"/>
      <c r="H1488" s="187"/>
      <c r="I1488" s="187" t="s">
        <v>439</v>
      </c>
      <c r="J1488" s="187" t="s">
        <v>433</v>
      </c>
      <c r="K1488" s="187">
        <v>0.37</v>
      </c>
      <c r="L1488" s="187">
        <v>1.1000000000000001</v>
      </c>
    </row>
    <row r="1489" spans="2:12" ht="20.100000000000001" customHeight="1" x14ac:dyDescent="0.4">
      <c r="B1489" s="187" t="s">
        <v>446</v>
      </c>
      <c r="C1489" s="187" t="s">
        <v>452</v>
      </c>
      <c r="D1489" s="187" t="s">
        <v>423</v>
      </c>
      <c r="E1489" s="187" t="s">
        <v>403</v>
      </c>
      <c r="F1489" s="187">
        <v>16</v>
      </c>
      <c r="G1489" s="187"/>
      <c r="H1489" s="187"/>
      <c r="I1489" s="187" t="s">
        <v>424</v>
      </c>
      <c r="J1489" s="187" t="s">
        <v>433</v>
      </c>
      <c r="K1489" s="187">
        <v>0.36</v>
      </c>
      <c r="L1489" s="187">
        <v>1.1000000000000001</v>
      </c>
    </row>
    <row r="1490" spans="2:12" ht="20.100000000000001" customHeight="1" x14ac:dyDescent="0.4">
      <c r="B1490" s="187" t="s">
        <v>446</v>
      </c>
      <c r="C1490" s="187" t="s">
        <v>452</v>
      </c>
      <c r="D1490" s="187" t="s">
        <v>423</v>
      </c>
      <c r="E1490" s="187" t="s">
        <v>400</v>
      </c>
      <c r="F1490" s="187">
        <v>16</v>
      </c>
      <c r="G1490" s="187"/>
      <c r="H1490" s="187"/>
      <c r="I1490" s="187" t="s">
        <v>424</v>
      </c>
      <c r="J1490" s="187" t="s">
        <v>433</v>
      </c>
      <c r="K1490" s="187">
        <v>0.35</v>
      </c>
      <c r="L1490" s="187">
        <v>1.1000000000000001</v>
      </c>
    </row>
    <row r="1491" spans="2:12" ht="20.100000000000001" customHeight="1" x14ac:dyDescent="0.4">
      <c r="B1491" s="187" t="s">
        <v>446</v>
      </c>
      <c r="C1491" s="187" t="s">
        <v>452</v>
      </c>
      <c r="D1491" s="187" t="s">
        <v>423</v>
      </c>
      <c r="E1491" s="187" t="s">
        <v>407</v>
      </c>
      <c r="F1491" s="187">
        <v>15</v>
      </c>
      <c r="G1491" s="187"/>
      <c r="H1491" s="187"/>
      <c r="I1491" s="187" t="s">
        <v>424</v>
      </c>
      <c r="J1491" s="187" t="s">
        <v>433</v>
      </c>
      <c r="K1491" s="187">
        <v>0.35</v>
      </c>
      <c r="L1491" s="187">
        <v>1.1000000000000001</v>
      </c>
    </row>
    <row r="1492" spans="2:12" ht="20.100000000000001" customHeight="1" x14ac:dyDescent="0.4">
      <c r="B1492" s="187" t="s">
        <v>446</v>
      </c>
      <c r="C1492" s="187" t="s">
        <v>452</v>
      </c>
      <c r="D1492" s="187" t="s">
        <v>453</v>
      </c>
      <c r="E1492" s="187" t="s">
        <v>403</v>
      </c>
      <c r="F1492" s="187">
        <v>16</v>
      </c>
      <c r="G1492" s="187"/>
      <c r="H1492" s="187"/>
      <c r="I1492" s="187" t="s">
        <v>454</v>
      </c>
      <c r="J1492" s="187" t="s">
        <v>433</v>
      </c>
      <c r="K1492" s="187">
        <v>0.38</v>
      </c>
      <c r="L1492" s="187">
        <v>1.1000000000000001</v>
      </c>
    </row>
    <row r="1493" spans="2:12" ht="20.100000000000001" customHeight="1" x14ac:dyDescent="0.4">
      <c r="B1493" s="187" t="s">
        <v>446</v>
      </c>
      <c r="C1493" s="187" t="s">
        <v>452</v>
      </c>
      <c r="D1493" s="187" t="s">
        <v>453</v>
      </c>
      <c r="E1493" s="187" t="s">
        <v>400</v>
      </c>
      <c r="F1493" s="187">
        <v>16</v>
      </c>
      <c r="G1493" s="187"/>
      <c r="H1493" s="187"/>
      <c r="I1493" s="187" t="s">
        <v>454</v>
      </c>
      <c r="J1493" s="187" t="s">
        <v>433</v>
      </c>
      <c r="K1493" s="187">
        <v>0.38</v>
      </c>
      <c r="L1493" s="187">
        <v>1.1000000000000001</v>
      </c>
    </row>
    <row r="1494" spans="2:12" ht="20.100000000000001" customHeight="1" x14ac:dyDescent="0.4">
      <c r="B1494" s="187" t="s">
        <v>446</v>
      </c>
      <c r="C1494" s="187" t="s">
        <v>452</v>
      </c>
      <c r="D1494" s="187" t="s">
        <v>453</v>
      </c>
      <c r="E1494" s="187" t="s">
        <v>407</v>
      </c>
      <c r="F1494" s="187">
        <v>16</v>
      </c>
      <c r="G1494" s="187"/>
      <c r="H1494" s="187"/>
      <c r="I1494" s="187" t="s">
        <v>454</v>
      </c>
      <c r="J1494" s="187" t="s">
        <v>433</v>
      </c>
      <c r="K1494" s="187">
        <v>0.37</v>
      </c>
      <c r="L1494" s="187">
        <v>1.1000000000000001</v>
      </c>
    </row>
    <row r="1495" spans="2:12" ht="20.100000000000001" customHeight="1" x14ac:dyDescent="0.4">
      <c r="B1495" s="187" t="s">
        <v>446</v>
      </c>
      <c r="C1495" s="187" t="s">
        <v>452</v>
      </c>
      <c r="D1495" s="187" t="s">
        <v>455</v>
      </c>
      <c r="E1495" s="187" t="s">
        <v>403</v>
      </c>
      <c r="F1495" s="187">
        <v>16</v>
      </c>
      <c r="G1495" s="187"/>
      <c r="H1495" s="187"/>
      <c r="I1495" s="187" t="s">
        <v>456</v>
      </c>
      <c r="J1495" s="187" t="s">
        <v>433</v>
      </c>
      <c r="K1495" s="187">
        <v>0.38</v>
      </c>
      <c r="L1495" s="187">
        <v>1.1000000000000001</v>
      </c>
    </row>
    <row r="1496" spans="2:12" ht="20.100000000000001" customHeight="1" x14ac:dyDescent="0.4">
      <c r="B1496" s="187" t="s">
        <v>446</v>
      </c>
      <c r="C1496" s="187" t="s">
        <v>452</v>
      </c>
      <c r="D1496" s="187" t="s">
        <v>455</v>
      </c>
      <c r="E1496" s="187" t="s">
        <v>400</v>
      </c>
      <c r="F1496" s="187">
        <v>16</v>
      </c>
      <c r="G1496" s="187"/>
      <c r="H1496" s="187"/>
      <c r="I1496" s="187" t="s">
        <v>456</v>
      </c>
      <c r="J1496" s="187" t="s">
        <v>433</v>
      </c>
      <c r="K1496" s="187">
        <v>0.38</v>
      </c>
      <c r="L1496" s="187">
        <v>1.1000000000000001</v>
      </c>
    </row>
    <row r="1497" spans="2:12" ht="20.100000000000001" customHeight="1" x14ac:dyDescent="0.4">
      <c r="B1497" s="187" t="s">
        <v>446</v>
      </c>
      <c r="C1497" s="187" t="s">
        <v>452</v>
      </c>
      <c r="D1497" s="187" t="s">
        <v>455</v>
      </c>
      <c r="E1497" s="187" t="s">
        <v>407</v>
      </c>
      <c r="F1497" s="187">
        <v>16</v>
      </c>
      <c r="G1497" s="187"/>
      <c r="H1497" s="187"/>
      <c r="I1497" s="187" t="s">
        <v>456</v>
      </c>
      <c r="J1497" s="187" t="s">
        <v>433</v>
      </c>
      <c r="K1497" s="187">
        <v>0.37</v>
      </c>
      <c r="L1497" s="187">
        <v>1.1000000000000001</v>
      </c>
    </row>
    <row r="1498" spans="2:12" ht="20.100000000000001" customHeight="1" x14ac:dyDescent="0.4">
      <c r="B1498" s="187" t="s">
        <v>446</v>
      </c>
      <c r="C1498" s="187" t="s">
        <v>452</v>
      </c>
      <c r="D1498" s="187" t="s">
        <v>448</v>
      </c>
      <c r="E1498" s="187" t="s">
        <v>403</v>
      </c>
      <c r="F1498" s="187">
        <v>16</v>
      </c>
      <c r="G1498" s="187"/>
      <c r="H1498" s="187"/>
      <c r="I1498" s="187" t="s">
        <v>449</v>
      </c>
      <c r="J1498" s="187" t="s">
        <v>433</v>
      </c>
      <c r="K1498" s="187">
        <v>0.37</v>
      </c>
      <c r="L1498" s="187">
        <v>1.1000000000000001</v>
      </c>
    </row>
    <row r="1499" spans="2:12" ht="20.100000000000001" customHeight="1" x14ac:dyDescent="0.4">
      <c r="B1499" s="187" t="s">
        <v>446</v>
      </c>
      <c r="C1499" s="187" t="s">
        <v>452</v>
      </c>
      <c r="D1499" s="187" t="s">
        <v>448</v>
      </c>
      <c r="E1499" s="187" t="s">
        <v>400</v>
      </c>
      <c r="F1499" s="187">
        <v>16</v>
      </c>
      <c r="G1499" s="187"/>
      <c r="H1499" s="187"/>
      <c r="I1499" s="187" t="s">
        <v>449</v>
      </c>
      <c r="J1499" s="187" t="s">
        <v>433</v>
      </c>
      <c r="K1499" s="187">
        <v>0.37</v>
      </c>
      <c r="L1499" s="187">
        <v>1.1000000000000001</v>
      </c>
    </row>
    <row r="1500" spans="2:12" ht="20.100000000000001" customHeight="1" x14ac:dyDescent="0.4">
      <c r="B1500" s="187" t="s">
        <v>446</v>
      </c>
      <c r="C1500" s="187" t="s">
        <v>452</v>
      </c>
      <c r="D1500" s="187" t="s">
        <v>448</v>
      </c>
      <c r="E1500" s="187" t="s">
        <v>407</v>
      </c>
      <c r="F1500" s="187">
        <v>15</v>
      </c>
      <c r="G1500" s="187"/>
      <c r="H1500" s="187"/>
      <c r="I1500" s="187" t="s">
        <v>449</v>
      </c>
      <c r="J1500" s="187" t="s">
        <v>433</v>
      </c>
      <c r="K1500" s="187">
        <v>0.37</v>
      </c>
      <c r="L1500" s="187">
        <v>1.1000000000000001</v>
      </c>
    </row>
    <row r="1501" spans="2:12" ht="20.100000000000001" customHeight="1" x14ac:dyDescent="0.4">
      <c r="B1501" s="187" t="s">
        <v>446</v>
      </c>
      <c r="C1501" s="187" t="s">
        <v>452</v>
      </c>
      <c r="D1501" s="187" t="s">
        <v>450</v>
      </c>
      <c r="E1501" s="187" t="s">
        <v>403</v>
      </c>
      <c r="F1501" s="187">
        <v>16</v>
      </c>
      <c r="G1501" s="187"/>
      <c r="H1501" s="187"/>
      <c r="I1501" s="187" t="s">
        <v>451</v>
      </c>
      <c r="J1501" s="187" t="s">
        <v>433</v>
      </c>
      <c r="K1501" s="187">
        <v>0.37</v>
      </c>
      <c r="L1501" s="187">
        <v>1.1000000000000001</v>
      </c>
    </row>
    <row r="1502" spans="2:12" ht="20.100000000000001" customHeight="1" x14ac:dyDescent="0.4">
      <c r="B1502" s="187" t="s">
        <v>446</v>
      </c>
      <c r="C1502" s="187" t="s">
        <v>452</v>
      </c>
      <c r="D1502" s="187" t="s">
        <v>450</v>
      </c>
      <c r="E1502" s="187" t="s">
        <v>400</v>
      </c>
      <c r="F1502" s="187">
        <v>16</v>
      </c>
      <c r="G1502" s="187"/>
      <c r="H1502" s="187"/>
      <c r="I1502" s="187" t="s">
        <v>451</v>
      </c>
      <c r="J1502" s="187" t="s">
        <v>433</v>
      </c>
      <c r="K1502" s="187">
        <v>0.37</v>
      </c>
      <c r="L1502" s="187">
        <v>1.1000000000000001</v>
      </c>
    </row>
    <row r="1503" spans="2:12" ht="20.100000000000001" customHeight="1" x14ac:dyDescent="0.4">
      <c r="B1503" s="187" t="s">
        <v>446</v>
      </c>
      <c r="C1503" s="187" t="s">
        <v>452</v>
      </c>
      <c r="D1503" s="187" t="s">
        <v>450</v>
      </c>
      <c r="E1503" s="187" t="s">
        <v>407</v>
      </c>
      <c r="F1503" s="187">
        <v>15</v>
      </c>
      <c r="G1503" s="187"/>
      <c r="H1503" s="187"/>
      <c r="I1503" s="187" t="s">
        <v>451</v>
      </c>
      <c r="J1503" s="187" t="s">
        <v>433</v>
      </c>
      <c r="K1503" s="187">
        <v>0.37</v>
      </c>
      <c r="L1503" s="187">
        <v>1.1000000000000001</v>
      </c>
    </row>
    <row r="1504" spans="2:12" ht="20.100000000000001" customHeight="1" x14ac:dyDescent="0.4">
      <c r="B1504" s="187" t="s">
        <v>446</v>
      </c>
      <c r="C1504" s="187" t="s">
        <v>447</v>
      </c>
      <c r="D1504" s="187" t="s">
        <v>399</v>
      </c>
      <c r="E1504" s="187" t="s">
        <v>444</v>
      </c>
      <c r="F1504" s="187">
        <v>15</v>
      </c>
      <c r="G1504" s="187"/>
      <c r="H1504" s="187"/>
      <c r="I1504" s="187" t="s">
        <v>403</v>
      </c>
      <c r="J1504" s="187" t="s">
        <v>433</v>
      </c>
      <c r="K1504" s="187">
        <v>0.46</v>
      </c>
      <c r="L1504" s="187">
        <v>1.1000000000000001</v>
      </c>
    </row>
    <row r="1505" spans="2:12" ht="20.100000000000001" customHeight="1" x14ac:dyDescent="0.4">
      <c r="B1505" s="187" t="s">
        <v>446</v>
      </c>
      <c r="C1505" s="187" t="s">
        <v>447</v>
      </c>
      <c r="D1505" s="187" t="s">
        <v>399</v>
      </c>
      <c r="E1505" s="187" t="s">
        <v>444</v>
      </c>
      <c r="F1505" s="187">
        <v>14</v>
      </c>
      <c r="G1505" s="187"/>
      <c r="H1505" s="187"/>
      <c r="I1505" s="187" t="s">
        <v>400</v>
      </c>
      <c r="J1505" s="187" t="s">
        <v>433</v>
      </c>
      <c r="K1505" s="187">
        <v>0.45</v>
      </c>
      <c r="L1505" s="187">
        <v>1.1000000000000001</v>
      </c>
    </row>
    <row r="1506" spans="2:12" ht="20.100000000000001" customHeight="1" x14ac:dyDescent="0.4">
      <c r="B1506" s="187" t="s">
        <v>446</v>
      </c>
      <c r="C1506" s="187" t="s">
        <v>447</v>
      </c>
      <c r="D1506" s="187" t="s">
        <v>405</v>
      </c>
      <c r="E1506" s="187" t="s">
        <v>406</v>
      </c>
      <c r="F1506" s="187">
        <v>15</v>
      </c>
      <c r="G1506" s="187"/>
      <c r="H1506" s="187"/>
      <c r="I1506" s="187" t="s">
        <v>403</v>
      </c>
      <c r="J1506" s="187" t="s">
        <v>433</v>
      </c>
      <c r="K1506" s="187">
        <v>0.46</v>
      </c>
      <c r="L1506" s="187">
        <v>1.1000000000000001</v>
      </c>
    </row>
    <row r="1507" spans="2:12" ht="20.100000000000001" customHeight="1" x14ac:dyDescent="0.4">
      <c r="B1507" s="187" t="s">
        <v>446</v>
      </c>
      <c r="C1507" s="187" t="s">
        <v>447</v>
      </c>
      <c r="D1507" s="187" t="s">
        <v>405</v>
      </c>
      <c r="E1507" s="187" t="s">
        <v>406</v>
      </c>
      <c r="F1507" s="187">
        <v>14</v>
      </c>
      <c r="G1507" s="187"/>
      <c r="H1507" s="187"/>
      <c r="I1507" s="187" t="s">
        <v>400</v>
      </c>
      <c r="J1507" s="187" t="s">
        <v>433</v>
      </c>
      <c r="K1507" s="187">
        <v>0.45</v>
      </c>
      <c r="L1507" s="187">
        <v>1.1000000000000001</v>
      </c>
    </row>
    <row r="1508" spans="2:12" ht="20.100000000000001" customHeight="1" x14ac:dyDescent="0.4">
      <c r="B1508" s="187" t="s">
        <v>446</v>
      </c>
      <c r="C1508" s="187" t="s">
        <v>447</v>
      </c>
      <c r="D1508" s="187" t="s">
        <v>408</v>
      </c>
      <c r="E1508" s="187" t="s">
        <v>409</v>
      </c>
      <c r="F1508" s="187">
        <v>14</v>
      </c>
      <c r="G1508" s="187"/>
      <c r="H1508" s="187"/>
      <c r="I1508" s="187" t="s">
        <v>403</v>
      </c>
      <c r="J1508" s="187" t="s">
        <v>433</v>
      </c>
      <c r="K1508" s="187">
        <v>0.45</v>
      </c>
      <c r="L1508" s="187">
        <v>1.1000000000000001</v>
      </c>
    </row>
    <row r="1509" spans="2:12" ht="20.100000000000001" customHeight="1" x14ac:dyDescent="0.4">
      <c r="B1509" s="187" t="s">
        <v>446</v>
      </c>
      <c r="C1509" s="187" t="s">
        <v>452</v>
      </c>
      <c r="D1509" s="187" t="s">
        <v>399</v>
      </c>
      <c r="E1509" s="187" t="s">
        <v>403</v>
      </c>
      <c r="F1509" s="187">
        <v>15</v>
      </c>
      <c r="G1509" s="187"/>
      <c r="H1509" s="187"/>
      <c r="I1509" s="187" t="s">
        <v>444</v>
      </c>
      <c r="J1509" s="187" t="s">
        <v>433</v>
      </c>
      <c r="K1509" s="187">
        <v>0.38</v>
      </c>
      <c r="L1509" s="187">
        <v>1.1000000000000001</v>
      </c>
    </row>
    <row r="1510" spans="2:12" ht="20.100000000000001" customHeight="1" x14ac:dyDescent="0.4">
      <c r="B1510" s="187" t="s">
        <v>446</v>
      </c>
      <c r="C1510" s="187" t="s">
        <v>452</v>
      </c>
      <c r="D1510" s="187" t="s">
        <v>399</v>
      </c>
      <c r="E1510" s="187" t="s">
        <v>400</v>
      </c>
      <c r="F1510" s="187">
        <v>14</v>
      </c>
      <c r="G1510" s="187"/>
      <c r="H1510" s="187"/>
      <c r="I1510" s="187" t="s">
        <v>444</v>
      </c>
      <c r="J1510" s="187" t="s">
        <v>433</v>
      </c>
      <c r="K1510" s="187">
        <v>0.38</v>
      </c>
      <c r="L1510" s="187">
        <v>1.1000000000000001</v>
      </c>
    </row>
    <row r="1511" spans="2:12" ht="20.100000000000001" customHeight="1" x14ac:dyDescent="0.4">
      <c r="B1511" s="187" t="s">
        <v>446</v>
      </c>
      <c r="C1511" s="187" t="s">
        <v>452</v>
      </c>
      <c r="D1511" s="187" t="s">
        <v>405</v>
      </c>
      <c r="E1511" s="187" t="s">
        <v>403</v>
      </c>
      <c r="F1511" s="187">
        <v>15</v>
      </c>
      <c r="G1511" s="187"/>
      <c r="H1511" s="187"/>
      <c r="I1511" s="187" t="s">
        <v>406</v>
      </c>
      <c r="J1511" s="187" t="s">
        <v>433</v>
      </c>
      <c r="K1511" s="187">
        <v>0.38</v>
      </c>
      <c r="L1511" s="187">
        <v>1.1000000000000001</v>
      </c>
    </row>
    <row r="1512" spans="2:12" ht="20.100000000000001" customHeight="1" x14ac:dyDescent="0.4">
      <c r="B1512" s="187" t="s">
        <v>446</v>
      </c>
      <c r="C1512" s="187" t="s">
        <v>452</v>
      </c>
      <c r="D1512" s="187" t="s">
        <v>405</v>
      </c>
      <c r="E1512" s="187" t="s">
        <v>400</v>
      </c>
      <c r="F1512" s="187">
        <v>14</v>
      </c>
      <c r="G1512" s="187"/>
      <c r="H1512" s="187"/>
      <c r="I1512" s="187" t="s">
        <v>406</v>
      </c>
      <c r="J1512" s="187" t="s">
        <v>433</v>
      </c>
      <c r="K1512" s="187">
        <v>0.38</v>
      </c>
      <c r="L1512" s="187">
        <v>1.1000000000000001</v>
      </c>
    </row>
    <row r="1513" spans="2:12" ht="20.100000000000001" customHeight="1" x14ac:dyDescent="0.4">
      <c r="B1513" s="187" t="s">
        <v>446</v>
      </c>
      <c r="C1513" s="187" t="s">
        <v>452</v>
      </c>
      <c r="D1513" s="187" t="s">
        <v>408</v>
      </c>
      <c r="E1513" s="187" t="s">
        <v>403</v>
      </c>
      <c r="F1513" s="187">
        <v>14</v>
      </c>
      <c r="G1513" s="187"/>
      <c r="H1513" s="187"/>
      <c r="I1513" s="187" t="s">
        <v>409</v>
      </c>
      <c r="J1513" s="187" t="s">
        <v>433</v>
      </c>
      <c r="K1513" s="187">
        <v>0.38</v>
      </c>
      <c r="L1513" s="187">
        <v>1.1000000000000001</v>
      </c>
    </row>
    <row r="1514" spans="2:12" ht="20.100000000000001" customHeight="1" x14ac:dyDescent="0.4">
      <c r="B1514" s="187" t="s">
        <v>446</v>
      </c>
      <c r="C1514" s="187" t="s">
        <v>452</v>
      </c>
      <c r="D1514" s="187" t="s">
        <v>453</v>
      </c>
      <c r="E1514" s="187" t="s">
        <v>403</v>
      </c>
      <c r="F1514" s="187">
        <v>15</v>
      </c>
      <c r="G1514" s="187"/>
      <c r="H1514" s="187"/>
      <c r="I1514" s="187" t="s">
        <v>454</v>
      </c>
      <c r="J1514" s="187" t="s">
        <v>433</v>
      </c>
      <c r="K1514" s="187">
        <v>0.38</v>
      </c>
      <c r="L1514" s="187">
        <v>1.1000000000000001</v>
      </c>
    </row>
    <row r="1515" spans="2:12" ht="20.100000000000001" customHeight="1" x14ac:dyDescent="0.4">
      <c r="B1515" s="187" t="s">
        <v>446</v>
      </c>
      <c r="C1515" s="187" t="s">
        <v>452</v>
      </c>
      <c r="D1515" s="187" t="s">
        <v>453</v>
      </c>
      <c r="E1515" s="187" t="s">
        <v>400</v>
      </c>
      <c r="F1515" s="187">
        <v>14</v>
      </c>
      <c r="G1515" s="187"/>
      <c r="H1515" s="187"/>
      <c r="I1515" s="187" t="s">
        <v>454</v>
      </c>
      <c r="J1515" s="187" t="s">
        <v>433</v>
      </c>
      <c r="K1515" s="187">
        <v>0.38</v>
      </c>
      <c r="L1515" s="187">
        <v>1.1000000000000001</v>
      </c>
    </row>
    <row r="1516" spans="2:12" ht="20.100000000000001" customHeight="1" x14ac:dyDescent="0.4">
      <c r="B1516" s="187" t="s">
        <v>446</v>
      </c>
      <c r="C1516" s="187" t="s">
        <v>452</v>
      </c>
      <c r="D1516" s="187" t="s">
        <v>455</v>
      </c>
      <c r="E1516" s="187" t="s">
        <v>403</v>
      </c>
      <c r="F1516" s="187">
        <v>15</v>
      </c>
      <c r="G1516" s="187"/>
      <c r="H1516" s="187"/>
      <c r="I1516" s="187" t="s">
        <v>456</v>
      </c>
      <c r="J1516" s="187" t="s">
        <v>433</v>
      </c>
      <c r="K1516" s="187">
        <v>0.38</v>
      </c>
      <c r="L1516" s="187">
        <v>1.1000000000000001</v>
      </c>
    </row>
    <row r="1517" spans="2:12" ht="20.100000000000001" customHeight="1" x14ac:dyDescent="0.4">
      <c r="B1517" s="187" t="s">
        <v>446</v>
      </c>
      <c r="C1517" s="187" t="s">
        <v>452</v>
      </c>
      <c r="D1517" s="187" t="s">
        <v>455</v>
      </c>
      <c r="E1517" s="187" t="s">
        <v>400</v>
      </c>
      <c r="F1517" s="187">
        <v>14</v>
      </c>
      <c r="G1517" s="187"/>
      <c r="H1517" s="187"/>
      <c r="I1517" s="187" t="s">
        <v>456</v>
      </c>
      <c r="J1517" s="187" t="s">
        <v>433</v>
      </c>
      <c r="K1517" s="187">
        <v>0.38</v>
      </c>
      <c r="L1517" s="187">
        <v>1.1000000000000001</v>
      </c>
    </row>
    <row r="1518" spans="2:12" ht="20.100000000000001" customHeight="1" x14ac:dyDescent="0.4">
      <c r="B1518" s="187" t="s">
        <v>446</v>
      </c>
      <c r="C1518" s="187" t="s">
        <v>447</v>
      </c>
      <c r="D1518" s="187" t="s">
        <v>399</v>
      </c>
      <c r="E1518" s="187" t="s">
        <v>442</v>
      </c>
      <c r="F1518" s="187">
        <v>15</v>
      </c>
      <c r="G1518" s="187"/>
      <c r="H1518" s="187"/>
      <c r="I1518" s="187" t="s">
        <v>407</v>
      </c>
      <c r="J1518" s="187" t="s">
        <v>433</v>
      </c>
      <c r="K1518" s="187">
        <v>0.45</v>
      </c>
      <c r="L1518" s="187">
        <v>1.1000000000000001</v>
      </c>
    </row>
    <row r="1519" spans="2:12" ht="20.100000000000001" customHeight="1" x14ac:dyDescent="0.4">
      <c r="B1519" s="187" t="s">
        <v>446</v>
      </c>
      <c r="C1519" s="187" t="s">
        <v>447</v>
      </c>
      <c r="D1519" s="187" t="s">
        <v>405</v>
      </c>
      <c r="E1519" s="187" t="s">
        <v>435</v>
      </c>
      <c r="F1519" s="187">
        <v>15</v>
      </c>
      <c r="G1519" s="187"/>
      <c r="H1519" s="187"/>
      <c r="I1519" s="187" t="s">
        <v>407</v>
      </c>
      <c r="J1519" s="187" t="s">
        <v>433</v>
      </c>
      <c r="K1519" s="187">
        <v>0.45</v>
      </c>
      <c r="L1519" s="187">
        <v>1.1000000000000001</v>
      </c>
    </row>
    <row r="1520" spans="2:12" ht="20.100000000000001" customHeight="1" x14ac:dyDescent="0.4">
      <c r="B1520" s="187" t="s">
        <v>446</v>
      </c>
      <c r="C1520" s="187" t="s">
        <v>447</v>
      </c>
      <c r="D1520" s="187" t="s">
        <v>419</v>
      </c>
      <c r="E1520" s="187" t="s">
        <v>420</v>
      </c>
      <c r="F1520" s="187">
        <v>15</v>
      </c>
      <c r="G1520" s="187"/>
      <c r="H1520" s="187"/>
      <c r="I1520" s="187" t="s">
        <v>400</v>
      </c>
      <c r="J1520" s="187" t="s">
        <v>433</v>
      </c>
      <c r="K1520" s="187">
        <v>0.43</v>
      </c>
      <c r="L1520" s="187">
        <v>1.1000000000000001</v>
      </c>
    </row>
    <row r="1521" spans="2:12" ht="20.100000000000001" customHeight="1" x14ac:dyDescent="0.4">
      <c r="B1521" s="187" t="s">
        <v>446</v>
      </c>
      <c r="C1521" s="187" t="s">
        <v>447</v>
      </c>
      <c r="D1521" s="187" t="s">
        <v>419</v>
      </c>
      <c r="E1521" s="187" t="s">
        <v>420</v>
      </c>
      <c r="F1521" s="187">
        <v>14</v>
      </c>
      <c r="G1521" s="187"/>
      <c r="H1521" s="187"/>
      <c r="I1521" s="187" t="s">
        <v>407</v>
      </c>
      <c r="J1521" s="187" t="s">
        <v>433</v>
      </c>
      <c r="K1521" s="187">
        <v>0.43</v>
      </c>
      <c r="L1521" s="187">
        <v>1.1000000000000001</v>
      </c>
    </row>
    <row r="1522" spans="2:12" ht="20.100000000000001" customHeight="1" x14ac:dyDescent="0.4">
      <c r="B1522" s="187" t="s">
        <v>446</v>
      </c>
      <c r="C1522" s="187" t="s">
        <v>447</v>
      </c>
      <c r="D1522" s="187" t="s">
        <v>419</v>
      </c>
      <c r="E1522" s="187" t="s">
        <v>438</v>
      </c>
      <c r="F1522" s="187">
        <v>15</v>
      </c>
      <c r="G1522" s="187"/>
      <c r="H1522" s="187"/>
      <c r="I1522" s="187" t="s">
        <v>403</v>
      </c>
      <c r="J1522" s="187" t="s">
        <v>433</v>
      </c>
      <c r="K1522" s="187">
        <v>0.43</v>
      </c>
      <c r="L1522" s="187">
        <v>1.1000000000000001</v>
      </c>
    </row>
    <row r="1523" spans="2:12" ht="20.100000000000001" customHeight="1" x14ac:dyDescent="0.4">
      <c r="B1523" s="187" t="s">
        <v>446</v>
      </c>
      <c r="C1523" s="187" t="s">
        <v>447</v>
      </c>
      <c r="D1523" s="187" t="s">
        <v>419</v>
      </c>
      <c r="E1523" s="187" t="s">
        <v>438</v>
      </c>
      <c r="F1523" s="187">
        <v>14</v>
      </c>
      <c r="G1523" s="187"/>
      <c r="H1523" s="187"/>
      <c r="I1523" s="187" t="s">
        <v>400</v>
      </c>
      <c r="J1523" s="187" t="s">
        <v>433</v>
      </c>
      <c r="K1523" s="187">
        <v>0.43</v>
      </c>
      <c r="L1523" s="187">
        <v>1.1000000000000001</v>
      </c>
    </row>
    <row r="1524" spans="2:12" ht="20.100000000000001" customHeight="1" x14ac:dyDescent="0.4">
      <c r="B1524" s="187" t="s">
        <v>446</v>
      </c>
      <c r="C1524" s="187" t="s">
        <v>447</v>
      </c>
      <c r="D1524" s="187" t="s">
        <v>421</v>
      </c>
      <c r="E1524" s="187" t="s">
        <v>422</v>
      </c>
      <c r="F1524" s="187">
        <v>15</v>
      </c>
      <c r="G1524" s="187"/>
      <c r="H1524" s="187"/>
      <c r="I1524" s="187" t="s">
        <v>400</v>
      </c>
      <c r="J1524" s="187" t="s">
        <v>433</v>
      </c>
      <c r="K1524" s="187">
        <v>0.43</v>
      </c>
      <c r="L1524" s="187">
        <v>1.1000000000000001</v>
      </c>
    </row>
    <row r="1525" spans="2:12" ht="20.100000000000001" customHeight="1" x14ac:dyDescent="0.4">
      <c r="B1525" s="187" t="s">
        <v>446</v>
      </c>
      <c r="C1525" s="187" t="s">
        <v>447</v>
      </c>
      <c r="D1525" s="187" t="s">
        <v>421</v>
      </c>
      <c r="E1525" s="187" t="s">
        <v>422</v>
      </c>
      <c r="F1525" s="187">
        <v>14</v>
      </c>
      <c r="G1525" s="187"/>
      <c r="H1525" s="187"/>
      <c r="I1525" s="187" t="s">
        <v>407</v>
      </c>
      <c r="J1525" s="187" t="s">
        <v>433</v>
      </c>
      <c r="K1525" s="187">
        <v>0.43</v>
      </c>
      <c r="L1525" s="187">
        <v>1.1000000000000001</v>
      </c>
    </row>
    <row r="1526" spans="2:12" ht="20.100000000000001" customHeight="1" x14ac:dyDescent="0.4">
      <c r="B1526" s="187" t="s">
        <v>446</v>
      </c>
      <c r="C1526" s="187" t="s">
        <v>447</v>
      </c>
      <c r="D1526" s="187" t="s">
        <v>421</v>
      </c>
      <c r="E1526" s="187" t="s">
        <v>439</v>
      </c>
      <c r="F1526" s="187">
        <v>15</v>
      </c>
      <c r="G1526" s="187"/>
      <c r="H1526" s="187"/>
      <c r="I1526" s="187" t="s">
        <v>403</v>
      </c>
      <c r="J1526" s="187" t="s">
        <v>433</v>
      </c>
      <c r="K1526" s="187">
        <v>0.43</v>
      </c>
      <c r="L1526" s="187">
        <v>1.1000000000000001</v>
      </c>
    </row>
    <row r="1527" spans="2:12" ht="20.100000000000001" customHeight="1" x14ac:dyDescent="0.4">
      <c r="B1527" s="187" t="s">
        <v>446</v>
      </c>
      <c r="C1527" s="187" t="s">
        <v>447</v>
      </c>
      <c r="D1527" s="187" t="s">
        <v>421</v>
      </c>
      <c r="E1527" s="187" t="s">
        <v>439</v>
      </c>
      <c r="F1527" s="187">
        <v>14</v>
      </c>
      <c r="G1527" s="187"/>
      <c r="H1527" s="187"/>
      <c r="I1527" s="187" t="s">
        <v>400</v>
      </c>
      <c r="J1527" s="187" t="s">
        <v>433</v>
      </c>
      <c r="K1527" s="187">
        <v>0.43</v>
      </c>
      <c r="L1527" s="187">
        <v>1.1000000000000001</v>
      </c>
    </row>
    <row r="1528" spans="2:12" ht="20.100000000000001" customHeight="1" x14ac:dyDescent="0.4">
      <c r="B1528" s="187" t="s">
        <v>446</v>
      </c>
      <c r="C1528" s="187" t="s">
        <v>447</v>
      </c>
      <c r="D1528" s="187" t="s">
        <v>423</v>
      </c>
      <c r="E1528" s="187" t="s">
        <v>424</v>
      </c>
      <c r="F1528" s="187">
        <v>15</v>
      </c>
      <c r="G1528" s="187"/>
      <c r="H1528" s="187"/>
      <c r="I1528" s="187" t="s">
        <v>400</v>
      </c>
      <c r="J1528" s="187" t="s">
        <v>433</v>
      </c>
      <c r="K1528" s="187">
        <v>0.3</v>
      </c>
      <c r="L1528" s="187">
        <v>1.1000000000000001</v>
      </c>
    </row>
    <row r="1529" spans="2:12" ht="20.100000000000001" customHeight="1" x14ac:dyDescent="0.4">
      <c r="B1529" s="187" t="s">
        <v>446</v>
      </c>
      <c r="C1529" s="187" t="s">
        <v>447</v>
      </c>
      <c r="D1529" s="187" t="s">
        <v>423</v>
      </c>
      <c r="E1529" s="187" t="s">
        <v>424</v>
      </c>
      <c r="F1529" s="187">
        <v>14</v>
      </c>
      <c r="G1529" s="187"/>
      <c r="H1529" s="187"/>
      <c r="I1529" s="187" t="s">
        <v>407</v>
      </c>
      <c r="J1529" s="187" t="s">
        <v>433</v>
      </c>
      <c r="K1529" s="187">
        <v>0.3</v>
      </c>
      <c r="L1529" s="187">
        <v>1.1000000000000001</v>
      </c>
    </row>
    <row r="1530" spans="2:12" ht="20.100000000000001" customHeight="1" x14ac:dyDescent="0.4">
      <c r="B1530" s="187" t="s">
        <v>446</v>
      </c>
      <c r="C1530" s="187" t="s">
        <v>447</v>
      </c>
      <c r="D1530" s="187" t="s">
        <v>448</v>
      </c>
      <c r="E1530" s="187" t="s">
        <v>449</v>
      </c>
      <c r="F1530" s="187">
        <v>15</v>
      </c>
      <c r="G1530" s="187"/>
      <c r="H1530" s="187"/>
      <c r="I1530" s="187" t="s">
        <v>400</v>
      </c>
      <c r="J1530" s="187" t="s">
        <v>433</v>
      </c>
      <c r="K1530" s="187">
        <v>0.42</v>
      </c>
      <c r="L1530" s="187">
        <v>1.1000000000000001</v>
      </c>
    </row>
    <row r="1531" spans="2:12" ht="20.100000000000001" customHeight="1" x14ac:dyDescent="0.4">
      <c r="B1531" s="187" t="s">
        <v>446</v>
      </c>
      <c r="C1531" s="187" t="s">
        <v>447</v>
      </c>
      <c r="D1531" s="187" t="s">
        <v>448</v>
      </c>
      <c r="E1531" s="187" t="s">
        <v>449</v>
      </c>
      <c r="F1531" s="187">
        <v>14</v>
      </c>
      <c r="G1531" s="187"/>
      <c r="H1531" s="187"/>
      <c r="I1531" s="187" t="s">
        <v>407</v>
      </c>
      <c r="J1531" s="187" t="s">
        <v>433</v>
      </c>
      <c r="K1531" s="187">
        <v>0.42</v>
      </c>
      <c r="L1531" s="187">
        <v>1.1000000000000001</v>
      </c>
    </row>
    <row r="1532" spans="2:12" ht="20.100000000000001" customHeight="1" x14ac:dyDescent="0.4">
      <c r="B1532" s="187" t="s">
        <v>446</v>
      </c>
      <c r="C1532" s="187" t="s">
        <v>447</v>
      </c>
      <c r="D1532" s="187" t="s">
        <v>450</v>
      </c>
      <c r="E1532" s="187" t="s">
        <v>451</v>
      </c>
      <c r="F1532" s="187">
        <v>15</v>
      </c>
      <c r="G1532" s="187"/>
      <c r="H1532" s="187"/>
      <c r="I1532" s="187" t="s">
        <v>400</v>
      </c>
      <c r="J1532" s="187" t="s">
        <v>433</v>
      </c>
      <c r="K1532" s="187">
        <v>0.42</v>
      </c>
      <c r="L1532" s="187">
        <v>1.1000000000000001</v>
      </c>
    </row>
    <row r="1533" spans="2:12" ht="20.100000000000001" customHeight="1" x14ac:dyDescent="0.4">
      <c r="B1533" s="187" t="s">
        <v>446</v>
      </c>
      <c r="C1533" s="187" t="s">
        <v>447</v>
      </c>
      <c r="D1533" s="187" t="s">
        <v>450</v>
      </c>
      <c r="E1533" s="187" t="s">
        <v>451</v>
      </c>
      <c r="F1533" s="187">
        <v>14</v>
      </c>
      <c r="G1533" s="187"/>
      <c r="H1533" s="187"/>
      <c r="I1533" s="187" t="s">
        <v>407</v>
      </c>
      <c r="J1533" s="187" t="s">
        <v>433</v>
      </c>
      <c r="K1533" s="187">
        <v>0.42</v>
      </c>
      <c r="L1533" s="187">
        <v>1.1000000000000001</v>
      </c>
    </row>
    <row r="1534" spans="2:12" ht="20.100000000000001" customHeight="1" x14ac:dyDescent="0.4">
      <c r="B1534" s="187" t="s">
        <v>446</v>
      </c>
      <c r="C1534" s="187" t="s">
        <v>452</v>
      </c>
      <c r="D1534" s="187" t="s">
        <v>399</v>
      </c>
      <c r="E1534" s="187" t="s">
        <v>407</v>
      </c>
      <c r="F1534" s="187">
        <v>15</v>
      </c>
      <c r="G1534" s="187"/>
      <c r="H1534" s="187"/>
      <c r="I1534" s="187" t="s">
        <v>442</v>
      </c>
      <c r="J1534" s="187" t="s">
        <v>433</v>
      </c>
      <c r="K1534" s="187">
        <v>0.37</v>
      </c>
      <c r="L1534" s="187">
        <v>1.1000000000000001</v>
      </c>
    </row>
    <row r="1535" spans="2:12" ht="20.100000000000001" customHeight="1" x14ac:dyDescent="0.4">
      <c r="B1535" s="187" t="s">
        <v>446</v>
      </c>
      <c r="C1535" s="187" t="s">
        <v>452</v>
      </c>
      <c r="D1535" s="187" t="s">
        <v>405</v>
      </c>
      <c r="E1535" s="187" t="s">
        <v>407</v>
      </c>
      <c r="F1535" s="187">
        <v>15</v>
      </c>
      <c r="G1535" s="187"/>
      <c r="H1535" s="187"/>
      <c r="I1535" s="187" t="s">
        <v>435</v>
      </c>
      <c r="J1535" s="187" t="s">
        <v>433</v>
      </c>
      <c r="K1535" s="187">
        <v>0.37</v>
      </c>
      <c r="L1535" s="187">
        <v>1.1000000000000001</v>
      </c>
    </row>
    <row r="1536" spans="2:12" ht="20.100000000000001" customHeight="1" x14ac:dyDescent="0.4">
      <c r="B1536" s="187" t="s">
        <v>446</v>
      </c>
      <c r="C1536" s="187" t="s">
        <v>452</v>
      </c>
      <c r="D1536" s="187" t="s">
        <v>419</v>
      </c>
      <c r="E1536" s="187" t="s">
        <v>400</v>
      </c>
      <c r="F1536" s="187">
        <v>15</v>
      </c>
      <c r="G1536" s="187"/>
      <c r="H1536" s="187"/>
      <c r="I1536" s="187" t="s">
        <v>420</v>
      </c>
      <c r="J1536" s="187" t="s">
        <v>433</v>
      </c>
      <c r="K1536" s="187">
        <v>0.38</v>
      </c>
      <c r="L1536" s="187">
        <v>1.1000000000000001</v>
      </c>
    </row>
    <row r="1537" spans="2:12" ht="20.100000000000001" customHeight="1" x14ac:dyDescent="0.4">
      <c r="B1537" s="187" t="s">
        <v>446</v>
      </c>
      <c r="C1537" s="187" t="s">
        <v>452</v>
      </c>
      <c r="D1537" s="187" t="s">
        <v>419</v>
      </c>
      <c r="E1537" s="187" t="s">
        <v>407</v>
      </c>
      <c r="F1537" s="187">
        <v>14</v>
      </c>
      <c r="G1537" s="187"/>
      <c r="H1537" s="187"/>
      <c r="I1537" s="187" t="s">
        <v>420</v>
      </c>
      <c r="J1537" s="187" t="s">
        <v>433</v>
      </c>
      <c r="K1537" s="187">
        <v>0.37</v>
      </c>
      <c r="L1537" s="187">
        <v>1.1000000000000001</v>
      </c>
    </row>
    <row r="1538" spans="2:12" ht="20.100000000000001" customHeight="1" x14ac:dyDescent="0.4">
      <c r="B1538" s="187" t="s">
        <v>446</v>
      </c>
      <c r="C1538" s="187" t="s">
        <v>452</v>
      </c>
      <c r="D1538" s="187" t="s">
        <v>419</v>
      </c>
      <c r="E1538" s="187" t="s">
        <v>403</v>
      </c>
      <c r="F1538" s="187">
        <v>15</v>
      </c>
      <c r="G1538" s="187"/>
      <c r="H1538" s="187"/>
      <c r="I1538" s="187" t="s">
        <v>438</v>
      </c>
      <c r="J1538" s="187" t="s">
        <v>433</v>
      </c>
      <c r="K1538" s="187">
        <v>0.38</v>
      </c>
      <c r="L1538" s="187">
        <v>1.1000000000000001</v>
      </c>
    </row>
    <row r="1539" spans="2:12" ht="20.100000000000001" customHeight="1" x14ac:dyDescent="0.4">
      <c r="B1539" s="187" t="s">
        <v>446</v>
      </c>
      <c r="C1539" s="187" t="s">
        <v>452</v>
      </c>
      <c r="D1539" s="187" t="s">
        <v>419</v>
      </c>
      <c r="E1539" s="187" t="s">
        <v>400</v>
      </c>
      <c r="F1539" s="187">
        <v>14</v>
      </c>
      <c r="G1539" s="187"/>
      <c r="H1539" s="187"/>
      <c r="I1539" s="187" t="s">
        <v>438</v>
      </c>
      <c r="J1539" s="187" t="s">
        <v>433</v>
      </c>
      <c r="K1539" s="187">
        <v>0.38</v>
      </c>
      <c r="L1539" s="187">
        <v>1.1000000000000001</v>
      </c>
    </row>
    <row r="1540" spans="2:12" ht="20.100000000000001" customHeight="1" x14ac:dyDescent="0.4">
      <c r="B1540" s="187" t="s">
        <v>446</v>
      </c>
      <c r="C1540" s="187" t="s">
        <v>452</v>
      </c>
      <c r="D1540" s="187" t="s">
        <v>421</v>
      </c>
      <c r="E1540" s="187" t="s">
        <v>400</v>
      </c>
      <c r="F1540" s="187">
        <v>15</v>
      </c>
      <c r="G1540" s="187"/>
      <c r="H1540" s="187"/>
      <c r="I1540" s="187" t="s">
        <v>422</v>
      </c>
      <c r="J1540" s="187" t="s">
        <v>433</v>
      </c>
      <c r="K1540" s="187">
        <v>0.38</v>
      </c>
      <c r="L1540" s="187">
        <v>1.1000000000000001</v>
      </c>
    </row>
    <row r="1541" spans="2:12" ht="20.100000000000001" customHeight="1" x14ac:dyDescent="0.4">
      <c r="B1541" s="187" t="s">
        <v>446</v>
      </c>
      <c r="C1541" s="187" t="s">
        <v>452</v>
      </c>
      <c r="D1541" s="187" t="s">
        <v>421</v>
      </c>
      <c r="E1541" s="187" t="s">
        <v>407</v>
      </c>
      <c r="F1541" s="187">
        <v>14</v>
      </c>
      <c r="G1541" s="187"/>
      <c r="H1541" s="187"/>
      <c r="I1541" s="187" t="s">
        <v>422</v>
      </c>
      <c r="J1541" s="187" t="s">
        <v>433</v>
      </c>
      <c r="K1541" s="187">
        <v>0.37</v>
      </c>
      <c r="L1541" s="187">
        <v>1.1000000000000001</v>
      </c>
    </row>
    <row r="1542" spans="2:12" ht="20.100000000000001" customHeight="1" x14ac:dyDescent="0.4">
      <c r="B1542" s="187" t="s">
        <v>446</v>
      </c>
      <c r="C1542" s="187" t="s">
        <v>452</v>
      </c>
      <c r="D1542" s="187" t="s">
        <v>421</v>
      </c>
      <c r="E1542" s="187" t="s">
        <v>403</v>
      </c>
      <c r="F1542" s="187">
        <v>15</v>
      </c>
      <c r="G1542" s="187"/>
      <c r="H1542" s="187"/>
      <c r="I1542" s="187" t="s">
        <v>439</v>
      </c>
      <c r="J1542" s="187" t="s">
        <v>433</v>
      </c>
      <c r="K1542" s="187">
        <v>0.38</v>
      </c>
      <c r="L1542" s="187">
        <v>1.1000000000000001</v>
      </c>
    </row>
    <row r="1543" spans="2:12" ht="20.100000000000001" customHeight="1" x14ac:dyDescent="0.4">
      <c r="B1543" s="187" t="s">
        <v>446</v>
      </c>
      <c r="C1543" s="187" t="s">
        <v>452</v>
      </c>
      <c r="D1543" s="187" t="s">
        <v>421</v>
      </c>
      <c r="E1543" s="187" t="s">
        <v>400</v>
      </c>
      <c r="F1543" s="187">
        <v>14</v>
      </c>
      <c r="G1543" s="187"/>
      <c r="H1543" s="187"/>
      <c r="I1543" s="187" t="s">
        <v>439</v>
      </c>
      <c r="J1543" s="187" t="s">
        <v>433</v>
      </c>
      <c r="K1543" s="187">
        <v>0.38</v>
      </c>
      <c r="L1543" s="187">
        <v>1.1000000000000001</v>
      </c>
    </row>
    <row r="1544" spans="2:12" ht="20.100000000000001" customHeight="1" x14ac:dyDescent="0.4">
      <c r="B1544" s="187" t="s">
        <v>446</v>
      </c>
      <c r="C1544" s="187" t="s">
        <v>452</v>
      </c>
      <c r="D1544" s="187" t="s">
        <v>423</v>
      </c>
      <c r="E1544" s="187" t="s">
        <v>400</v>
      </c>
      <c r="F1544" s="187">
        <v>15</v>
      </c>
      <c r="G1544" s="187"/>
      <c r="H1544" s="187"/>
      <c r="I1544" s="187" t="s">
        <v>424</v>
      </c>
      <c r="J1544" s="187" t="s">
        <v>433</v>
      </c>
      <c r="K1544" s="187">
        <v>0.35</v>
      </c>
      <c r="L1544" s="187">
        <v>1.1000000000000001</v>
      </c>
    </row>
    <row r="1545" spans="2:12" ht="20.100000000000001" customHeight="1" x14ac:dyDescent="0.4">
      <c r="B1545" s="187" t="s">
        <v>446</v>
      </c>
      <c r="C1545" s="187" t="s">
        <v>452</v>
      </c>
      <c r="D1545" s="187" t="s">
        <v>423</v>
      </c>
      <c r="E1545" s="187" t="s">
        <v>407</v>
      </c>
      <c r="F1545" s="187">
        <v>14</v>
      </c>
      <c r="G1545" s="187"/>
      <c r="H1545" s="187"/>
      <c r="I1545" s="187" t="s">
        <v>424</v>
      </c>
      <c r="J1545" s="187" t="s">
        <v>433</v>
      </c>
      <c r="K1545" s="187">
        <v>0.35</v>
      </c>
      <c r="L1545" s="187">
        <v>1.1000000000000001</v>
      </c>
    </row>
    <row r="1546" spans="2:12" ht="20.100000000000001" customHeight="1" x14ac:dyDescent="0.4">
      <c r="B1546" s="187" t="s">
        <v>446</v>
      </c>
      <c r="C1546" s="187" t="s">
        <v>452</v>
      </c>
      <c r="D1546" s="187" t="s">
        <v>448</v>
      </c>
      <c r="E1546" s="187" t="s">
        <v>400</v>
      </c>
      <c r="F1546" s="187">
        <v>15</v>
      </c>
      <c r="G1546" s="187"/>
      <c r="H1546" s="187"/>
      <c r="I1546" s="187" t="s">
        <v>449</v>
      </c>
      <c r="J1546" s="187" t="s">
        <v>433</v>
      </c>
      <c r="K1546" s="187">
        <v>0.37</v>
      </c>
      <c r="L1546" s="187">
        <v>1.1000000000000001</v>
      </c>
    </row>
    <row r="1547" spans="2:12" ht="20.100000000000001" customHeight="1" x14ac:dyDescent="0.4">
      <c r="B1547" s="187" t="s">
        <v>446</v>
      </c>
      <c r="C1547" s="187" t="s">
        <v>452</v>
      </c>
      <c r="D1547" s="187" t="s">
        <v>448</v>
      </c>
      <c r="E1547" s="187" t="s">
        <v>407</v>
      </c>
      <c r="F1547" s="187">
        <v>14</v>
      </c>
      <c r="G1547" s="187"/>
      <c r="H1547" s="187"/>
      <c r="I1547" s="187" t="s">
        <v>449</v>
      </c>
      <c r="J1547" s="187" t="s">
        <v>433</v>
      </c>
      <c r="K1547" s="187">
        <v>0.37</v>
      </c>
      <c r="L1547" s="187">
        <v>1.1000000000000001</v>
      </c>
    </row>
    <row r="1548" spans="2:12" ht="20.100000000000001" customHeight="1" x14ac:dyDescent="0.4">
      <c r="B1548" s="187" t="s">
        <v>446</v>
      </c>
      <c r="C1548" s="187" t="s">
        <v>452</v>
      </c>
      <c r="D1548" s="187" t="s">
        <v>450</v>
      </c>
      <c r="E1548" s="187" t="s">
        <v>400</v>
      </c>
      <c r="F1548" s="187">
        <v>15</v>
      </c>
      <c r="G1548" s="187"/>
      <c r="H1548" s="187"/>
      <c r="I1548" s="187" t="s">
        <v>451</v>
      </c>
      <c r="J1548" s="187" t="s">
        <v>433</v>
      </c>
      <c r="K1548" s="187">
        <v>0.37</v>
      </c>
      <c r="L1548" s="187">
        <v>1.1000000000000001</v>
      </c>
    </row>
    <row r="1549" spans="2:12" ht="20.100000000000001" customHeight="1" x14ac:dyDescent="0.4">
      <c r="B1549" s="187" t="s">
        <v>446</v>
      </c>
      <c r="C1549" s="187" t="s">
        <v>452</v>
      </c>
      <c r="D1549" s="187" t="s">
        <v>450</v>
      </c>
      <c r="E1549" s="187" t="s">
        <v>407</v>
      </c>
      <c r="F1549" s="187">
        <v>14</v>
      </c>
      <c r="G1549" s="187"/>
      <c r="H1549" s="187"/>
      <c r="I1549" s="187" t="s">
        <v>451</v>
      </c>
      <c r="J1549" s="187" t="s">
        <v>433</v>
      </c>
      <c r="K1549" s="187">
        <v>0.37</v>
      </c>
      <c r="L1549" s="187">
        <v>1.1000000000000001</v>
      </c>
    </row>
    <row r="1550" spans="2:12" ht="20.100000000000001" customHeight="1" x14ac:dyDescent="0.4">
      <c r="B1550" s="187" t="s">
        <v>397</v>
      </c>
      <c r="C1550" s="187" t="s">
        <v>445</v>
      </c>
      <c r="D1550" s="187" t="s">
        <v>408</v>
      </c>
      <c r="E1550" s="187" t="s">
        <v>434</v>
      </c>
      <c r="F1550" s="187">
        <v>11</v>
      </c>
      <c r="G1550" s="187" t="s">
        <v>409</v>
      </c>
      <c r="H1550" s="187">
        <v>11</v>
      </c>
      <c r="I1550" s="187" t="s">
        <v>418</v>
      </c>
      <c r="J1550" s="187" t="s">
        <v>433</v>
      </c>
      <c r="K1550" s="187">
        <v>0.52</v>
      </c>
      <c r="L1550" s="187">
        <v>1.1000000000000001</v>
      </c>
    </row>
    <row r="1551" spans="2:12" ht="20.100000000000001" customHeight="1" x14ac:dyDescent="0.4">
      <c r="B1551" s="187" t="s">
        <v>397</v>
      </c>
      <c r="C1551" s="187" t="s">
        <v>445</v>
      </c>
      <c r="D1551" s="187" t="s">
        <v>419</v>
      </c>
      <c r="E1551" s="187" t="s">
        <v>444</v>
      </c>
      <c r="F1551" s="187">
        <v>11</v>
      </c>
      <c r="G1551" s="187" t="s">
        <v>420</v>
      </c>
      <c r="H1551" s="187">
        <v>11</v>
      </c>
      <c r="I1551" s="187" t="s">
        <v>412</v>
      </c>
      <c r="J1551" s="187" t="s">
        <v>433</v>
      </c>
      <c r="K1551" s="187">
        <v>0.52</v>
      </c>
      <c r="L1551" s="187">
        <v>1.1000000000000001</v>
      </c>
    </row>
    <row r="1552" spans="2:12" ht="20.100000000000001" customHeight="1" x14ac:dyDescent="0.4">
      <c r="B1552" s="187" t="s">
        <v>397</v>
      </c>
      <c r="C1552" s="187" t="s">
        <v>445</v>
      </c>
      <c r="D1552" s="187" t="s">
        <v>419</v>
      </c>
      <c r="E1552" s="187" t="s">
        <v>434</v>
      </c>
      <c r="F1552" s="187">
        <v>10</v>
      </c>
      <c r="G1552" s="187" t="s">
        <v>420</v>
      </c>
      <c r="H1552" s="187">
        <v>10</v>
      </c>
      <c r="I1552" s="187" t="s">
        <v>418</v>
      </c>
      <c r="J1552" s="187" t="s">
        <v>433</v>
      </c>
      <c r="K1552" s="187">
        <v>0.51</v>
      </c>
      <c r="L1552" s="187">
        <v>1.1000000000000001</v>
      </c>
    </row>
    <row r="1553" spans="2:12" ht="20.100000000000001" customHeight="1" x14ac:dyDescent="0.4">
      <c r="B1553" s="187" t="s">
        <v>397</v>
      </c>
      <c r="C1553" s="187" t="s">
        <v>445</v>
      </c>
      <c r="D1553" s="187" t="s">
        <v>421</v>
      </c>
      <c r="E1553" s="187" t="s">
        <v>444</v>
      </c>
      <c r="F1553" s="187">
        <v>11</v>
      </c>
      <c r="G1553" s="187" t="s">
        <v>422</v>
      </c>
      <c r="H1553" s="187">
        <v>11</v>
      </c>
      <c r="I1553" s="187" t="s">
        <v>412</v>
      </c>
      <c r="J1553" s="187" t="s">
        <v>433</v>
      </c>
      <c r="K1553" s="187">
        <v>0.52</v>
      </c>
      <c r="L1553" s="187">
        <v>1.1000000000000001</v>
      </c>
    </row>
    <row r="1554" spans="2:12" ht="20.100000000000001" customHeight="1" x14ac:dyDescent="0.4">
      <c r="B1554" s="187" t="s">
        <v>397</v>
      </c>
      <c r="C1554" s="187" t="s">
        <v>445</v>
      </c>
      <c r="D1554" s="187" t="s">
        <v>421</v>
      </c>
      <c r="E1554" s="187" t="s">
        <v>434</v>
      </c>
      <c r="F1554" s="187">
        <v>10</v>
      </c>
      <c r="G1554" s="187" t="s">
        <v>422</v>
      </c>
      <c r="H1554" s="187">
        <v>10</v>
      </c>
      <c r="I1554" s="187" t="s">
        <v>418</v>
      </c>
      <c r="J1554" s="187" t="s">
        <v>433</v>
      </c>
      <c r="K1554" s="187">
        <v>0.51</v>
      </c>
      <c r="L1554" s="187">
        <v>1.1000000000000001</v>
      </c>
    </row>
    <row r="1555" spans="2:12" ht="20.100000000000001" customHeight="1" x14ac:dyDescent="0.4">
      <c r="B1555" s="187" t="s">
        <v>397</v>
      </c>
      <c r="C1555" s="187" t="s">
        <v>445</v>
      </c>
      <c r="D1555" s="187" t="s">
        <v>423</v>
      </c>
      <c r="E1555" s="187" t="s">
        <v>444</v>
      </c>
      <c r="F1555" s="187">
        <v>11</v>
      </c>
      <c r="G1555" s="187" t="s">
        <v>424</v>
      </c>
      <c r="H1555" s="187">
        <v>11</v>
      </c>
      <c r="I1555" s="187" t="s">
        <v>412</v>
      </c>
      <c r="J1555" s="187" t="s">
        <v>433</v>
      </c>
      <c r="K1555" s="187">
        <v>0.41</v>
      </c>
      <c r="L1555" s="187">
        <v>1.1000000000000001</v>
      </c>
    </row>
    <row r="1556" spans="2:12" ht="20.100000000000001" customHeight="1" x14ac:dyDescent="0.4">
      <c r="B1556" s="187" t="s">
        <v>397</v>
      </c>
      <c r="C1556" s="187" t="s">
        <v>445</v>
      </c>
      <c r="D1556" s="187" t="s">
        <v>423</v>
      </c>
      <c r="E1556" s="187" t="s">
        <v>434</v>
      </c>
      <c r="F1556" s="187">
        <v>10</v>
      </c>
      <c r="G1556" s="187" t="s">
        <v>424</v>
      </c>
      <c r="H1556" s="187">
        <v>10</v>
      </c>
      <c r="I1556" s="187" t="s">
        <v>418</v>
      </c>
      <c r="J1556" s="187" t="s">
        <v>433</v>
      </c>
      <c r="K1556" s="187">
        <v>0.41</v>
      </c>
      <c r="L1556" s="187">
        <v>1.1000000000000001</v>
      </c>
    </row>
    <row r="1557" spans="2:12" ht="20.100000000000001" customHeight="1" x14ac:dyDescent="0.4">
      <c r="B1557" s="187" t="s">
        <v>397</v>
      </c>
      <c r="C1557" s="187" t="s">
        <v>398</v>
      </c>
      <c r="D1557" s="187" t="s">
        <v>399</v>
      </c>
      <c r="E1557" s="187" t="s">
        <v>407</v>
      </c>
      <c r="F1557" s="187">
        <v>7</v>
      </c>
      <c r="G1557" s="187" t="s">
        <v>404</v>
      </c>
      <c r="H1557" s="187">
        <v>7</v>
      </c>
      <c r="I1557" s="187" t="s">
        <v>407</v>
      </c>
      <c r="J1557" s="187" t="s">
        <v>433</v>
      </c>
      <c r="K1557" s="187">
        <v>0.32</v>
      </c>
      <c r="L1557" s="187">
        <v>1.1000000000000001</v>
      </c>
    </row>
    <row r="1558" spans="2:12" ht="20.100000000000001" customHeight="1" x14ac:dyDescent="0.4">
      <c r="B1558" s="187" t="s">
        <v>397</v>
      </c>
      <c r="C1558" s="187" t="s">
        <v>443</v>
      </c>
      <c r="D1558" s="187" t="s">
        <v>399</v>
      </c>
      <c r="E1558" s="187" t="s">
        <v>404</v>
      </c>
      <c r="F1558" s="187">
        <v>11</v>
      </c>
      <c r="G1558" s="187" t="s">
        <v>401</v>
      </c>
      <c r="H1558" s="187">
        <v>11</v>
      </c>
      <c r="I1558" s="187" t="s">
        <v>414</v>
      </c>
      <c r="J1558" s="187" t="s">
        <v>433</v>
      </c>
      <c r="K1558" s="187">
        <v>0.55000000000000004</v>
      </c>
      <c r="L1558" s="187">
        <v>1.1000000000000001</v>
      </c>
    </row>
    <row r="1559" spans="2:12" ht="20.100000000000001" customHeight="1" x14ac:dyDescent="0.4">
      <c r="B1559" s="187" t="s">
        <v>397</v>
      </c>
      <c r="C1559" s="187" t="s">
        <v>443</v>
      </c>
      <c r="D1559" s="187" t="s">
        <v>399</v>
      </c>
      <c r="E1559" s="187" t="s">
        <v>444</v>
      </c>
      <c r="F1559" s="187">
        <v>10</v>
      </c>
      <c r="G1559" s="187" t="s">
        <v>401</v>
      </c>
      <c r="H1559" s="187">
        <v>11</v>
      </c>
      <c r="I1559" s="187" t="s">
        <v>414</v>
      </c>
      <c r="J1559" s="187" t="s">
        <v>433</v>
      </c>
      <c r="K1559" s="187">
        <v>0.54</v>
      </c>
      <c r="L1559" s="187">
        <v>1.1000000000000001</v>
      </c>
    </row>
    <row r="1560" spans="2:12" ht="20.100000000000001" customHeight="1" x14ac:dyDescent="0.4">
      <c r="B1560" s="187" t="s">
        <v>397</v>
      </c>
      <c r="C1560" s="187" t="s">
        <v>426</v>
      </c>
      <c r="D1560" s="187" t="s">
        <v>399</v>
      </c>
      <c r="E1560" s="187" t="s">
        <v>437</v>
      </c>
      <c r="F1560" s="187">
        <v>7</v>
      </c>
      <c r="G1560" s="187" t="s">
        <v>442</v>
      </c>
      <c r="H1560" s="187">
        <v>7</v>
      </c>
      <c r="I1560" s="187" t="s">
        <v>437</v>
      </c>
      <c r="J1560" s="187" t="s">
        <v>433</v>
      </c>
      <c r="K1560" s="187">
        <v>0.44</v>
      </c>
      <c r="L1560" s="187">
        <v>1.1000000000000001</v>
      </c>
    </row>
    <row r="1561" spans="2:12" ht="20.100000000000001" customHeight="1" x14ac:dyDescent="0.4">
      <c r="B1561" s="187" t="s">
        <v>397</v>
      </c>
      <c r="C1561" s="187" t="s">
        <v>426</v>
      </c>
      <c r="D1561" s="187" t="s">
        <v>405</v>
      </c>
      <c r="E1561" s="187" t="s">
        <v>437</v>
      </c>
      <c r="F1561" s="187">
        <v>7</v>
      </c>
      <c r="G1561" s="187" t="s">
        <v>435</v>
      </c>
      <c r="H1561" s="187">
        <v>7</v>
      </c>
      <c r="I1561" s="187" t="s">
        <v>437</v>
      </c>
      <c r="J1561" s="187" t="s">
        <v>433</v>
      </c>
      <c r="K1561" s="187">
        <v>0.44</v>
      </c>
      <c r="L1561" s="187">
        <v>1.1000000000000001</v>
      </c>
    </row>
    <row r="1562" spans="2:12" ht="20.100000000000001" customHeight="1" x14ac:dyDescent="0.4">
      <c r="B1562" s="187" t="s">
        <v>397</v>
      </c>
      <c r="C1562" s="187" t="s">
        <v>426</v>
      </c>
      <c r="D1562" s="187" t="s">
        <v>408</v>
      </c>
      <c r="E1562" s="187" t="s">
        <v>437</v>
      </c>
      <c r="F1562" s="187">
        <v>7</v>
      </c>
      <c r="G1562" s="187" t="s">
        <v>409</v>
      </c>
      <c r="H1562" s="187">
        <v>8</v>
      </c>
      <c r="I1562" s="187" t="s">
        <v>437</v>
      </c>
      <c r="J1562" s="187" t="s">
        <v>433</v>
      </c>
      <c r="K1562" s="187">
        <v>0.44</v>
      </c>
      <c r="L1562" s="187">
        <v>1.1000000000000001</v>
      </c>
    </row>
    <row r="1563" spans="2:12" ht="20.100000000000001" customHeight="1" x14ac:dyDescent="0.4">
      <c r="B1563" s="187" t="s">
        <v>397</v>
      </c>
      <c r="C1563" s="187" t="s">
        <v>398</v>
      </c>
      <c r="D1563" s="187" t="s">
        <v>399</v>
      </c>
      <c r="E1563" s="187" t="s">
        <v>436</v>
      </c>
      <c r="F1563" s="187">
        <v>7</v>
      </c>
      <c r="G1563" s="187" t="s">
        <v>442</v>
      </c>
      <c r="H1563" s="187">
        <v>7</v>
      </c>
      <c r="I1563" s="187" t="s">
        <v>436</v>
      </c>
      <c r="J1563" s="187" t="s">
        <v>433</v>
      </c>
      <c r="K1563" s="187">
        <v>0.32</v>
      </c>
      <c r="L1563" s="187">
        <v>1.1000000000000001</v>
      </c>
    </row>
    <row r="1564" spans="2:12" ht="20.100000000000001" customHeight="1" x14ac:dyDescent="0.4">
      <c r="B1564" s="187" t="s">
        <v>397</v>
      </c>
      <c r="C1564" s="187" t="s">
        <v>398</v>
      </c>
      <c r="D1564" s="187" t="s">
        <v>405</v>
      </c>
      <c r="E1564" s="187" t="s">
        <v>436</v>
      </c>
      <c r="F1564" s="187">
        <v>7</v>
      </c>
      <c r="G1564" s="187" t="s">
        <v>435</v>
      </c>
      <c r="H1564" s="187">
        <v>7</v>
      </c>
      <c r="I1564" s="187" t="s">
        <v>436</v>
      </c>
      <c r="J1564" s="187" t="s">
        <v>433</v>
      </c>
      <c r="K1564" s="187">
        <v>0.32</v>
      </c>
      <c r="L1564" s="187">
        <v>1.1000000000000001</v>
      </c>
    </row>
    <row r="1565" spans="2:12" ht="20.100000000000001" customHeight="1" x14ac:dyDescent="0.4">
      <c r="B1565" s="187" t="s">
        <v>397</v>
      </c>
      <c r="C1565" s="187" t="s">
        <v>398</v>
      </c>
      <c r="D1565" s="187" t="s">
        <v>419</v>
      </c>
      <c r="E1565" s="187" t="s">
        <v>436</v>
      </c>
      <c r="F1565" s="187">
        <v>6</v>
      </c>
      <c r="G1565" s="187" t="s">
        <v>420</v>
      </c>
      <c r="H1565" s="187">
        <v>7</v>
      </c>
      <c r="I1565" s="187" t="s">
        <v>436</v>
      </c>
      <c r="J1565" s="187" t="s">
        <v>433</v>
      </c>
      <c r="K1565" s="187">
        <v>0.31</v>
      </c>
      <c r="L1565" s="187">
        <v>1.1000000000000001</v>
      </c>
    </row>
    <row r="1566" spans="2:12" ht="20.100000000000001" customHeight="1" x14ac:dyDescent="0.4">
      <c r="B1566" s="187" t="s">
        <v>397</v>
      </c>
      <c r="C1566" s="187" t="s">
        <v>398</v>
      </c>
      <c r="D1566" s="187" t="s">
        <v>421</v>
      </c>
      <c r="E1566" s="187" t="s">
        <v>436</v>
      </c>
      <c r="F1566" s="187">
        <v>6</v>
      </c>
      <c r="G1566" s="187" t="s">
        <v>422</v>
      </c>
      <c r="H1566" s="187">
        <v>7</v>
      </c>
      <c r="I1566" s="187" t="s">
        <v>436</v>
      </c>
      <c r="J1566" s="187" t="s">
        <v>433</v>
      </c>
      <c r="K1566" s="187">
        <v>0.31</v>
      </c>
      <c r="L1566" s="187">
        <v>1.1000000000000001</v>
      </c>
    </row>
    <row r="1567" spans="2:12" ht="20.100000000000001" customHeight="1" x14ac:dyDescent="0.4">
      <c r="B1567" s="187" t="s">
        <v>397</v>
      </c>
      <c r="C1567" s="187" t="s">
        <v>398</v>
      </c>
      <c r="D1567" s="187" t="s">
        <v>423</v>
      </c>
      <c r="E1567" s="187" t="s">
        <v>436</v>
      </c>
      <c r="F1567" s="187">
        <v>6</v>
      </c>
      <c r="G1567" s="187" t="s">
        <v>424</v>
      </c>
      <c r="H1567" s="187">
        <v>7</v>
      </c>
      <c r="I1567" s="187" t="s">
        <v>436</v>
      </c>
      <c r="J1567" s="187" t="s">
        <v>433</v>
      </c>
      <c r="K1567" s="187">
        <v>0.26</v>
      </c>
      <c r="L1567" s="187">
        <v>1.1000000000000001</v>
      </c>
    </row>
    <row r="1568" spans="2:12" ht="20.100000000000001" customHeight="1" x14ac:dyDescent="0.4">
      <c r="B1568" s="187" t="s">
        <v>397</v>
      </c>
      <c r="C1568" s="187" t="s">
        <v>410</v>
      </c>
      <c r="D1568" s="187" t="s">
        <v>399</v>
      </c>
      <c r="E1568" s="187" t="s">
        <v>437</v>
      </c>
      <c r="F1568" s="187">
        <v>7</v>
      </c>
      <c r="G1568" s="187" t="s">
        <v>442</v>
      </c>
      <c r="H1568" s="187">
        <v>7</v>
      </c>
      <c r="I1568" s="187" t="s">
        <v>436</v>
      </c>
      <c r="J1568" s="187" t="s">
        <v>433</v>
      </c>
      <c r="K1568" s="187">
        <v>0.39</v>
      </c>
      <c r="L1568" s="187">
        <v>1.1000000000000001</v>
      </c>
    </row>
    <row r="1569" spans="2:12" ht="20.100000000000001" customHeight="1" x14ac:dyDescent="0.4">
      <c r="B1569" s="187" t="s">
        <v>397</v>
      </c>
      <c r="C1569" s="187" t="s">
        <v>410</v>
      </c>
      <c r="D1569" s="187" t="s">
        <v>405</v>
      </c>
      <c r="E1569" s="187" t="s">
        <v>437</v>
      </c>
      <c r="F1569" s="187">
        <v>7</v>
      </c>
      <c r="G1569" s="187" t="s">
        <v>435</v>
      </c>
      <c r="H1569" s="187">
        <v>7</v>
      </c>
      <c r="I1569" s="187" t="s">
        <v>436</v>
      </c>
      <c r="J1569" s="187" t="s">
        <v>433</v>
      </c>
      <c r="K1569" s="187">
        <v>0.39</v>
      </c>
      <c r="L1569" s="187">
        <v>1.1000000000000001</v>
      </c>
    </row>
    <row r="1570" spans="2:12" ht="20.100000000000001" customHeight="1" x14ac:dyDescent="0.4">
      <c r="B1570" s="187" t="s">
        <v>397</v>
      </c>
      <c r="C1570" s="187" t="s">
        <v>410</v>
      </c>
      <c r="D1570" s="187" t="s">
        <v>419</v>
      </c>
      <c r="E1570" s="187" t="s">
        <v>437</v>
      </c>
      <c r="F1570" s="187">
        <v>6</v>
      </c>
      <c r="G1570" s="187" t="s">
        <v>420</v>
      </c>
      <c r="H1570" s="187">
        <v>7</v>
      </c>
      <c r="I1570" s="187" t="s">
        <v>436</v>
      </c>
      <c r="J1570" s="187" t="s">
        <v>433</v>
      </c>
      <c r="K1570" s="187">
        <v>0.39</v>
      </c>
      <c r="L1570" s="187">
        <v>1.1000000000000001</v>
      </c>
    </row>
    <row r="1571" spans="2:12" ht="20.100000000000001" customHeight="1" x14ac:dyDescent="0.4">
      <c r="B1571" s="187" t="s">
        <v>397</v>
      </c>
      <c r="C1571" s="187" t="s">
        <v>410</v>
      </c>
      <c r="D1571" s="187" t="s">
        <v>421</v>
      </c>
      <c r="E1571" s="187" t="s">
        <v>437</v>
      </c>
      <c r="F1571" s="187">
        <v>6</v>
      </c>
      <c r="G1571" s="187" t="s">
        <v>422</v>
      </c>
      <c r="H1571" s="187">
        <v>7</v>
      </c>
      <c r="I1571" s="187" t="s">
        <v>436</v>
      </c>
      <c r="J1571" s="187" t="s">
        <v>433</v>
      </c>
      <c r="K1571" s="187">
        <v>0.39</v>
      </c>
      <c r="L1571" s="187">
        <v>1.1000000000000001</v>
      </c>
    </row>
    <row r="1572" spans="2:12" ht="20.100000000000001" customHeight="1" x14ac:dyDescent="0.4">
      <c r="B1572" s="187" t="s">
        <v>397</v>
      </c>
      <c r="C1572" s="187" t="s">
        <v>410</v>
      </c>
      <c r="D1572" s="187" t="s">
        <v>423</v>
      </c>
      <c r="E1572" s="187" t="s">
        <v>437</v>
      </c>
      <c r="F1572" s="187">
        <v>6</v>
      </c>
      <c r="G1572" s="187" t="s">
        <v>424</v>
      </c>
      <c r="H1572" s="187">
        <v>7</v>
      </c>
      <c r="I1572" s="187" t="s">
        <v>436</v>
      </c>
      <c r="J1572" s="187" t="s">
        <v>433</v>
      </c>
      <c r="K1572" s="187">
        <v>0.33</v>
      </c>
      <c r="L1572" s="187">
        <v>1.1000000000000001</v>
      </c>
    </row>
    <row r="1573" spans="2:12" ht="20.100000000000001" customHeight="1" x14ac:dyDescent="0.4">
      <c r="B1573" s="187" t="s">
        <v>397</v>
      </c>
      <c r="C1573" s="187" t="s">
        <v>445</v>
      </c>
      <c r="D1573" s="187" t="s">
        <v>399</v>
      </c>
      <c r="E1573" s="187" t="s">
        <v>444</v>
      </c>
      <c r="F1573" s="187">
        <v>11</v>
      </c>
      <c r="G1573" s="187" t="s">
        <v>401</v>
      </c>
      <c r="H1573" s="187">
        <v>12</v>
      </c>
      <c r="I1573" s="187" t="s">
        <v>412</v>
      </c>
      <c r="J1573" s="187" t="s">
        <v>433</v>
      </c>
      <c r="K1573" s="187">
        <v>0.53</v>
      </c>
      <c r="L1573" s="187">
        <v>1.1000000000000001</v>
      </c>
    </row>
    <row r="1574" spans="2:12" ht="20.100000000000001" customHeight="1" x14ac:dyDescent="0.4">
      <c r="B1574" s="187" t="s">
        <v>397</v>
      </c>
      <c r="C1574" s="187" t="s">
        <v>445</v>
      </c>
      <c r="D1574" s="187" t="s">
        <v>399</v>
      </c>
      <c r="E1574" s="187" t="s">
        <v>434</v>
      </c>
      <c r="F1574" s="187">
        <v>10</v>
      </c>
      <c r="G1574" s="187" t="s">
        <v>401</v>
      </c>
      <c r="H1574" s="187">
        <v>11</v>
      </c>
      <c r="I1574" s="187" t="s">
        <v>418</v>
      </c>
      <c r="J1574" s="187" t="s">
        <v>433</v>
      </c>
      <c r="K1574" s="187">
        <v>0.53</v>
      </c>
      <c r="L1574" s="187">
        <v>1.1000000000000001</v>
      </c>
    </row>
    <row r="1575" spans="2:12" ht="20.100000000000001" customHeight="1" x14ac:dyDescent="0.4">
      <c r="B1575" s="187" t="s">
        <v>397</v>
      </c>
      <c r="C1575" s="187" t="s">
        <v>445</v>
      </c>
      <c r="D1575" s="187" t="s">
        <v>405</v>
      </c>
      <c r="E1575" s="187" t="s">
        <v>404</v>
      </c>
      <c r="F1575" s="187">
        <v>11</v>
      </c>
      <c r="G1575" s="187" t="s">
        <v>406</v>
      </c>
      <c r="H1575" s="187">
        <v>11</v>
      </c>
      <c r="I1575" s="187" t="s">
        <v>411</v>
      </c>
      <c r="J1575" s="187" t="s">
        <v>433</v>
      </c>
      <c r="K1575" s="187">
        <v>0.54</v>
      </c>
      <c r="L1575" s="187">
        <v>1.1000000000000001</v>
      </c>
    </row>
    <row r="1576" spans="2:12" ht="20.100000000000001" customHeight="1" x14ac:dyDescent="0.4">
      <c r="B1576" s="187" t="s">
        <v>397</v>
      </c>
      <c r="C1576" s="187" t="s">
        <v>445</v>
      </c>
      <c r="D1576" s="187" t="s">
        <v>408</v>
      </c>
      <c r="E1576" s="187" t="s">
        <v>404</v>
      </c>
      <c r="F1576" s="187">
        <v>10</v>
      </c>
      <c r="G1576" s="187" t="s">
        <v>409</v>
      </c>
      <c r="H1576" s="187">
        <v>11</v>
      </c>
      <c r="I1576" s="187" t="s">
        <v>411</v>
      </c>
      <c r="J1576" s="187" t="s">
        <v>433</v>
      </c>
      <c r="K1576" s="187">
        <v>0.53</v>
      </c>
      <c r="L1576" s="187">
        <v>1.1000000000000001</v>
      </c>
    </row>
    <row r="1577" spans="2:12" ht="20.100000000000001" customHeight="1" x14ac:dyDescent="0.4">
      <c r="B1577" s="187" t="s">
        <v>397</v>
      </c>
      <c r="C1577" s="187" t="s">
        <v>445</v>
      </c>
      <c r="D1577" s="187" t="s">
        <v>399</v>
      </c>
      <c r="E1577" s="187" t="s">
        <v>442</v>
      </c>
      <c r="F1577" s="187">
        <v>7</v>
      </c>
      <c r="G1577" s="187" t="s">
        <v>442</v>
      </c>
      <c r="H1577" s="187">
        <v>7</v>
      </c>
      <c r="I1577" s="187" t="s">
        <v>437</v>
      </c>
      <c r="J1577" s="187" t="s">
        <v>402</v>
      </c>
      <c r="K1577" s="187">
        <v>0.51</v>
      </c>
      <c r="L1577" s="187">
        <v>1.1000000000000001</v>
      </c>
    </row>
    <row r="1578" spans="2:12" ht="20.100000000000001" customHeight="1" x14ac:dyDescent="0.4">
      <c r="B1578" s="187" t="s">
        <v>397</v>
      </c>
      <c r="C1578" s="187" t="s">
        <v>445</v>
      </c>
      <c r="D1578" s="187" t="s">
        <v>405</v>
      </c>
      <c r="E1578" s="187" t="s">
        <v>442</v>
      </c>
      <c r="F1578" s="187">
        <v>7</v>
      </c>
      <c r="G1578" s="187" t="s">
        <v>435</v>
      </c>
      <c r="H1578" s="187">
        <v>7</v>
      </c>
      <c r="I1578" s="187" t="s">
        <v>437</v>
      </c>
      <c r="J1578" s="187" t="s">
        <v>402</v>
      </c>
      <c r="K1578" s="187">
        <v>0.51</v>
      </c>
      <c r="L1578" s="187">
        <v>1.1000000000000001</v>
      </c>
    </row>
    <row r="1579" spans="2:12" ht="20.100000000000001" customHeight="1" x14ac:dyDescent="0.4">
      <c r="B1579" s="187" t="s">
        <v>397</v>
      </c>
      <c r="C1579" s="187" t="s">
        <v>445</v>
      </c>
      <c r="D1579" s="187" t="s">
        <v>419</v>
      </c>
      <c r="E1579" s="187" t="s">
        <v>442</v>
      </c>
      <c r="F1579" s="187">
        <v>6</v>
      </c>
      <c r="G1579" s="187" t="s">
        <v>420</v>
      </c>
      <c r="H1579" s="187">
        <v>7</v>
      </c>
      <c r="I1579" s="187" t="s">
        <v>437</v>
      </c>
      <c r="J1579" s="187" t="s">
        <v>402</v>
      </c>
      <c r="K1579" s="187">
        <v>0.5</v>
      </c>
      <c r="L1579" s="187">
        <v>1.1000000000000001</v>
      </c>
    </row>
    <row r="1580" spans="2:12" ht="20.100000000000001" customHeight="1" x14ac:dyDescent="0.4">
      <c r="B1580" s="187" t="s">
        <v>397</v>
      </c>
      <c r="C1580" s="187" t="s">
        <v>445</v>
      </c>
      <c r="D1580" s="187" t="s">
        <v>421</v>
      </c>
      <c r="E1580" s="187" t="s">
        <v>442</v>
      </c>
      <c r="F1580" s="187">
        <v>6</v>
      </c>
      <c r="G1580" s="187" t="s">
        <v>422</v>
      </c>
      <c r="H1580" s="187">
        <v>7</v>
      </c>
      <c r="I1580" s="187" t="s">
        <v>437</v>
      </c>
      <c r="J1580" s="187" t="s">
        <v>402</v>
      </c>
      <c r="K1580" s="187">
        <v>0.5</v>
      </c>
      <c r="L1580" s="187">
        <v>1.1000000000000001</v>
      </c>
    </row>
    <row r="1581" spans="2:12" ht="20.100000000000001" customHeight="1" x14ac:dyDescent="0.4">
      <c r="B1581" s="187" t="s">
        <v>397</v>
      </c>
      <c r="C1581" s="187" t="s">
        <v>445</v>
      </c>
      <c r="D1581" s="187" t="s">
        <v>423</v>
      </c>
      <c r="E1581" s="187" t="s">
        <v>442</v>
      </c>
      <c r="F1581" s="187">
        <v>6</v>
      </c>
      <c r="G1581" s="187" t="s">
        <v>424</v>
      </c>
      <c r="H1581" s="187">
        <v>7</v>
      </c>
      <c r="I1581" s="187" t="s">
        <v>437</v>
      </c>
      <c r="J1581" s="187" t="s">
        <v>402</v>
      </c>
      <c r="K1581" s="187">
        <v>0.39</v>
      </c>
      <c r="L1581" s="187">
        <v>1.1000000000000001</v>
      </c>
    </row>
    <row r="1582" spans="2:12" ht="20.100000000000001" customHeight="1" x14ac:dyDescent="0.4">
      <c r="B1582" s="187" t="s">
        <v>446</v>
      </c>
      <c r="C1582" s="187" t="s">
        <v>447</v>
      </c>
      <c r="D1582" s="187" t="s">
        <v>399</v>
      </c>
      <c r="E1582" s="187" t="s">
        <v>442</v>
      </c>
      <c r="F1582" s="187">
        <v>16</v>
      </c>
      <c r="G1582" s="187"/>
      <c r="H1582" s="187"/>
      <c r="I1582" s="187" t="s">
        <v>436</v>
      </c>
      <c r="J1582" s="187" t="s">
        <v>433</v>
      </c>
      <c r="K1582" s="187">
        <v>0.45</v>
      </c>
      <c r="L1582" s="187">
        <v>1.1000000000000001</v>
      </c>
    </row>
    <row r="1583" spans="2:12" ht="20.100000000000001" customHeight="1" x14ac:dyDescent="0.4">
      <c r="B1583" s="187" t="s">
        <v>446</v>
      </c>
      <c r="C1583" s="187" t="s">
        <v>447</v>
      </c>
      <c r="D1583" s="187" t="s">
        <v>405</v>
      </c>
      <c r="E1583" s="187" t="s">
        <v>435</v>
      </c>
      <c r="F1583" s="187">
        <v>16</v>
      </c>
      <c r="G1583" s="187"/>
      <c r="H1583" s="187"/>
      <c r="I1583" s="187" t="s">
        <v>436</v>
      </c>
      <c r="J1583" s="187" t="s">
        <v>433</v>
      </c>
      <c r="K1583" s="187">
        <v>0.45</v>
      </c>
      <c r="L1583" s="187">
        <v>1.1000000000000001</v>
      </c>
    </row>
    <row r="1584" spans="2:12" ht="20.100000000000001" customHeight="1" x14ac:dyDescent="0.4">
      <c r="B1584" s="187" t="s">
        <v>446</v>
      </c>
      <c r="C1584" s="187" t="s">
        <v>447</v>
      </c>
      <c r="D1584" s="187" t="s">
        <v>419</v>
      </c>
      <c r="E1584" s="187" t="s">
        <v>420</v>
      </c>
      <c r="F1584" s="187">
        <v>16</v>
      </c>
      <c r="G1584" s="187"/>
      <c r="H1584" s="187"/>
      <c r="I1584" s="187" t="s">
        <v>407</v>
      </c>
      <c r="J1584" s="187" t="s">
        <v>433</v>
      </c>
      <c r="K1584" s="187">
        <v>0.43</v>
      </c>
      <c r="L1584" s="187">
        <v>1.1000000000000001</v>
      </c>
    </row>
    <row r="1585" spans="2:12" ht="20.100000000000001" customHeight="1" x14ac:dyDescent="0.4">
      <c r="B1585" s="187" t="s">
        <v>446</v>
      </c>
      <c r="C1585" s="187" t="s">
        <v>447</v>
      </c>
      <c r="D1585" s="187" t="s">
        <v>419</v>
      </c>
      <c r="E1585" s="187" t="s">
        <v>420</v>
      </c>
      <c r="F1585" s="187">
        <v>16</v>
      </c>
      <c r="G1585" s="187"/>
      <c r="H1585" s="187"/>
      <c r="I1585" s="187" t="s">
        <v>436</v>
      </c>
      <c r="J1585" s="187" t="s">
        <v>433</v>
      </c>
      <c r="K1585" s="187">
        <v>0.43</v>
      </c>
      <c r="L1585" s="187">
        <v>1.1000000000000001</v>
      </c>
    </row>
    <row r="1586" spans="2:12" ht="20.100000000000001" customHeight="1" x14ac:dyDescent="0.4">
      <c r="B1586" s="187" t="s">
        <v>446</v>
      </c>
      <c r="C1586" s="187" t="s">
        <v>447</v>
      </c>
      <c r="D1586" s="187" t="s">
        <v>419</v>
      </c>
      <c r="E1586" s="187" t="s">
        <v>438</v>
      </c>
      <c r="F1586" s="187">
        <v>16</v>
      </c>
      <c r="G1586" s="187"/>
      <c r="H1586" s="187"/>
      <c r="I1586" s="187" t="s">
        <v>400</v>
      </c>
      <c r="J1586" s="187" t="s">
        <v>433</v>
      </c>
      <c r="K1586" s="187">
        <v>0.43</v>
      </c>
      <c r="L1586" s="187">
        <v>1.1000000000000001</v>
      </c>
    </row>
    <row r="1587" spans="2:12" ht="20.100000000000001" customHeight="1" x14ac:dyDescent="0.4">
      <c r="B1587" s="187" t="s">
        <v>446</v>
      </c>
      <c r="C1587" s="187" t="s">
        <v>447</v>
      </c>
      <c r="D1587" s="187" t="s">
        <v>419</v>
      </c>
      <c r="E1587" s="187" t="s">
        <v>438</v>
      </c>
      <c r="F1587" s="187">
        <v>16</v>
      </c>
      <c r="G1587" s="187"/>
      <c r="H1587" s="187"/>
      <c r="I1587" s="187" t="s">
        <v>407</v>
      </c>
      <c r="J1587" s="187" t="s">
        <v>433</v>
      </c>
      <c r="K1587" s="187">
        <v>0.43</v>
      </c>
      <c r="L1587" s="187">
        <v>1.1000000000000001</v>
      </c>
    </row>
    <row r="1588" spans="2:12" ht="20.100000000000001" customHeight="1" x14ac:dyDescent="0.4">
      <c r="B1588" s="187" t="s">
        <v>446</v>
      </c>
      <c r="C1588" s="187" t="s">
        <v>447</v>
      </c>
      <c r="D1588" s="187" t="s">
        <v>419</v>
      </c>
      <c r="E1588" s="187" t="s">
        <v>438</v>
      </c>
      <c r="F1588" s="187">
        <v>15</v>
      </c>
      <c r="G1588" s="187"/>
      <c r="H1588" s="187"/>
      <c r="I1588" s="187" t="s">
        <v>436</v>
      </c>
      <c r="J1588" s="187" t="s">
        <v>433</v>
      </c>
      <c r="K1588" s="187">
        <v>0.43</v>
      </c>
      <c r="L1588" s="187">
        <v>1.1000000000000001</v>
      </c>
    </row>
    <row r="1589" spans="2:12" ht="20.100000000000001" customHeight="1" x14ac:dyDescent="0.4">
      <c r="B1589" s="187" t="s">
        <v>446</v>
      </c>
      <c r="C1589" s="187" t="s">
        <v>447</v>
      </c>
      <c r="D1589" s="187" t="s">
        <v>421</v>
      </c>
      <c r="E1589" s="187" t="s">
        <v>422</v>
      </c>
      <c r="F1589" s="187">
        <v>16</v>
      </c>
      <c r="G1589" s="187"/>
      <c r="H1589" s="187"/>
      <c r="I1589" s="187" t="s">
        <v>407</v>
      </c>
      <c r="J1589" s="187" t="s">
        <v>433</v>
      </c>
      <c r="K1589" s="187">
        <v>0.43</v>
      </c>
      <c r="L1589" s="187">
        <v>1.1000000000000001</v>
      </c>
    </row>
    <row r="1590" spans="2:12" ht="20.100000000000001" customHeight="1" x14ac:dyDescent="0.4">
      <c r="B1590" s="187" t="s">
        <v>446</v>
      </c>
      <c r="C1590" s="187" t="s">
        <v>447</v>
      </c>
      <c r="D1590" s="187" t="s">
        <v>421</v>
      </c>
      <c r="E1590" s="187" t="s">
        <v>422</v>
      </c>
      <c r="F1590" s="187">
        <v>16</v>
      </c>
      <c r="G1590" s="187"/>
      <c r="H1590" s="187"/>
      <c r="I1590" s="187" t="s">
        <v>436</v>
      </c>
      <c r="J1590" s="187" t="s">
        <v>433</v>
      </c>
      <c r="K1590" s="187">
        <v>0.43</v>
      </c>
      <c r="L1590" s="187">
        <v>1.1000000000000001</v>
      </c>
    </row>
    <row r="1591" spans="2:12" ht="20.100000000000001" customHeight="1" x14ac:dyDescent="0.4">
      <c r="B1591" s="187" t="s">
        <v>446</v>
      </c>
      <c r="C1591" s="187" t="s">
        <v>447</v>
      </c>
      <c r="D1591" s="187" t="s">
        <v>421</v>
      </c>
      <c r="E1591" s="187" t="s">
        <v>439</v>
      </c>
      <c r="F1591" s="187">
        <v>16</v>
      </c>
      <c r="G1591" s="187"/>
      <c r="H1591" s="187"/>
      <c r="I1591" s="187" t="s">
        <v>400</v>
      </c>
      <c r="J1591" s="187" t="s">
        <v>433</v>
      </c>
      <c r="K1591" s="187">
        <v>0.43</v>
      </c>
      <c r="L1591" s="187">
        <v>1.1000000000000001</v>
      </c>
    </row>
    <row r="1592" spans="2:12" ht="20.100000000000001" customHeight="1" x14ac:dyDescent="0.4">
      <c r="B1592" s="187" t="s">
        <v>446</v>
      </c>
      <c r="C1592" s="187" t="s">
        <v>447</v>
      </c>
      <c r="D1592" s="187" t="s">
        <v>421</v>
      </c>
      <c r="E1592" s="187" t="s">
        <v>439</v>
      </c>
      <c r="F1592" s="187">
        <v>16</v>
      </c>
      <c r="G1592" s="187"/>
      <c r="H1592" s="187"/>
      <c r="I1592" s="187" t="s">
        <v>407</v>
      </c>
      <c r="J1592" s="187" t="s">
        <v>433</v>
      </c>
      <c r="K1592" s="187">
        <v>0.43</v>
      </c>
      <c r="L1592" s="187">
        <v>1.1000000000000001</v>
      </c>
    </row>
    <row r="1593" spans="2:12" ht="20.100000000000001" customHeight="1" x14ac:dyDescent="0.4">
      <c r="B1593" s="187" t="s">
        <v>446</v>
      </c>
      <c r="C1593" s="187" t="s">
        <v>447</v>
      </c>
      <c r="D1593" s="187" t="s">
        <v>421</v>
      </c>
      <c r="E1593" s="187" t="s">
        <v>439</v>
      </c>
      <c r="F1593" s="187">
        <v>15</v>
      </c>
      <c r="G1593" s="187"/>
      <c r="H1593" s="187"/>
      <c r="I1593" s="187" t="s">
        <v>436</v>
      </c>
      <c r="J1593" s="187" t="s">
        <v>433</v>
      </c>
      <c r="K1593" s="187">
        <v>0.43</v>
      </c>
      <c r="L1593" s="187">
        <v>1.1000000000000001</v>
      </c>
    </row>
    <row r="1594" spans="2:12" ht="20.100000000000001" customHeight="1" x14ac:dyDescent="0.4">
      <c r="B1594" s="187" t="s">
        <v>446</v>
      </c>
      <c r="C1594" s="187" t="s">
        <v>447</v>
      </c>
      <c r="D1594" s="187" t="s">
        <v>423</v>
      </c>
      <c r="E1594" s="187" t="s">
        <v>424</v>
      </c>
      <c r="F1594" s="187">
        <v>16</v>
      </c>
      <c r="G1594" s="187"/>
      <c r="H1594" s="187"/>
      <c r="I1594" s="187" t="s">
        <v>407</v>
      </c>
      <c r="J1594" s="187" t="s">
        <v>433</v>
      </c>
      <c r="K1594" s="187">
        <v>0.3</v>
      </c>
      <c r="L1594" s="187">
        <v>1.1000000000000001</v>
      </c>
    </row>
    <row r="1595" spans="2:12" ht="20.100000000000001" customHeight="1" x14ac:dyDescent="0.4">
      <c r="B1595" s="187" t="s">
        <v>446</v>
      </c>
      <c r="C1595" s="187" t="s">
        <v>447</v>
      </c>
      <c r="D1595" s="187" t="s">
        <v>423</v>
      </c>
      <c r="E1595" s="187" t="s">
        <v>424</v>
      </c>
      <c r="F1595" s="187">
        <v>16</v>
      </c>
      <c r="G1595" s="187"/>
      <c r="H1595" s="187"/>
      <c r="I1595" s="187" t="s">
        <v>436</v>
      </c>
      <c r="J1595" s="187" t="s">
        <v>433</v>
      </c>
      <c r="K1595" s="187">
        <v>0.3</v>
      </c>
      <c r="L1595" s="187">
        <v>1.1000000000000001</v>
      </c>
    </row>
    <row r="1596" spans="2:12" ht="20.100000000000001" customHeight="1" x14ac:dyDescent="0.4">
      <c r="B1596" s="187" t="s">
        <v>446</v>
      </c>
      <c r="C1596" s="187" t="s">
        <v>452</v>
      </c>
      <c r="D1596" s="187" t="s">
        <v>399</v>
      </c>
      <c r="E1596" s="187" t="s">
        <v>436</v>
      </c>
      <c r="F1596" s="187">
        <v>16</v>
      </c>
      <c r="G1596" s="187"/>
      <c r="H1596" s="187"/>
      <c r="I1596" s="187" t="s">
        <v>442</v>
      </c>
      <c r="J1596" s="187" t="s">
        <v>433</v>
      </c>
      <c r="K1596" s="187">
        <v>0.37</v>
      </c>
      <c r="L1596" s="187">
        <v>1.1000000000000001</v>
      </c>
    </row>
    <row r="1597" spans="2:12" ht="20.100000000000001" customHeight="1" x14ac:dyDescent="0.4">
      <c r="B1597" s="187" t="s">
        <v>446</v>
      </c>
      <c r="C1597" s="187" t="s">
        <v>452</v>
      </c>
      <c r="D1597" s="187" t="s">
        <v>405</v>
      </c>
      <c r="E1597" s="187" t="s">
        <v>436</v>
      </c>
      <c r="F1597" s="187">
        <v>16</v>
      </c>
      <c r="G1597" s="187"/>
      <c r="H1597" s="187"/>
      <c r="I1597" s="187" t="s">
        <v>435</v>
      </c>
      <c r="J1597" s="187" t="s">
        <v>433</v>
      </c>
      <c r="K1597" s="187">
        <v>0.37</v>
      </c>
      <c r="L1597" s="187">
        <v>1.1000000000000001</v>
      </c>
    </row>
    <row r="1598" spans="2:12" ht="20.100000000000001" customHeight="1" x14ac:dyDescent="0.4">
      <c r="B1598" s="187" t="s">
        <v>446</v>
      </c>
      <c r="C1598" s="187" t="s">
        <v>452</v>
      </c>
      <c r="D1598" s="187" t="s">
        <v>419</v>
      </c>
      <c r="E1598" s="187" t="s">
        <v>407</v>
      </c>
      <c r="F1598" s="187">
        <v>16</v>
      </c>
      <c r="G1598" s="187"/>
      <c r="H1598" s="187"/>
      <c r="I1598" s="187" t="s">
        <v>420</v>
      </c>
      <c r="J1598" s="187" t="s">
        <v>433</v>
      </c>
      <c r="K1598" s="187">
        <v>0.37</v>
      </c>
      <c r="L1598" s="187">
        <v>1.1000000000000001</v>
      </c>
    </row>
    <row r="1599" spans="2:12" ht="20.100000000000001" customHeight="1" x14ac:dyDescent="0.4">
      <c r="B1599" s="187" t="s">
        <v>446</v>
      </c>
      <c r="C1599" s="187" t="s">
        <v>452</v>
      </c>
      <c r="D1599" s="187" t="s">
        <v>419</v>
      </c>
      <c r="E1599" s="187" t="s">
        <v>436</v>
      </c>
      <c r="F1599" s="187">
        <v>16</v>
      </c>
      <c r="G1599" s="187"/>
      <c r="H1599" s="187"/>
      <c r="I1599" s="187" t="s">
        <v>420</v>
      </c>
      <c r="J1599" s="187" t="s">
        <v>433</v>
      </c>
      <c r="K1599" s="187">
        <v>0.37</v>
      </c>
      <c r="L1599" s="187">
        <v>1.1000000000000001</v>
      </c>
    </row>
    <row r="1600" spans="2:12" ht="20.100000000000001" customHeight="1" x14ac:dyDescent="0.4">
      <c r="B1600" s="187" t="s">
        <v>446</v>
      </c>
      <c r="C1600" s="187" t="s">
        <v>452</v>
      </c>
      <c r="D1600" s="187" t="s">
        <v>419</v>
      </c>
      <c r="E1600" s="187" t="s">
        <v>400</v>
      </c>
      <c r="F1600" s="187">
        <v>16</v>
      </c>
      <c r="G1600" s="187"/>
      <c r="H1600" s="187"/>
      <c r="I1600" s="187" t="s">
        <v>438</v>
      </c>
      <c r="J1600" s="187" t="s">
        <v>433</v>
      </c>
      <c r="K1600" s="187">
        <v>0.37</v>
      </c>
      <c r="L1600" s="187">
        <v>1.1000000000000001</v>
      </c>
    </row>
    <row r="1601" spans="2:12" ht="20.100000000000001" customHeight="1" x14ac:dyDescent="0.4">
      <c r="B1601" s="187" t="s">
        <v>446</v>
      </c>
      <c r="C1601" s="187" t="s">
        <v>452</v>
      </c>
      <c r="D1601" s="187" t="s">
        <v>419</v>
      </c>
      <c r="E1601" s="187" t="s">
        <v>407</v>
      </c>
      <c r="F1601" s="187">
        <v>16</v>
      </c>
      <c r="G1601" s="187"/>
      <c r="H1601" s="187"/>
      <c r="I1601" s="187" t="s">
        <v>438</v>
      </c>
      <c r="J1601" s="187" t="s">
        <v>433</v>
      </c>
      <c r="K1601" s="187">
        <v>0.37</v>
      </c>
      <c r="L1601" s="187">
        <v>1.1000000000000001</v>
      </c>
    </row>
    <row r="1602" spans="2:12" ht="20.100000000000001" customHeight="1" x14ac:dyDescent="0.4">
      <c r="B1602" s="187" t="s">
        <v>446</v>
      </c>
      <c r="C1602" s="187" t="s">
        <v>452</v>
      </c>
      <c r="D1602" s="187" t="s">
        <v>419</v>
      </c>
      <c r="E1602" s="187" t="s">
        <v>436</v>
      </c>
      <c r="F1602" s="187">
        <v>15</v>
      </c>
      <c r="G1602" s="187"/>
      <c r="H1602" s="187"/>
      <c r="I1602" s="187" t="s">
        <v>438</v>
      </c>
      <c r="J1602" s="187" t="s">
        <v>433</v>
      </c>
      <c r="K1602" s="187">
        <v>0.37</v>
      </c>
      <c r="L1602" s="187">
        <v>1.1000000000000001</v>
      </c>
    </row>
    <row r="1603" spans="2:12" ht="20.100000000000001" customHeight="1" x14ac:dyDescent="0.4">
      <c r="B1603" s="187" t="s">
        <v>446</v>
      </c>
      <c r="C1603" s="187" t="s">
        <v>452</v>
      </c>
      <c r="D1603" s="187" t="s">
        <v>421</v>
      </c>
      <c r="E1603" s="187" t="s">
        <v>407</v>
      </c>
      <c r="F1603" s="187">
        <v>16</v>
      </c>
      <c r="G1603" s="187"/>
      <c r="H1603" s="187"/>
      <c r="I1603" s="187" t="s">
        <v>422</v>
      </c>
      <c r="J1603" s="187" t="s">
        <v>433</v>
      </c>
      <c r="K1603" s="187">
        <v>0.37</v>
      </c>
      <c r="L1603" s="187">
        <v>1.1000000000000001</v>
      </c>
    </row>
    <row r="1604" spans="2:12" ht="20.100000000000001" customHeight="1" x14ac:dyDescent="0.4">
      <c r="B1604" s="187" t="s">
        <v>446</v>
      </c>
      <c r="C1604" s="187" t="s">
        <v>452</v>
      </c>
      <c r="D1604" s="187" t="s">
        <v>421</v>
      </c>
      <c r="E1604" s="187" t="s">
        <v>436</v>
      </c>
      <c r="F1604" s="187">
        <v>16</v>
      </c>
      <c r="G1604" s="187"/>
      <c r="H1604" s="187"/>
      <c r="I1604" s="187" t="s">
        <v>422</v>
      </c>
      <c r="J1604" s="187" t="s">
        <v>433</v>
      </c>
      <c r="K1604" s="187">
        <v>0.37</v>
      </c>
      <c r="L1604" s="187">
        <v>1.1000000000000001</v>
      </c>
    </row>
    <row r="1605" spans="2:12" ht="20.100000000000001" customHeight="1" x14ac:dyDescent="0.4">
      <c r="B1605" s="187" t="s">
        <v>446</v>
      </c>
      <c r="C1605" s="187" t="s">
        <v>452</v>
      </c>
      <c r="D1605" s="187" t="s">
        <v>421</v>
      </c>
      <c r="E1605" s="187" t="s">
        <v>400</v>
      </c>
      <c r="F1605" s="187">
        <v>16</v>
      </c>
      <c r="G1605" s="187"/>
      <c r="H1605" s="187"/>
      <c r="I1605" s="187" t="s">
        <v>439</v>
      </c>
      <c r="J1605" s="187" t="s">
        <v>433</v>
      </c>
      <c r="K1605" s="187">
        <v>0.37</v>
      </c>
      <c r="L1605" s="187">
        <v>1.1000000000000001</v>
      </c>
    </row>
    <row r="1606" spans="2:12" ht="20.100000000000001" customHeight="1" x14ac:dyDescent="0.4">
      <c r="B1606" s="187" t="s">
        <v>446</v>
      </c>
      <c r="C1606" s="187" t="s">
        <v>452</v>
      </c>
      <c r="D1606" s="187" t="s">
        <v>421</v>
      </c>
      <c r="E1606" s="187" t="s">
        <v>407</v>
      </c>
      <c r="F1606" s="187">
        <v>16</v>
      </c>
      <c r="G1606" s="187"/>
      <c r="H1606" s="187"/>
      <c r="I1606" s="187" t="s">
        <v>439</v>
      </c>
      <c r="J1606" s="187" t="s">
        <v>433</v>
      </c>
      <c r="K1606" s="187">
        <v>0.37</v>
      </c>
      <c r="L1606" s="187">
        <v>1.1000000000000001</v>
      </c>
    </row>
    <row r="1607" spans="2:12" ht="20.100000000000001" customHeight="1" x14ac:dyDescent="0.4">
      <c r="B1607" s="187" t="s">
        <v>446</v>
      </c>
      <c r="C1607" s="187" t="s">
        <v>452</v>
      </c>
      <c r="D1607" s="187" t="s">
        <v>421</v>
      </c>
      <c r="E1607" s="187" t="s">
        <v>436</v>
      </c>
      <c r="F1607" s="187">
        <v>15</v>
      </c>
      <c r="G1607" s="187"/>
      <c r="H1607" s="187"/>
      <c r="I1607" s="187" t="s">
        <v>439</v>
      </c>
      <c r="J1607" s="187" t="s">
        <v>433</v>
      </c>
      <c r="K1607" s="187">
        <v>0.37</v>
      </c>
      <c r="L1607" s="187">
        <v>1.1000000000000001</v>
      </c>
    </row>
    <row r="1608" spans="2:12" ht="20.100000000000001" customHeight="1" x14ac:dyDescent="0.4">
      <c r="B1608" s="187" t="s">
        <v>446</v>
      </c>
      <c r="C1608" s="187" t="s">
        <v>452</v>
      </c>
      <c r="D1608" s="187" t="s">
        <v>423</v>
      </c>
      <c r="E1608" s="187" t="s">
        <v>407</v>
      </c>
      <c r="F1608" s="187">
        <v>16</v>
      </c>
      <c r="G1608" s="187"/>
      <c r="H1608" s="187"/>
      <c r="I1608" s="187" t="s">
        <v>424</v>
      </c>
      <c r="J1608" s="187" t="s">
        <v>433</v>
      </c>
      <c r="K1608" s="187">
        <v>0.35</v>
      </c>
      <c r="L1608" s="187">
        <v>1.1000000000000001</v>
      </c>
    </row>
    <row r="1609" spans="2:12" ht="20.100000000000001" customHeight="1" x14ac:dyDescent="0.4">
      <c r="B1609" s="187" t="s">
        <v>446</v>
      </c>
      <c r="C1609" s="187" t="s">
        <v>452</v>
      </c>
      <c r="D1609" s="187" t="s">
        <v>423</v>
      </c>
      <c r="E1609" s="187" t="s">
        <v>436</v>
      </c>
      <c r="F1609" s="187">
        <v>16</v>
      </c>
      <c r="G1609" s="187"/>
      <c r="H1609" s="187"/>
      <c r="I1609" s="187" t="s">
        <v>424</v>
      </c>
      <c r="J1609" s="187" t="s">
        <v>433</v>
      </c>
      <c r="K1609" s="187">
        <v>0.35</v>
      </c>
      <c r="L1609" s="187">
        <v>1.1000000000000001</v>
      </c>
    </row>
    <row r="1610" spans="2:12" ht="20.100000000000001" customHeight="1" x14ac:dyDescent="0.4">
      <c r="B1610" s="187" t="s">
        <v>446</v>
      </c>
      <c r="C1610" s="187" t="s">
        <v>447</v>
      </c>
      <c r="D1610" s="187" t="s">
        <v>457</v>
      </c>
      <c r="E1610" s="187" t="s">
        <v>458</v>
      </c>
      <c r="F1610" s="187">
        <v>14</v>
      </c>
      <c r="G1610" s="187"/>
      <c r="H1610" s="187"/>
      <c r="I1610" s="187" t="s">
        <v>403</v>
      </c>
      <c r="J1610" s="187" t="s">
        <v>433</v>
      </c>
      <c r="K1610" s="187">
        <v>0.45</v>
      </c>
      <c r="L1610" s="187">
        <v>1.1000000000000001</v>
      </c>
    </row>
    <row r="1611" spans="2:12" ht="20.100000000000001" customHeight="1" x14ac:dyDescent="0.4">
      <c r="B1611" s="187" t="s">
        <v>446</v>
      </c>
      <c r="C1611" s="187" t="s">
        <v>447</v>
      </c>
      <c r="D1611" s="187" t="s">
        <v>457</v>
      </c>
      <c r="E1611" s="187" t="s">
        <v>458</v>
      </c>
      <c r="F1611" s="187">
        <v>16</v>
      </c>
      <c r="G1611" s="187"/>
      <c r="H1611" s="187"/>
      <c r="I1611" s="187" t="s">
        <v>403</v>
      </c>
      <c r="J1611" s="187" t="s">
        <v>433</v>
      </c>
      <c r="K1611" s="187">
        <v>0.45</v>
      </c>
      <c r="L1611" s="187">
        <v>1.1000000000000001</v>
      </c>
    </row>
    <row r="1612" spans="2:12" ht="20.100000000000001" customHeight="1" x14ac:dyDescent="0.4">
      <c r="B1612" s="187" t="s">
        <v>446</v>
      </c>
      <c r="C1612" s="187" t="s">
        <v>447</v>
      </c>
      <c r="D1612" s="187" t="s">
        <v>399</v>
      </c>
      <c r="E1612" s="187" t="s">
        <v>404</v>
      </c>
      <c r="F1612" s="187">
        <v>14</v>
      </c>
      <c r="G1612" s="187"/>
      <c r="H1612" s="187"/>
      <c r="I1612" s="187" t="s">
        <v>403</v>
      </c>
      <c r="J1612" s="187" t="s">
        <v>433</v>
      </c>
      <c r="K1612" s="187"/>
      <c r="L1612" s="187">
        <v>1.1000000000000001</v>
      </c>
    </row>
    <row r="1613" spans="2:12" ht="20.100000000000001" customHeight="1" x14ac:dyDescent="0.4">
      <c r="B1613" s="187" t="s">
        <v>446</v>
      </c>
      <c r="C1613" s="187" t="s">
        <v>447</v>
      </c>
      <c r="D1613" s="187" t="s">
        <v>399</v>
      </c>
      <c r="E1613" s="187" t="s">
        <v>404</v>
      </c>
      <c r="F1613" s="187">
        <v>15</v>
      </c>
      <c r="G1613" s="187"/>
      <c r="H1613" s="187"/>
      <c r="I1613" s="187" t="s">
        <v>403</v>
      </c>
      <c r="J1613" s="187" t="s">
        <v>433</v>
      </c>
      <c r="K1613" s="187"/>
      <c r="L1613" s="187">
        <v>1.1000000000000001</v>
      </c>
    </row>
    <row r="1614" spans="2:12" ht="20.100000000000001" customHeight="1" x14ac:dyDescent="0.4">
      <c r="B1614" s="187" t="s">
        <v>446</v>
      </c>
      <c r="C1614" s="187" t="s">
        <v>452</v>
      </c>
      <c r="D1614" s="187" t="s">
        <v>399</v>
      </c>
      <c r="E1614" s="187" t="s">
        <v>403</v>
      </c>
      <c r="F1614" s="187">
        <v>14</v>
      </c>
      <c r="G1614" s="187"/>
      <c r="H1614" s="187"/>
      <c r="I1614" s="187" t="s">
        <v>404</v>
      </c>
      <c r="J1614" s="187" t="s">
        <v>433</v>
      </c>
      <c r="K1614" s="187"/>
      <c r="L1614" s="187">
        <v>1.1000000000000001</v>
      </c>
    </row>
    <row r="1615" spans="2:12" ht="20.100000000000001" customHeight="1" x14ac:dyDescent="0.4">
      <c r="B1615" s="187" t="s">
        <v>446</v>
      </c>
      <c r="C1615" s="187" t="s">
        <v>452</v>
      </c>
      <c r="D1615" s="187" t="s">
        <v>399</v>
      </c>
      <c r="E1615" s="187" t="s">
        <v>403</v>
      </c>
      <c r="F1615" s="187">
        <v>15</v>
      </c>
      <c r="G1615" s="187"/>
      <c r="H1615" s="187"/>
      <c r="I1615" s="187" t="s">
        <v>404</v>
      </c>
      <c r="J1615" s="187" t="s">
        <v>433</v>
      </c>
      <c r="K1615" s="187"/>
      <c r="L1615" s="187">
        <v>1.1000000000000001</v>
      </c>
    </row>
    <row r="1616" spans="2:12" ht="20.100000000000001" customHeight="1" x14ac:dyDescent="0.4">
      <c r="B1616" s="187" t="s">
        <v>397</v>
      </c>
      <c r="C1616" s="187" t="s">
        <v>445</v>
      </c>
      <c r="D1616" s="187" t="s">
        <v>408</v>
      </c>
      <c r="E1616" s="187" t="s">
        <v>434</v>
      </c>
      <c r="F1616" s="187">
        <v>10</v>
      </c>
      <c r="G1616" s="187" t="s">
        <v>409</v>
      </c>
      <c r="H1616" s="187">
        <v>10</v>
      </c>
      <c r="I1616" s="187" t="s">
        <v>418</v>
      </c>
      <c r="J1616" s="187" t="s">
        <v>433</v>
      </c>
      <c r="K1616" s="187">
        <v>0.52</v>
      </c>
      <c r="L1616" s="187">
        <v>1.2</v>
      </c>
    </row>
    <row r="1617" spans="2:12" ht="20.100000000000001" customHeight="1" x14ac:dyDescent="0.4">
      <c r="B1617" s="187" t="s">
        <v>397</v>
      </c>
      <c r="C1617" s="187" t="s">
        <v>445</v>
      </c>
      <c r="D1617" s="187" t="s">
        <v>419</v>
      </c>
      <c r="E1617" s="187" t="s">
        <v>444</v>
      </c>
      <c r="F1617" s="187">
        <v>10</v>
      </c>
      <c r="G1617" s="187" t="s">
        <v>420</v>
      </c>
      <c r="H1617" s="187">
        <v>10</v>
      </c>
      <c r="I1617" s="187" t="s">
        <v>412</v>
      </c>
      <c r="J1617" s="187" t="s">
        <v>433</v>
      </c>
      <c r="K1617" s="187">
        <v>0.52</v>
      </c>
      <c r="L1617" s="187">
        <v>1.2</v>
      </c>
    </row>
    <row r="1618" spans="2:12" ht="20.100000000000001" customHeight="1" x14ac:dyDescent="0.4">
      <c r="B1618" s="187" t="s">
        <v>397</v>
      </c>
      <c r="C1618" s="187" t="s">
        <v>445</v>
      </c>
      <c r="D1618" s="187" t="s">
        <v>419</v>
      </c>
      <c r="E1618" s="187" t="s">
        <v>434</v>
      </c>
      <c r="F1618" s="187">
        <v>9</v>
      </c>
      <c r="G1618" s="187" t="s">
        <v>420</v>
      </c>
      <c r="H1618" s="187">
        <v>9</v>
      </c>
      <c r="I1618" s="187" t="s">
        <v>418</v>
      </c>
      <c r="J1618" s="187" t="s">
        <v>433</v>
      </c>
      <c r="K1618" s="187">
        <v>0.51</v>
      </c>
      <c r="L1618" s="187">
        <v>1.2</v>
      </c>
    </row>
    <row r="1619" spans="2:12" ht="20.100000000000001" customHeight="1" x14ac:dyDescent="0.4">
      <c r="B1619" s="187" t="s">
        <v>397</v>
      </c>
      <c r="C1619" s="187" t="s">
        <v>445</v>
      </c>
      <c r="D1619" s="187" t="s">
        <v>419</v>
      </c>
      <c r="E1619" s="187" t="s">
        <v>444</v>
      </c>
      <c r="F1619" s="187">
        <v>9</v>
      </c>
      <c r="G1619" s="187" t="s">
        <v>438</v>
      </c>
      <c r="H1619" s="187">
        <v>10</v>
      </c>
      <c r="I1619" s="187" t="s">
        <v>412</v>
      </c>
      <c r="J1619" s="187" t="s">
        <v>433</v>
      </c>
      <c r="K1619" s="187">
        <v>0.52</v>
      </c>
      <c r="L1619" s="187">
        <v>1.2</v>
      </c>
    </row>
    <row r="1620" spans="2:12" ht="20.100000000000001" customHeight="1" x14ac:dyDescent="0.4">
      <c r="B1620" s="187" t="s">
        <v>397</v>
      </c>
      <c r="C1620" s="187" t="s">
        <v>445</v>
      </c>
      <c r="D1620" s="187" t="s">
        <v>419</v>
      </c>
      <c r="E1620" s="187" t="s">
        <v>434</v>
      </c>
      <c r="F1620" s="187">
        <v>8</v>
      </c>
      <c r="G1620" s="187" t="s">
        <v>438</v>
      </c>
      <c r="H1620" s="187">
        <v>9</v>
      </c>
      <c r="I1620" s="187" t="s">
        <v>418</v>
      </c>
      <c r="J1620" s="187" t="s">
        <v>433</v>
      </c>
      <c r="K1620" s="187">
        <v>0.51</v>
      </c>
      <c r="L1620" s="187">
        <v>1.2</v>
      </c>
    </row>
    <row r="1621" spans="2:12" ht="20.100000000000001" customHeight="1" x14ac:dyDescent="0.4">
      <c r="B1621" s="187" t="s">
        <v>397</v>
      </c>
      <c r="C1621" s="187" t="s">
        <v>445</v>
      </c>
      <c r="D1621" s="187" t="s">
        <v>421</v>
      </c>
      <c r="E1621" s="187" t="s">
        <v>434</v>
      </c>
      <c r="F1621" s="187">
        <v>9</v>
      </c>
      <c r="G1621" s="187" t="s">
        <v>422</v>
      </c>
      <c r="H1621" s="187">
        <v>9</v>
      </c>
      <c r="I1621" s="187" t="s">
        <v>418</v>
      </c>
      <c r="J1621" s="187" t="s">
        <v>433</v>
      </c>
      <c r="K1621" s="187">
        <v>0.51</v>
      </c>
      <c r="L1621" s="187">
        <v>1.2</v>
      </c>
    </row>
    <row r="1622" spans="2:12" ht="20.100000000000001" customHeight="1" x14ac:dyDescent="0.4">
      <c r="B1622" s="187" t="s">
        <v>397</v>
      </c>
      <c r="C1622" s="187" t="s">
        <v>445</v>
      </c>
      <c r="D1622" s="187" t="s">
        <v>421</v>
      </c>
      <c r="E1622" s="187" t="s">
        <v>444</v>
      </c>
      <c r="F1622" s="187">
        <v>9</v>
      </c>
      <c r="G1622" s="187" t="s">
        <v>439</v>
      </c>
      <c r="H1622" s="187">
        <v>10</v>
      </c>
      <c r="I1622" s="187" t="s">
        <v>412</v>
      </c>
      <c r="J1622" s="187" t="s">
        <v>433</v>
      </c>
      <c r="K1622" s="187">
        <v>0.52</v>
      </c>
      <c r="L1622" s="187">
        <v>1.2</v>
      </c>
    </row>
    <row r="1623" spans="2:12" ht="20.100000000000001" customHeight="1" x14ac:dyDescent="0.4">
      <c r="B1623" s="187" t="s">
        <v>397</v>
      </c>
      <c r="C1623" s="187" t="s">
        <v>445</v>
      </c>
      <c r="D1623" s="187" t="s">
        <v>421</v>
      </c>
      <c r="E1623" s="187" t="s">
        <v>434</v>
      </c>
      <c r="F1623" s="187">
        <v>8</v>
      </c>
      <c r="G1623" s="187" t="s">
        <v>439</v>
      </c>
      <c r="H1623" s="187">
        <v>9</v>
      </c>
      <c r="I1623" s="187" t="s">
        <v>418</v>
      </c>
      <c r="J1623" s="187" t="s">
        <v>433</v>
      </c>
      <c r="K1623" s="187">
        <v>0.51</v>
      </c>
      <c r="L1623" s="187">
        <v>1.2</v>
      </c>
    </row>
    <row r="1624" spans="2:12" ht="20.100000000000001" customHeight="1" x14ac:dyDescent="0.4">
      <c r="B1624" s="187" t="s">
        <v>397</v>
      </c>
      <c r="C1624" s="187" t="s">
        <v>445</v>
      </c>
      <c r="D1624" s="187" t="s">
        <v>423</v>
      </c>
      <c r="E1624" s="187" t="s">
        <v>444</v>
      </c>
      <c r="F1624" s="187">
        <v>10</v>
      </c>
      <c r="G1624" s="187" t="s">
        <v>424</v>
      </c>
      <c r="H1624" s="187">
        <v>10</v>
      </c>
      <c r="I1624" s="187" t="s">
        <v>412</v>
      </c>
      <c r="J1624" s="187" t="s">
        <v>433</v>
      </c>
      <c r="K1624" s="187">
        <v>0.41</v>
      </c>
      <c r="L1624" s="187">
        <v>1.2</v>
      </c>
    </row>
    <row r="1625" spans="2:12" ht="20.100000000000001" customHeight="1" x14ac:dyDescent="0.4">
      <c r="B1625" s="187" t="s">
        <v>397</v>
      </c>
      <c r="C1625" s="187" t="s">
        <v>445</v>
      </c>
      <c r="D1625" s="187" t="s">
        <v>423</v>
      </c>
      <c r="E1625" s="187" t="s">
        <v>434</v>
      </c>
      <c r="F1625" s="187">
        <v>9</v>
      </c>
      <c r="G1625" s="187" t="s">
        <v>424</v>
      </c>
      <c r="H1625" s="187">
        <v>9</v>
      </c>
      <c r="I1625" s="187" t="s">
        <v>418</v>
      </c>
      <c r="J1625" s="187" t="s">
        <v>433</v>
      </c>
      <c r="K1625" s="187">
        <v>0.41</v>
      </c>
      <c r="L1625" s="187">
        <v>1.2</v>
      </c>
    </row>
    <row r="1626" spans="2:12" ht="20.100000000000001" customHeight="1" x14ac:dyDescent="0.4">
      <c r="B1626" s="187" t="s">
        <v>397</v>
      </c>
      <c r="C1626" s="187" t="s">
        <v>445</v>
      </c>
      <c r="D1626" s="187" t="s">
        <v>405</v>
      </c>
      <c r="E1626" s="187" t="s">
        <v>434</v>
      </c>
      <c r="F1626" s="187">
        <v>9</v>
      </c>
      <c r="G1626" s="187" t="s">
        <v>406</v>
      </c>
      <c r="H1626" s="187">
        <v>10</v>
      </c>
      <c r="I1626" s="187" t="s">
        <v>418</v>
      </c>
      <c r="J1626" s="187" t="s">
        <v>433</v>
      </c>
      <c r="K1626" s="187">
        <v>0.52</v>
      </c>
      <c r="L1626" s="187">
        <v>1.2</v>
      </c>
    </row>
    <row r="1627" spans="2:12" ht="20.100000000000001" customHeight="1" x14ac:dyDescent="0.4">
      <c r="B1627" s="187" t="s">
        <v>397</v>
      </c>
      <c r="C1627" s="187" t="s">
        <v>445</v>
      </c>
      <c r="D1627" s="187" t="s">
        <v>408</v>
      </c>
      <c r="E1627" s="187" t="s">
        <v>444</v>
      </c>
      <c r="F1627" s="187">
        <v>10</v>
      </c>
      <c r="G1627" s="187" t="s">
        <v>409</v>
      </c>
      <c r="H1627" s="187">
        <v>10</v>
      </c>
      <c r="I1627" s="187" t="s">
        <v>412</v>
      </c>
      <c r="J1627" s="187" t="s">
        <v>433</v>
      </c>
      <c r="K1627" s="187">
        <v>0.53</v>
      </c>
      <c r="L1627" s="187">
        <v>1.2</v>
      </c>
    </row>
    <row r="1628" spans="2:12" ht="20.100000000000001" customHeight="1" x14ac:dyDescent="0.4">
      <c r="B1628" s="187" t="s">
        <v>397</v>
      </c>
      <c r="C1628" s="187" t="s">
        <v>445</v>
      </c>
      <c r="D1628" s="187" t="s">
        <v>408</v>
      </c>
      <c r="E1628" s="187" t="s">
        <v>434</v>
      </c>
      <c r="F1628" s="187">
        <v>9</v>
      </c>
      <c r="G1628" s="187" t="s">
        <v>409</v>
      </c>
      <c r="H1628" s="187">
        <v>9</v>
      </c>
      <c r="I1628" s="187" t="s">
        <v>418</v>
      </c>
      <c r="J1628" s="187" t="s">
        <v>433</v>
      </c>
      <c r="K1628" s="187">
        <v>0.52</v>
      </c>
      <c r="L1628" s="187">
        <v>1.2</v>
      </c>
    </row>
    <row r="1629" spans="2:12" ht="20.100000000000001" customHeight="1" x14ac:dyDescent="0.4">
      <c r="B1629" s="187" t="s">
        <v>397</v>
      </c>
      <c r="C1629" s="187" t="s">
        <v>445</v>
      </c>
      <c r="D1629" s="187" t="s">
        <v>419</v>
      </c>
      <c r="E1629" s="187" t="s">
        <v>404</v>
      </c>
      <c r="F1629" s="187">
        <v>10</v>
      </c>
      <c r="G1629" s="187" t="s">
        <v>420</v>
      </c>
      <c r="H1629" s="187">
        <v>10</v>
      </c>
      <c r="I1629" s="187" t="s">
        <v>411</v>
      </c>
      <c r="J1629" s="187" t="s">
        <v>433</v>
      </c>
      <c r="K1629" s="187">
        <v>0.53</v>
      </c>
      <c r="L1629" s="187">
        <v>1.2</v>
      </c>
    </row>
    <row r="1630" spans="2:12" ht="20.100000000000001" customHeight="1" x14ac:dyDescent="0.4">
      <c r="B1630" s="187" t="s">
        <v>397</v>
      </c>
      <c r="C1630" s="187" t="s">
        <v>445</v>
      </c>
      <c r="D1630" s="187" t="s">
        <v>419</v>
      </c>
      <c r="E1630" s="187" t="s">
        <v>444</v>
      </c>
      <c r="F1630" s="187">
        <v>9</v>
      </c>
      <c r="G1630" s="187" t="s">
        <v>420</v>
      </c>
      <c r="H1630" s="187">
        <v>9</v>
      </c>
      <c r="I1630" s="187" t="s">
        <v>412</v>
      </c>
      <c r="J1630" s="187" t="s">
        <v>433</v>
      </c>
      <c r="K1630" s="187">
        <v>0.52</v>
      </c>
      <c r="L1630" s="187">
        <v>1.2</v>
      </c>
    </row>
    <row r="1631" spans="2:12" ht="20.100000000000001" customHeight="1" x14ac:dyDescent="0.4">
      <c r="B1631" s="187" t="s">
        <v>397</v>
      </c>
      <c r="C1631" s="187" t="s">
        <v>445</v>
      </c>
      <c r="D1631" s="187" t="s">
        <v>419</v>
      </c>
      <c r="E1631" s="187" t="s">
        <v>404</v>
      </c>
      <c r="F1631" s="187">
        <v>9</v>
      </c>
      <c r="G1631" s="187" t="s">
        <v>438</v>
      </c>
      <c r="H1631" s="187">
        <v>10</v>
      </c>
      <c r="I1631" s="187" t="s">
        <v>411</v>
      </c>
      <c r="J1631" s="187" t="s">
        <v>433</v>
      </c>
      <c r="K1631" s="187">
        <v>0.52</v>
      </c>
      <c r="L1631" s="187">
        <v>1.2</v>
      </c>
    </row>
    <row r="1632" spans="2:12" ht="20.100000000000001" customHeight="1" x14ac:dyDescent="0.4">
      <c r="B1632" s="187" t="s">
        <v>397</v>
      </c>
      <c r="C1632" s="187" t="s">
        <v>445</v>
      </c>
      <c r="D1632" s="187" t="s">
        <v>419</v>
      </c>
      <c r="E1632" s="187" t="s">
        <v>444</v>
      </c>
      <c r="F1632" s="187">
        <v>8</v>
      </c>
      <c r="G1632" s="187" t="s">
        <v>438</v>
      </c>
      <c r="H1632" s="187">
        <v>9</v>
      </c>
      <c r="I1632" s="187" t="s">
        <v>412</v>
      </c>
      <c r="J1632" s="187" t="s">
        <v>433</v>
      </c>
      <c r="K1632" s="187">
        <v>0.52</v>
      </c>
      <c r="L1632" s="187">
        <v>1.2</v>
      </c>
    </row>
    <row r="1633" spans="2:12" ht="20.100000000000001" customHeight="1" x14ac:dyDescent="0.4">
      <c r="B1633" s="187" t="s">
        <v>397</v>
      </c>
      <c r="C1633" s="187" t="s">
        <v>445</v>
      </c>
      <c r="D1633" s="187" t="s">
        <v>421</v>
      </c>
      <c r="E1633" s="187" t="s">
        <v>404</v>
      </c>
      <c r="F1633" s="187">
        <v>10</v>
      </c>
      <c r="G1633" s="187" t="s">
        <v>422</v>
      </c>
      <c r="H1633" s="187">
        <v>10</v>
      </c>
      <c r="I1633" s="187" t="s">
        <v>411</v>
      </c>
      <c r="J1633" s="187" t="s">
        <v>433</v>
      </c>
      <c r="K1633" s="187">
        <v>0.53</v>
      </c>
      <c r="L1633" s="187">
        <v>1.2</v>
      </c>
    </row>
    <row r="1634" spans="2:12" ht="20.100000000000001" customHeight="1" x14ac:dyDescent="0.4">
      <c r="B1634" s="187" t="s">
        <v>397</v>
      </c>
      <c r="C1634" s="187" t="s">
        <v>445</v>
      </c>
      <c r="D1634" s="187" t="s">
        <v>421</v>
      </c>
      <c r="E1634" s="187" t="s">
        <v>444</v>
      </c>
      <c r="F1634" s="187">
        <v>9</v>
      </c>
      <c r="G1634" s="187" t="s">
        <v>422</v>
      </c>
      <c r="H1634" s="187">
        <v>9</v>
      </c>
      <c r="I1634" s="187" t="s">
        <v>412</v>
      </c>
      <c r="J1634" s="187" t="s">
        <v>433</v>
      </c>
      <c r="K1634" s="187">
        <v>0.52</v>
      </c>
      <c r="L1634" s="187">
        <v>1.2</v>
      </c>
    </row>
    <row r="1635" spans="2:12" ht="20.100000000000001" customHeight="1" x14ac:dyDescent="0.4">
      <c r="B1635" s="187" t="s">
        <v>397</v>
      </c>
      <c r="C1635" s="187" t="s">
        <v>445</v>
      </c>
      <c r="D1635" s="187" t="s">
        <v>421</v>
      </c>
      <c r="E1635" s="187" t="s">
        <v>404</v>
      </c>
      <c r="F1635" s="187">
        <v>9</v>
      </c>
      <c r="G1635" s="187" t="s">
        <v>439</v>
      </c>
      <c r="H1635" s="187">
        <v>10</v>
      </c>
      <c r="I1635" s="187" t="s">
        <v>411</v>
      </c>
      <c r="J1635" s="187" t="s">
        <v>433</v>
      </c>
      <c r="K1635" s="187">
        <v>0.52</v>
      </c>
      <c r="L1635" s="187">
        <v>1.2</v>
      </c>
    </row>
    <row r="1636" spans="2:12" ht="20.100000000000001" customHeight="1" x14ac:dyDescent="0.4">
      <c r="B1636" s="187" t="s">
        <v>397</v>
      </c>
      <c r="C1636" s="187" t="s">
        <v>445</v>
      </c>
      <c r="D1636" s="187" t="s">
        <v>421</v>
      </c>
      <c r="E1636" s="187" t="s">
        <v>444</v>
      </c>
      <c r="F1636" s="187">
        <v>8</v>
      </c>
      <c r="G1636" s="187" t="s">
        <v>439</v>
      </c>
      <c r="H1636" s="187">
        <v>9</v>
      </c>
      <c r="I1636" s="187" t="s">
        <v>412</v>
      </c>
      <c r="J1636" s="187" t="s">
        <v>433</v>
      </c>
      <c r="K1636" s="187">
        <v>0.52</v>
      </c>
      <c r="L1636" s="187">
        <v>1.2</v>
      </c>
    </row>
    <row r="1637" spans="2:12" ht="20.100000000000001" customHeight="1" x14ac:dyDescent="0.4">
      <c r="B1637" s="187" t="s">
        <v>397</v>
      </c>
      <c r="C1637" s="187" t="s">
        <v>445</v>
      </c>
      <c r="D1637" s="187" t="s">
        <v>423</v>
      </c>
      <c r="E1637" s="187" t="s">
        <v>404</v>
      </c>
      <c r="F1637" s="187">
        <v>10</v>
      </c>
      <c r="G1637" s="187" t="s">
        <v>424</v>
      </c>
      <c r="H1637" s="187">
        <v>10</v>
      </c>
      <c r="I1637" s="187" t="s">
        <v>411</v>
      </c>
      <c r="J1637" s="187" t="s">
        <v>433</v>
      </c>
      <c r="K1637" s="187">
        <v>0.42</v>
      </c>
      <c r="L1637" s="187">
        <v>1.2</v>
      </c>
    </row>
    <row r="1638" spans="2:12" ht="20.100000000000001" customHeight="1" x14ac:dyDescent="0.4">
      <c r="B1638" s="187" t="s">
        <v>397</v>
      </c>
      <c r="C1638" s="187" t="s">
        <v>445</v>
      </c>
      <c r="D1638" s="187" t="s">
        <v>423</v>
      </c>
      <c r="E1638" s="187" t="s">
        <v>444</v>
      </c>
      <c r="F1638" s="187">
        <v>9</v>
      </c>
      <c r="G1638" s="187" t="s">
        <v>424</v>
      </c>
      <c r="H1638" s="187">
        <v>9</v>
      </c>
      <c r="I1638" s="187" t="s">
        <v>412</v>
      </c>
      <c r="J1638" s="187" t="s">
        <v>433</v>
      </c>
      <c r="K1638" s="187">
        <v>0.42</v>
      </c>
      <c r="L1638" s="187">
        <v>1.2</v>
      </c>
    </row>
    <row r="1639" spans="2:12" ht="20.100000000000001" customHeight="1" x14ac:dyDescent="0.4">
      <c r="B1639" s="187" t="s">
        <v>397</v>
      </c>
      <c r="C1639" s="187" t="s">
        <v>443</v>
      </c>
      <c r="D1639" s="187" t="s">
        <v>419</v>
      </c>
      <c r="E1639" s="187" t="s">
        <v>434</v>
      </c>
      <c r="F1639" s="187">
        <v>10</v>
      </c>
      <c r="G1639" s="187" t="s">
        <v>420</v>
      </c>
      <c r="H1639" s="187">
        <v>10</v>
      </c>
      <c r="I1639" s="187" t="s">
        <v>414</v>
      </c>
      <c r="J1639" s="187" t="s">
        <v>433</v>
      </c>
      <c r="K1639" s="187">
        <v>0.51</v>
      </c>
      <c r="L1639" s="187">
        <v>1.2</v>
      </c>
    </row>
    <row r="1640" spans="2:12" ht="20.100000000000001" customHeight="1" x14ac:dyDescent="0.4">
      <c r="B1640" s="187" t="s">
        <v>397</v>
      </c>
      <c r="C1640" s="187" t="s">
        <v>443</v>
      </c>
      <c r="D1640" s="187" t="s">
        <v>419</v>
      </c>
      <c r="E1640" s="187" t="s">
        <v>444</v>
      </c>
      <c r="F1640" s="187">
        <v>10</v>
      </c>
      <c r="G1640" s="187" t="s">
        <v>438</v>
      </c>
      <c r="H1640" s="187">
        <v>10</v>
      </c>
      <c r="I1640" s="187" t="s">
        <v>414</v>
      </c>
      <c r="J1640" s="187" t="s">
        <v>433</v>
      </c>
      <c r="K1640" s="187">
        <v>0.52</v>
      </c>
      <c r="L1640" s="187">
        <v>1.2</v>
      </c>
    </row>
    <row r="1641" spans="2:12" ht="20.100000000000001" customHeight="1" x14ac:dyDescent="0.4">
      <c r="B1641" s="187" t="s">
        <v>397</v>
      </c>
      <c r="C1641" s="187" t="s">
        <v>443</v>
      </c>
      <c r="D1641" s="187" t="s">
        <v>419</v>
      </c>
      <c r="E1641" s="187" t="s">
        <v>434</v>
      </c>
      <c r="F1641" s="187">
        <v>9</v>
      </c>
      <c r="G1641" s="187" t="s">
        <v>438</v>
      </c>
      <c r="H1641" s="187">
        <v>10</v>
      </c>
      <c r="I1641" s="187" t="s">
        <v>414</v>
      </c>
      <c r="J1641" s="187" t="s">
        <v>433</v>
      </c>
      <c r="K1641" s="187">
        <v>0.51</v>
      </c>
      <c r="L1641" s="187">
        <v>1.2</v>
      </c>
    </row>
    <row r="1642" spans="2:12" ht="20.100000000000001" customHeight="1" x14ac:dyDescent="0.4">
      <c r="B1642" s="187" t="s">
        <v>397</v>
      </c>
      <c r="C1642" s="187" t="s">
        <v>443</v>
      </c>
      <c r="D1642" s="187" t="s">
        <v>421</v>
      </c>
      <c r="E1642" s="187" t="s">
        <v>434</v>
      </c>
      <c r="F1642" s="187">
        <v>10</v>
      </c>
      <c r="G1642" s="187" t="s">
        <v>422</v>
      </c>
      <c r="H1642" s="187">
        <v>10</v>
      </c>
      <c r="I1642" s="187" t="s">
        <v>414</v>
      </c>
      <c r="J1642" s="187" t="s">
        <v>433</v>
      </c>
      <c r="K1642" s="187">
        <v>0.51</v>
      </c>
      <c r="L1642" s="187">
        <v>1.2</v>
      </c>
    </row>
    <row r="1643" spans="2:12" ht="20.100000000000001" customHeight="1" x14ac:dyDescent="0.4">
      <c r="B1643" s="187" t="s">
        <v>397</v>
      </c>
      <c r="C1643" s="187" t="s">
        <v>443</v>
      </c>
      <c r="D1643" s="187" t="s">
        <v>421</v>
      </c>
      <c r="E1643" s="187" t="s">
        <v>444</v>
      </c>
      <c r="F1643" s="187">
        <v>10</v>
      </c>
      <c r="G1643" s="187" t="s">
        <v>439</v>
      </c>
      <c r="H1643" s="187">
        <v>10</v>
      </c>
      <c r="I1643" s="187" t="s">
        <v>414</v>
      </c>
      <c r="J1643" s="187" t="s">
        <v>433</v>
      </c>
      <c r="K1643" s="187">
        <v>0.52</v>
      </c>
      <c r="L1643" s="187">
        <v>1.2</v>
      </c>
    </row>
    <row r="1644" spans="2:12" ht="20.100000000000001" customHeight="1" x14ac:dyDescent="0.4">
      <c r="B1644" s="187" t="s">
        <v>397</v>
      </c>
      <c r="C1644" s="187" t="s">
        <v>443</v>
      </c>
      <c r="D1644" s="187" t="s">
        <v>421</v>
      </c>
      <c r="E1644" s="187" t="s">
        <v>434</v>
      </c>
      <c r="F1644" s="187">
        <v>9</v>
      </c>
      <c r="G1644" s="187" t="s">
        <v>439</v>
      </c>
      <c r="H1644" s="187">
        <v>10</v>
      </c>
      <c r="I1644" s="187" t="s">
        <v>414</v>
      </c>
      <c r="J1644" s="187" t="s">
        <v>433</v>
      </c>
      <c r="K1644" s="187">
        <v>0.51</v>
      </c>
      <c r="L1644" s="187">
        <v>1.2</v>
      </c>
    </row>
    <row r="1645" spans="2:12" ht="20.100000000000001" customHeight="1" x14ac:dyDescent="0.4">
      <c r="B1645" s="187" t="s">
        <v>397</v>
      </c>
      <c r="C1645" s="187" t="s">
        <v>443</v>
      </c>
      <c r="D1645" s="187" t="s">
        <v>423</v>
      </c>
      <c r="E1645" s="187" t="s">
        <v>434</v>
      </c>
      <c r="F1645" s="187">
        <v>10</v>
      </c>
      <c r="G1645" s="187" t="s">
        <v>424</v>
      </c>
      <c r="H1645" s="187">
        <v>10</v>
      </c>
      <c r="I1645" s="187" t="s">
        <v>414</v>
      </c>
      <c r="J1645" s="187" t="s">
        <v>433</v>
      </c>
      <c r="K1645" s="187">
        <v>0.41</v>
      </c>
      <c r="L1645" s="187">
        <v>1.2</v>
      </c>
    </row>
    <row r="1646" spans="2:12" ht="20.100000000000001" customHeight="1" x14ac:dyDescent="0.4">
      <c r="B1646" s="187" t="s">
        <v>397</v>
      </c>
      <c r="C1646" s="187" t="s">
        <v>443</v>
      </c>
      <c r="D1646" s="187" t="s">
        <v>425</v>
      </c>
      <c r="E1646" s="187" t="s">
        <v>434</v>
      </c>
      <c r="F1646" s="187">
        <v>10</v>
      </c>
      <c r="G1646" s="187" t="s">
        <v>409</v>
      </c>
      <c r="H1646" s="187">
        <v>10</v>
      </c>
      <c r="I1646" s="187" t="s">
        <v>416</v>
      </c>
      <c r="J1646" s="187" t="s">
        <v>433</v>
      </c>
      <c r="K1646" s="187">
        <v>0.52</v>
      </c>
      <c r="L1646" s="187">
        <v>1.2</v>
      </c>
    </row>
    <row r="1647" spans="2:12" ht="20.100000000000001" customHeight="1" x14ac:dyDescent="0.4">
      <c r="B1647" s="187" t="s">
        <v>397</v>
      </c>
      <c r="C1647" s="187" t="s">
        <v>426</v>
      </c>
      <c r="D1647" s="187" t="s">
        <v>405</v>
      </c>
      <c r="E1647" s="187" t="s">
        <v>418</v>
      </c>
      <c r="F1647" s="187">
        <v>6</v>
      </c>
      <c r="G1647" s="187" t="s">
        <v>406</v>
      </c>
      <c r="H1647" s="187">
        <v>7</v>
      </c>
      <c r="I1647" s="187" t="s">
        <v>418</v>
      </c>
      <c r="J1647" s="187" t="s">
        <v>433</v>
      </c>
      <c r="K1647" s="187">
        <v>0.44</v>
      </c>
      <c r="L1647" s="187">
        <v>1.2</v>
      </c>
    </row>
    <row r="1648" spans="2:12" ht="20.100000000000001" customHeight="1" x14ac:dyDescent="0.4">
      <c r="B1648" s="187" t="s">
        <v>397</v>
      </c>
      <c r="C1648" s="187" t="s">
        <v>426</v>
      </c>
      <c r="D1648" s="187" t="s">
        <v>408</v>
      </c>
      <c r="E1648" s="187" t="s">
        <v>418</v>
      </c>
      <c r="F1648" s="187">
        <v>6</v>
      </c>
      <c r="G1648" s="187" t="s">
        <v>409</v>
      </c>
      <c r="H1648" s="187">
        <v>6</v>
      </c>
      <c r="I1648" s="187" t="s">
        <v>418</v>
      </c>
      <c r="J1648" s="187" t="s">
        <v>433</v>
      </c>
      <c r="K1648" s="187">
        <v>0.44</v>
      </c>
      <c r="L1648" s="187">
        <v>1.2</v>
      </c>
    </row>
    <row r="1649" spans="2:12" ht="20.100000000000001" customHeight="1" x14ac:dyDescent="0.4">
      <c r="B1649" s="187" t="s">
        <v>397</v>
      </c>
      <c r="C1649" s="187" t="s">
        <v>426</v>
      </c>
      <c r="D1649" s="187" t="s">
        <v>419</v>
      </c>
      <c r="E1649" s="187" t="s">
        <v>412</v>
      </c>
      <c r="F1649" s="187">
        <v>6</v>
      </c>
      <c r="G1649" s="187" t="s">
        <v>420</v>
      </c>
      <c r="H1649" s="187">
        <v>6</v>
      </c>
      <c r="I1649" s="187" t="s">
        <v>412</v>
      </c>
      <c r="J1649" s="187" t="s">
        <v>433</v>
      </c>
      <c r="K1649" s="187">
        <v>0.44</v>
      </c>
      <c r="L1649" s="187">
        <v>1.2</v>
      </c>
    </row>
    <row r="1650" spans="2:12" ht="20.100000000000001" customHeight="1" x14ac:dyDescent="0.4">
      <c r="B1650" s="187" t="s">
        <v>397</v>
      </c>
      <c r="C1650" s="187" t="s">
        <v>426</v>
      </c>
      <c r="D1650" s="187" t="s">
        <v>421</v>
      </c>
      <c r="E1650" s="187" t="s">
        <v>412</v>
      </c>
      <c r="F1650" s="187">
        <v>6</v>
      </c>
      <c r="G1650" s="187" t="s">
        <v>422</v>
      </c>
      <c r="H1650" s="187">
        <v>6</v>
      </c>
      <c r="I1650" s="187" t="s">
        <v>412</v>
      </c>
      <c r="J1650" s="187" t="s">
        <v>433</v>
      </c>
      <c r="K1650" s="187">
        <v>0.44</v>
      </c>
      <c r="L1650" s="187">
        <v>1.2</v>
      </c>
    </row>
    <row r="1651" spans="2:12" ht="20.100000000000001" customHeight="1" x14ac:dyDescent="0.4">
      <c r="B1651" s="187" t="s">
        <v>397</v>
      </c>
      <c r="C1651" s="187" t="s">
        <v>426</v>
      </c>
      <c r="D1651" s="187" t="s">
        <v>423</v>
      </c>
      <c r="E1651" s="187" t="s">
        <v>412</v>
      </c>
      <c r="F1651" s="187">
        <v>6</v>
      </c>
      <c r="G1651" s="187" t="s">
        <v>424</v>
      </c>
      <c r="H1651" s="187">
        <v>6</v>
      </c>
      <c r="I1651" s="187" t="s">
        <v>412</v>
      </c>
      <c r="J1651" s="187" t="s">
        <v>433</v>
      </c>
      <c r="K1651" s="187">
        <v>0.37</v>
      </c>
      <c r="L1651" s="187">
        <v>1.2</v>
      </c>
    </row>
    <row r="1652" spans="2:12" ht="20.100000000000001" customHeight="1" x14ac:dyDescent="0.4">
      <c r="B1652" s="187" t="s">
        <v>397</v>
      </c>
      <c r="C1652" s="187" t="s">
        <v>398</v>
      </c>
      <c r="D1652" s="187" t="s">
        <v>408</v>
      </c>
      <c r="E1652" s="187" t="s">
        <v>407</v>
      </c>
      <c r="F1652" s="187">
        <v>6</v>
      </c>
      <c r="G1652" s="187" t="s">
        <v>409</v>
      </c>
      <c r="H1652" s="187">
        <v>6</v>
      </c>
      <c r="I1652" s="187" t="s">
        <v>407</v>
      </c>
      <c r="J1652" s="187" t="s">
        <v>433</v>
      </c>
      <c r="K1652" s="187">
        <v>0.32</v>
      </c>
      <c r="L1652" s="187">
        <v>1.2</v>
      </c>
    </row>
    <row r="1653" spans="2:12" ht="20.100000000000001" customHeight="1" x14ac:dyDescent="0.4">
      <c r="B1653" s="187" t="s">
        <v>397</v>
      </c>
      <c r="C1653" s="187" t="s">
        <v>398</v>
      </c>
      <c r="D1653" s="187" t="s">
        <v>419</v>
      </c>
      <c r="E1653" s="187" t="s">
        <v>400</v>
      </c>
      <c r="F1653" s="187">
        <v>6</v>
      </c>
      <c r="G1653" s="187" t="s">
        <v>420</v>
      </c>
      <c r="H1653" s="187">
        <v>6</v>
      </c>
      <c r="I1653" s="187" t="s">
        <v>400</v>
      </c>
      <c r="J1653" s="187" t="s">
        <v>433</v>
      </c>
      <c r="K1653" s="187">
        <v>0.32</v>
      </c>
      <c r="L1653" s="187">
        <v>1.2</v>
      </c>
    </row>
    <row r="1654" spans="2:12" ht="20.100000000000001" customHeight="1" x14ac:dyDescent="0.4">
      <c r="B1654" s="187" t="s">
        <v>397</v>
      </c>
      <c r="C1654" s="187" t="s">
        <v>398</v>
      </c>
      <c r="D1654" s="187" t="s">
        <v>421</v>
      </c>
      <c r="E1654" s="187" t="s">
        <v>400</v>
      </c>
      <c r="F1654" s="187">
        <v>6</v>
      </c>
      <c r="G1654" s="187" t="s">
        <v>422</v>
      </c>
      <c r="H1654" s="187">
        <v>6</v>
      </c>
      <c r="I1654" s="187" t="s">
        <v>400</v>
      </c>
      <c r="J1654" s="187" t="s">
        <v>433</v>
      </c>
      <c r="K1654" s="187">
        <v>0.32</v>
      </c>
      <c r="L1654" s="187">
        <v>1.2</v>
      </c>
    </row>
    <row r="1655" spans="2:12" ht="20.100000000000001" customHeight="1" x14ac:dyDescent="0.4">
      <c r="B1655" s="187" t="s">
        <v>397</v>
      </c>
      <c r="C1655" s="187" t="s">
        <v>398</v>
      </c>
      <c r="D1655" s="187" t="s">
        <v>423</v>
      </c>
      <c r="E1655" s="187" t="s">
        <v>400</v>
      </c>
      <c r="F1655" s="187">
        <v>6</v>
      </c>
      <c r="G1655" s="187" t="s">
        <v>424</v>
      </c>
      <c r="H1655" s="187">
        <v>6</v>
      </c>
      <c r="I1655" s="187" t="s">
        <v>400</v>
      </c>
      <c r="J1655" s="187" t="s">
        <v>433</v>
      </c>
      <c r="K1655" s="187">
        <v>0.27</v>
      </c>
      <c r="L1655" s="187">
        <v>1.2</v>
      </c>
    </row>
    <row r="1656" spans="2:12" ht="20.100000000000001" customHeight="1" x14ac:dyDescent="0.4">
      <c r="B1656" s="187" t="s">
        <v>397</v>
      </c>
      <c r="C1656" s="187" t="s">
        <v>410</v>
      </c>
      <c r="D1656" s="187" t="s">
        <v>405</v>
      </c>
      <c r="E1656" s="187" t="s">
        <v>418</v>
      </c>
      <c r="F1656" s="187">
        <v>6</v>
      </c>
      <c r="G1656" s="187" t="s">
        <v>406</v>
      </c>
      <c r="H1656" s="187">
        <v>7</v>
      </c>
      <c r="I1656" s="187" t="s">
        <v>407</v>
      </c>
      <c r="J1656" s="187" t="s">
        <v>433</v>
      </c>
      <c r="K1656" s="187">
        <v>0.39</v>
      </c>
      <c r="L1656" s="187">
        <v>1.2</v>
      </c>
    </row>
    <row r="1657" spans="2:12" ht="20.100000000000001" customHeight="1" x14ac:dyDescent="0.4">
      <c r="B1657" s="187" t="s">
        <v>397</v>
      </c>
      <c r="C1657" s="187" t="s">
        <v>410</v>
      </c>
      <c r="D1657" s="187" t="s">
        <v>408</v>
      </c>
      <c r="E1657" s="187" t="s">
        <v>418</v>
      </c>
      <c r="F1657" s="187">
        <v>6</v>
      </c>
      <c r="G1657" s="187" t="s">
        <v>409</v>
      </c>
      <c r="H1657" s="187">
        <v>6</v>
      </c>
      <c r="I1657" s="187" t="s">
        <v>407</v>
      </c>
      <c r="J1657" s="187" t="s">
        <v>433</v>
      </c>
      <c r="K1657" s="187">
        <v>0.39</v>
      </c>
      <c r="L1657" s="187">
        <v>1.2</v>
      </c>
    </row>
    <row r="1658" spans="2:12" ht="20.100000000000001" customHeight="1" x14ac:dyDescent="0.4">
      <c r="B1658" s="187" t="s">
        <v>397</v>
      </c>
      <c r="C1658" s="187" t="s">
        <v>410</v>
      </c>
      <c r="D1658" s="187" t="s">
        <v>419</v>
      </c>
      <c r="E1658" s="187" t="s">
        <v>412</v>
      </c>
      <c r="F1658" s="187">
        <v>6</v>
      </c>
      <c r="G1658" s="187" t="s">
        <v>420</v>
      </c>
      <c r="H1658" s="187">
        <v>6</v>
      </c>
      <c r="I1658" s="187" t="s">
        <v>400</v>
      </c>
      <c r="J1658" s="187" t="s">
        <v>433</v>
      </c>
      <c r="K1658" s="187">
        <v>0.4</v>
      </c>
      <c r="L1658" s="187">
        <v>1.2</v>
      </c>
    </row>
    <row r="1659" spans="2:12" ht="20.100000000000001" customHeight="1" x14ac:dyDescent="0.4">
      <c r="B1659" s="187" t="s">
        <v>397</v>
      </c>
      <c r="C1659" s="187" t="s">
        <v>410</v>
      </c>
      <c r="D1659" s="187" t="s">
        <v>421</v>
      </c>
      <c r="E1659" s="187" t="s">
        <v>412</v>
      </c>
      <c r="F1659" s="187">
        <v>6</v>
      </c>
      <c r="G1659" s="187" t="s">
        <v>422</v>
      </c>
      <c r="H1659" s="187">
        <v>6</v>
      </c>
      <c r="I1659" s="187" t="s">
        <v>400</v>
      </c>
      <c r="J1659" s="187" t="s">
        <v>433</v>
      </c>
      <c r="K1659" s="187">
        <v>0.4</v>
      </c>
      <c r="L1659" s="187">
        <v>1.2</v>
      </c>
    </row>
    <row r="1660" spans="2:12" ht="20.100000000000001" customHeight="1" x14ac:dyDescent="0.4">
      <c r="B1660" s="187" t="s">
        <v>397</v>
      </c>
      <c r="C1660" s="187" t="s">
        <v>410</v>
      </c>
      <c r="D1660" s="187" t="s">
        <v>423</v>
      </c>
      <c r="E1660" s="187" t="s">
        <v>412</v>
      </c>
      <c r="F1660" s="187">
        <v>6</v>
      </c>
      <c r="G1660" s="187" t="s">
        <v>424</v>
      </c>
      <c r="H1660" s="187">
        <v>6</v>
      </c>
      <c r="I1660" s="187" t="s">
        <v>400</v>
      </c>
      <c r="J1660" s="187" t="s">
        <v>433</v>
      </c>
      <c r="K1660" s="187">
        <v>0.35</v>
      </c>
      <c r="L1660" s="187">
        <v>1.2</v>
      </c>
    </row>
    <row r="1661" spans="2:12" ht="20.100000000000001" customHeight="1" x14ac:dyDescent="0.4">
      <c r="B1661" s="187" t="s">
        <v>397</v>
      </c>
      <c r="C1661" s="187" t="s">
        <v>427</v>
      </c>
      <c r="D1661" s="187" t="s">
        <v>405</v>
      </c>
      <c r="E1661" s="187" t="s">
        <v>418</v>
      </c>
      <c r="F1661" s="187">
        <v>6</v>
      </c>
      <c r="G1661" s="187" t="s">
        <v>406</v>
      </c>
      <c r="H1661" s="187">
        <v>7</v>
      </c>
      <c r="I1661" s="187" t="s">
        <v>432</v>
      </c>
      <c r="J1661" s="187" t="s">
        <v>433</v>
      </c>
      <c r="K1661" s="187">
        <v>0.36</v>
      </c>
      <c r="L1661" s="187">
        <v>1.2</v>
      </c>
    </row>
    <row r="1662" spans="2:12" ht="20.100000000000001" customHeight="1" x14ac:dyDescent="0.4">
      <c r="B1662" s="187" t="s">
        <v>397</v>
      </c>
      <c r="C1662" s="187" t="s">
        <v>427</v>
      </c>
      <c r="D1662" s="187" t="s">
        <v>408</v>
      </c>
      <c r="E1662" s="187" t="s">
        <v>418</v>
      </c>
      <c r="F1662" s="187">
        <v>6</v>
      </c>
      <c r="G1662" s="187" t="s">
        <v>409</v>
      </c>
      <c r="H1662" s="187">
        <v>6</v>
      </c>
      <c r="I1662" s="187" t="s">
        <v>432</v>
      </c>
      <c r="J1662" s="187" t="s">
        <v>433</v>
      </c>
      <c r="K1662" s="187">
        <v>0.36</v>
      </c>
      <c r="L1662" s="187">
        <v>1.2</v>
      </c>
    </row>
    <row r="1663" spans="2:12" ht="20.100000000000001" customHeight="1" x14ac:dyDescent="0.4">
      <c r="B1663" s="187" t="s">
        <v>397</v>
      </c>
      <c r="C1663" s="187" t="s">
        <v>427</v>
      </c>
      <c r="D1663" s="187" t="s">
        <v>419</v>
      </c>
      <c r="E1663" s="187" t="s">
        <v>412</v>
      </c>
      <c r="F1663" s="187">
        <v>6</v>
      </c>
      <c r="G1663" s="187" t="s">
        <v>420</v>
      </c>
      <c r="H1663" s="187">
        <v>6</v>
      </c>
      <c r="I1663" s="187" t="s">
        <v>429</v>
      </c>
      <c r="J1663" s="187" t="s">
        <v>433</v>
      </c>
      <c r="K1663" s="187">
        <v>0.36</v>
      </c>
      <c r="L1663" s="187">
        <v>1.2</v>
      </c>
    </row>
    <row r="1664" spans="2:12" ht="20.100000000000001" customHeight="1" x14ac:dyDescent="0.4">
      <c r="B1664" s="187" t="s">
        <v>397</v>
      </c>
      <c r="C1664" s="187" t="s">
        <v>427</v>
      </c>
      <c r="D1664" s="187" t="s">
        <v>421</v>
      </c>
      <c r="E1664" s="187" t="s">
        <v>412</v>
      </c>
      <c r="F1664" s="187">
        <v>6</v>
      </c>
      <c r="G1664" s="187" t="s">
        <v>422</v>
      </c>
      <c r="H1664" s="187">
        <v>6</v>
      </c>
      <c r="I1664" s="187" t="s">
        <v>429</v>
      </c>
      <c r="J1664" s="187" t="s">
        <v>433</v>
      </c>
      <c r="K1664" s="187">
        <v>0.36</v>
      </c>
      <c r="L1664" s="187">
        <v>1.2</v>
      </c>
    </row>
    <row r="1665" spans="2:12" ht="20.100000000000001" customHeight="1" x14ac:dyDescent="0.4">
      <c r="B1665" s="187" t="s">
        <v>397</v>
      </c>
      <c r="C1665" s="187" t="s">
        <v>427</v>
      </c>
      <c r="D1665" s="187" t="s">
        <v>423</v>
      </c>
      <c r="E1665" s="187" t="s">
        <v>412</v>
      </c>
      <c r="F1665" s="187">
        <v>6</v>
      </c>
      <c r="G1665" s="187" t="s">
        <v>424</v>
      </c>
      <c r="H1665" s="187">
        <v>6</v>
      </c>
      <c r="I1665" s="187" t="s">
        <v>429</v>
      </c>
      <c r="J1665" s="187" t="s">
        <v>433</v>
      </c>
      <c r="K1665" s="187">
        <v>0.33</v>
      </c>
      <c r="L1665" s="187">
        <v>1.2</v>
      </c>
    </row>
    <row r="1666" spans="2:12" ht="20.100000000000001" customHeight="1" x14ac:dyDescent="0.4">
      <c r="B1666" s="187" t="s">
        <v>397</v>
      </c>
      <c r="C1666" s="187" t="s">
        <v>445</v>
      </c>
      <c r="D1666" s="187" t="s">
        <v>399</v>
      </c>
      <c r="E1666" s="187" t="s">
        <v>404</v>
      </c>
      <c r="F1666" s="187">
        <v>10</v>
      </c>
      <c r="G1666" s="187" t="s">
        <v>401</v>
      </c>
      <c r="H1666" s="187">
        <v>10</v>
      </c>
      <c r="I1666" s="187" t="s">
        <v>411</v>
      </c>
      <c r="J1666" s="187" t="s">
        <v>433</v>
      </c>
      <c r="K1666" s="187">
        <v>0.55000000000000004</v>
      </c>
      <c r="L1666" s="187">
        <v>1.2</v>
      </c>
    </row>
    <row r="1667" spans="2:12" ht="20.100000000000001" customHeight="1" x14ac:dyDescent="0.4">
      <c r="B1667" s="187" t="s">
        <v>397</v>
      </c>
      <c r="C1667" s="187" t="s">
        <v>445</v>
      </c>
      <c r="D1667" s="187" t="s">
        <v>399</v>
      </c>
      <c r="E1667" s="187" t="s">
        <v>444</v>
      </c>
      <c r="F1667" s="187">
        <v>9</v>
      </c>
      <c r="G1667" s="187" t="s">
        <v>401</v>
      </c>
      <c r="H1667" s="187">
        <v>9</v>
      </c>
      <c r="I1667" s="187" t="s">
        <v>412</v>
      </c>
      <c r="J1667" s="187" t="s">
        <v>433</v>
      </c>
      <c r="K1667" s="187">
        <v>0.54</v>
      </c>
      <c r="L1667" s="187">
        <v>1.2</v>
      </c>
    </row>
    <row r="1668" spans="2:12" ht="20.100000000000001" customHeight="1" x14ac:dyDescent="0.4">
      <c r="B1668" s="187" t="s">
        <v>397</v>
      </c>
      <c r="C1668" s="187" t="s">
        <v>445</v>
      </c>
      <c r="D1668" s="187" t="s">
        <v>405</v>
      </c>
      <c r="E1668" s="187" t="s">
        <v>404</v>
      </c>
      <c r="F1668" s="187">
        <v>8</v>
      </c>
      <c r="G1668" s="187" t="s">
        <v>406</v>
      </c>
      <c r="H1668" s="187">
        <v>9</v>
      </c>
      <c r="I1668" s="187" t="s">
        <v>411</v>
      </c>
      <c r="J1668" s="187" t="s">
        <v>433</v>
      </c>
      <c r="K1668" s="187">
        <v>0.54</v>
      </c>
      <c r="L1668" s="187">
        <v>1.2</v>
      </c>
    </row>
    <row r="1669" spans="2:12" ht="20.100000000000001" customHeight="1" x14ac:dyDescent="0.4">
      <c r="B1669" s="187" t="s">
        <v>397</v>
      </c>
      <c r="C1669" s="187" t="s">
        <v>443</v>
      </c>
      <c r="D1669" s="187" t="s">
        <v>399</v>
      </c>
      <c r="E1669" s="187" t="s">
        <v>444</v>
      </c>
      <c r="F1669" s="187">
        <v>10</v>
      </c>
      <c r="G1669" s="187" t="s">
        <v>401</v>
      </c>
      <c r="H1669" s="187">
        <v>10</v>
      </c>
      <c r="I1669" s="187" t="s">
        <v>414</v>
      </c>
      <c r="J1669" s="187" t="s">
        <v>433</v>
      </c>
      <c r="K1669" s="187">
        <v>0.54</v>
      </c>
      <c r="L1669" s="187">
        <v>1.2</v>
      </c>
    </row>
    <row r="1670" spans="2:12" ht="20.100000000000001" customHeight="1" x14ac:dyDescent="0.4">
      <c r="B1670" s="187" t="s">
        <v>397</v>
      </c>
      <c r="C1670" s="187" t="s">
        <v>443</v>
      </c>
      <c r="D1670" s="187" t="s">
        <v>399</v>
      </c>
      <c r="E1670" s="187" t="s">
        <v>434</v>
      </c>
      <c r="F1670" s="187">
        <v>9</v>
      </c>
      <c r="G1670" s="187" t="s">
        <v>401</v>
      </c>
      <c r="H1670" s="187">
        <v>10</v>
      </c>
      <c r="I1670" s="187" t="s">
        <v>414</v>
      </c>
      <c r="J1670" s="187" t="s">
        <v>433</v>
      </c>
      <c r="K1670" s="187">
        <v>0.53</v>
      </c>
      <c r="L1670" s="187">
        <v>1.2</v>
      </c>
    </row>
    <row r="1671" spans="2:12" ht="20.100000000000001" customHeight="1" x14ac:dyDescent="0.4">
      <c r="B1671" s="187" t="s">
        <v>397</v>
      </c>
      <c r="C1671" s="187" t="s">
        <v>443</v>
      </c>
      <c r="D1671" s="187" t="s">
        <v>405</v>
      </c>
      <c r="E1671" s="187" t="s">
        <v>404</v>
      </c>
      <c r="F1671" s="187">
        <v>9</v>
      </c>
      <c r="G1671" s="187" t="s">
        <v>406</v>
      </c>
      <c r="H1671" s="187">
        <v>10</v>
      </c>
      <c r="I1671" s="187" t="s">
        <v>414</v>
      </c>
      <c r="J1671" s="187" t="s">
        <v>433</v>
      </c>
      <c r="K1671" s="187">
        <v>0.54</v>
      </c>
      <c r="L1671" s="187">
        <v>1.2</v>
      </c>
    </row>
    <row r="1672" spans="2:12" ht="20.100000000000001" customHeight="1" x14ac:dyDescent="0.4">
      <c r="B1672" s="187" t="s">
        <v>397</v>
      </c>
      <c r="C1672" s="187" t="s">
        <v>443</v>
      </c>
      <c r="D1672" s="187" t="s">
        <v>405</v>
      </c>
      <c r="E1672" s="187" t="s">
        <v>444</v>
      </c>
      <c r="F1672" s="187">
        <v>9</v>
      </c>
      <c r="G1672" s="187" t="s">
        <v>406</v>
      </c>
      <c r="H1672" s="187">
        <v>9</v>
      </c>
      <c r="I1672" s="187" t="s">
        <v>414</v>
      </c>
      <c r="J1672" s="187" t="s">
        <v>433</v>
      </c>
      <c r="K1672" s="187">
        <v>0.53</v>
      </c>
      <c r="L1672" s="187">
        <v>1.2</v>
      </c>
    </row>
    <row r="1673" spans="2:12" ht="20.100000000000001" customHeight="1" x14ac:dyDescent="0.4">
      <c r="B1673" s="187" t="s">
        <v>397</v>
      </c>
      <c r="C1673" s="187" t="s">
        <v>443</v>
      </c>
      <c r="D1673" s="187" t="s">
        <v>405</v>
      </c>
      <c r="E1673" s="187" t="s">
        <v>434</v>
      </c>
      <c r="F1673" s="187">
        <v>8</v>
      </c>
      <c r="G1673" s="187" t="s">
        <v>406</v>
      </c>
      <c r="H1673" s="187">
        <v>9</v>
      </c>
      <c r="I1673" s="187" t="s">
        <v>414</v>
      </c>
      <c r="J1673" s="187" t="s">
        <v>433</v>
      </c>
      <c r="K1673" s="187">
        <v>0.52</v>
      </c>
      <c r="L1673" s="187">
        <v>1.2</v>
      </c>
    </row>
    <row r="1674" spans="2:12" ht="20.100000000000001" customHeight="1" x14ac:dyDescent="0.4">
      <c r="B1674" s="187" t="s">
        <v>397</v>
      </c>
      <c r="C1674" s="187" t="s">
        <v>443</v>
      </c>
      <c r="D1674" s="187" t="s">
        <v>408</v>
      </c>
      <c r="E1674" s="187" t="s">
        <v>404</v>
      </c>
      <c r="F1674" s="187">
        <v>9</v>
      </c>
      <c r="G1674" s="187" t="s">
        <v>409</v>
      </c>
      <c r="H1674" s="187">
        <v>9</v>
      </c>
      <c r="I1674" s="187" t="s">
        <v>414</v>
      </c>
      <c r="J1674" s="187" t="s">
        <v>433</v>
      </c>
      <c r="K1674" s="187">
        <v>0.54</v>
      </c>
      <c r="L1674" s="187">
        <v>1.2</v>
      </c>
    </row>
    <row r="1675" spans="2:12" ht="20.100000000000001" customHeight="1" x14ac:dyDescent="0.4">
      <c r="B1675" s="187" t="s">
        <v>397</v>
      </c>
      <c r="C1675" s="187" t="s">
        <v>443</v>
      </c>
      <c r="D1675" s="187" t="s">
        <v>408</v>
      </c>
      <c r="E1675" s="187" t="s">
        <v>444</v>
      </c>
      <c r="F1675" s="187">
        <v>8</v>
      </c>
      <c r="G1675" s="187" t="s">
        <v>409</v>
      </c>
      <c r="H1675" s="187">
        <v>9</v>
      </c>
      <c r="I1675" s="187" t="s">
        <v>414</v>
      </c>
      <c r="J1675" s="187" t="s">
        <v>433</v>
      </c>
      <c r="K1675" s="187">
        <v>0.53</v>
      </c>
      <c r="L1675" s="187">
        <v>1.2</v>
      </c>
    </row>
    <row r="1676" spans="2:12" ht="20.100000000000001" customHeight="1" x14ac:dyDescent="0.4">
      <c r="B1676" s="187" t="s">
        <v>397</v>
      </c>
      <c r="C1676" s="187" t="s">
        <v>443</v>
      </c>
      <c r="D1676" s="187" t="s">
        <v>415</v>
      </c>
      <c r="E1676" s="187" t="s">
        <v>404</v>
      </c>
      <c r="F1676" s="187">
        <v>9</v>
      </c>
      <c r="G1676" s="187" t="s">
        <v>401</v>
      </c>
      <c r="H1676" s="187">
        <v>10</v>
      </c>
      <c r="I1676" s="187" t="s">
        <v>416</v>
      </c>
      <c r="J1676" s="187" t="s">
        <v>433</v>
      </c>
      <c r="K1676" s="187">
        <v>0.54</v>
      </c>
      <c r="L1676" s="187">
        <v>1.2</v>
      </c>
    </row>
    <row r="1677" spans="2:12" ht="20.100000000000001" customHeight="1" x14ac:dyDescent="0.4">
      <c r="B1677" s="187" t="s">
        <v>397</v>
      </c>
      <c r="C1677" s="187" t="s">
        <v>443</v>
      </c>
      <c r="D1677" s="187" t="s">
        <v>415</v>
      </c>
      <c r="E1677" s="187" t="s">
        <v>444</v>
      </c>
      <c r="F1677" s="187">
        <v>9</v>
      </c>
      <c r="G1677" s="187" t="s">
        <v>401</v>
      </c>
      <c r="H1677" s="187">
        <v>9</v>
      </c>
      <c r="I1677" s="187" t="s">
        <v>416</v>
      </c>
      <c r="J1677" s="187" t="s">
        <v>433</v>
      </c>
      <c r="K1677" s="187">
        <v>0.53</v>
      </c>
      <c r="L1677" s="187">
        <v>1.2</v>
      </c>
    </row>
    <row r="1678" spans="2:12" ht="20.100000000000001" customHeight="1" x14ac:dyDescent="0.4">
      <c r="B1678" s="187" t="s">
        <v>397</v>
      </c>
      <c r="C1678" s="187" t="s">
        <v>443</v>
      </c>
      <c r="D1678" s="187" t="s">
        <v>415</v>
      </c>
      <c r="E1678" s="187" t="s">
        <v>434</v>
      </c>
      <c r="F1678" s="187">
        <v>8</v>
      </c>
      <c r="G1678" s="187" t="s">
        <v>401</v>
      </c>
      <c r="H1678" s="187">
        <v>9</v>
      </c>
      <c r="I1678" s="187" t="s">
        <v>416</v>
      </c>
      <c r="J1678" s="187" t="s">
        <v>433</v>
      </c>
      <c r="K1678" s="187">
        <v>0.53</v>
      </c>
      <c r="L1678" s="187">
        <v>1.2</v>
      </c>
    </row>
    <row r="1679" spans="2:12" ht="20.100000000000001" customHeight="1" x14ac:dyDescent="0.4">
      <c r="B1679" s="187" t="s">
        <v>397</v>
      </c>
      <c r="C1679" s="187" t="s">
        <v>443</v>
      </c>
      <c r="D1679" s="187" t="s">
        <v>417</v>
      </c>
      <c r="E1679" s="187" t="s">
        <v>404</v>
      </c>
      <c r="F1679" s="187">
        <v>8</v>
      </c>
      <c r="G1679" s="187" t="s">
        <v>406</v>
      </c>
      <c r="H1679" s="187">
        <v>9</v>
      </c>
      <c r="I1679" s="187" t="s">
        <v>416</v>
      </c>
      <c r="J1679" s="187" t="s">
        <v>433</v>
      </c>
      <c r="K1679" s="187">
        <v>0.54</v>
      </c>
      <c r="L1679" s="187">
        <v>1.2</v>
      </c>
    </row>
    <row r="1680" spans="2:12" ht="20.100000000000001" customHeight="1" x14ac:dyDescent="0.4">
      <c r="B1680" s="187" t="s">
        <v>397</v>
      </c>
      <c r="C1680" s="187" t="s">
        <v>445</v>
      </c>
      <c r="D1680" s="187" t="s">
        <v>408</v>
      </c>
      <c r="E1680" s="187" t="s">
        <v>434</v>
      </c>
      <c r="F1680" s="187">
        <v>6</v>
      </c>
      <c r="G1680" s="187" t="s">
        <v>409</v>
      </c>
      <c r="H1680" s="187">
        <v>6</v>
      </c>
      <c r="I1680" s="187" t="s">
        <v>418</v>
      </c>
      <c r="J1680" s="187" t="s">
        <v>402</v>
      </c>
      <c r="K1680" s="187">
        <v>0.52</v>
      </c>
      <c r="L1680" s="187">
        <v>1.2</v>
      </c>
    </row>
    <row r="1681" spans="2:12" ht="20.100000000000001" customHeight="1" x14ac:dyDescent="0.4">
      <c r="B1681" s="187" t="s">
        <v>397</v>
      </c>
      <c r="C1681" s="187" t="s">
        <v>445</v>
      </c>
      <c r="D1681" s="187" t="s">
        <v>419</v>
      </c>
      <c r="E1681" s="187" t="s">
        <v>444</v>
      </c>
      <c r="F1681" s="187">
        <v>6</v>
      </c>
      <c r="G1681" s="187" t="s">
        <v>420</v>
      </c>
      <c r="H1681" s="187">
        <v>6</v>
      </c>
      <c r="I1681" s="187" t="s">
        <v>412</v>
      </c>
      <c r="J1681" s="187" t="s">
        <v>402</v>
      </c>
      <c r="K1681" s="187">
        <v>0.52</v>
      </c>
      <c r="L1681" s="187">
        <v>1.2</v>
      </c>
    </row>
    <row r="1682" spans="2:12" ht="20.100000000000001" customHeight="1" x14ac:dyDescent="0.4">
      <c r="B1682" s="187" t="s">
        <v>397</v>
      </c>
      <c r="C1682" s="187" t="s">
        <v>445</v>
      </c>
      <c r="D1682" s="187" t="s">
        <v>423</v>
      </c>
      <c r="E1682" s="187" t="s">
        <v>444</v>
      </c>
      <c r="F1682" s="187">
        <v>6</v>
      </c>
      <c r="G1682" s="187" t="s">
        <v>424</v>
      </c>
      <c r="H1682" s="187">
        <v>6</v>
      </c>
      <c r="I1682" s="187" t="s">
        <v>412</v>
      </c>
      <c r="J1682" s="187" t="s">
        <v>402</v>
      </c>
      <c r="K1682" s="187">
        <v>0.41</v>
      </c>
      <c r="L1682" s="187">
        <v>1.2</v>
      </c>
    </row>
    <row r="1683" spans="2:12" ht="20.100000000000001" customHeight="1" x14ac:dyDescent="0.4">
      <c r="B1683" s="187" t="s">
        <v>446</v>
      </c>
      <c r="C1683" s="187" t="s">
        <v>459</v>
      </c>
      <c r="D1683" s="187" t="s">
        <v>399</v>
      </c>
      <c r="E1683" s="187" t="s">
        <v>404</v>
      </c>
      <c r="F1683" s="187">
        <v>16</v>
      </c>
      <c r="G1683" s="187"/>
      <c r="H1683" s="187"/>
      <c r="I1683" s="187" t="s">
        <v>411</v>
      </c>
      <c r="J1683" s="187" t="s">
        <v>433</v>
      </c>
      <c r="K1683" s="187">
        <v>0.59</v>
      </c>
      <c r="L1683" s="187">
        <v>1.2</v>
      </c>
    </row>
    <row r="1684" spans="2:12" ht="20.100000000000001" customHeight="1" x14ac:dyDescent="0.4">
      <c r="B1684" s="187" t="s">
        <v>446</v>
      </c>
      <c r="C1684" s="187" t="s">
        <v>459</v>
      </c>
      <c r="D1684" s="187" t="s">
        <v>399</v>
      </c>
      <c r="E1684" s="187" t="s">
        <v>444</v>
      </c>
      <c r="F1684" s="187">
        <v>16</v>
      </c>
      <c r="G1684" s="187"/>
      <c r="H1684" s="187"/>
      <c r="I1684" s="187" t="s">
        <v>411</v>
      </c>
      <c r="J1684" s="187" t="s">
        <v>433</v>
      </c>
      <c r="K1684" s="187">
        <v>0.57999999999999996</v>
      </c>
      <c r="L1684" s="187">
        <v>1.2</v>
      </c>
    </row>
    <row r="1685" spans="2:12" ht="20.100000000000001" customHeight="1" x14ac:dyDescent="0.4">
      <c r="B1685" s="187" t="s">
        <v>446</v>
      </c>
      <c r="C1685" s="187" t="s">
        <v>459</v>
      </c>
      <c r="D1685" s="187" t="s">
        <v>399</v>
      </c>
      <c r="E1685" s="187" t="s">
        <v>444</v>
      </c>
      <c r="F1685" s="187">
        <v>16</v>
      </c>
      <c r="G1685" s="187"/>
      <c r="H1685" s="187"/>
      <c r="I1685" s="187" t="s">
        <v>412</v>
      </c>
      <c r="J1685" s="187" t="s">
        <v>433</v>
      </c>
      <c r="K1685" s="187">
        <v>0.57999999999999996</v>
      </c>
      <c r="L1685" s="187">
        <v>1.2</v>
      </c>
    </row>
    <row r="1686" spans="2:12" ht="20.100000000000001" customHeight="1" x14ac:dyDescent="0.4">
      <c r="B1686" s="187" t="s">
        <v>446</v>
      </c>
      <c r="C1686" s="187" t="s">
        <v>459</v>
      </c>
      <c r="D1686" s="187" t="s">
        <v>399</v>
      </c>
      <c r="E1686" s="187" t="s">
        <v>434</v>
      </c>
      <c r="F1686" s="187">
        <v>16</v>
      </c>
      <c r="G1686" s="187"/>
      <c r="H1686" s="187"/>
      <c r="I1686" s="187" t="s">
        <v>412</v>
      </c>
      <c r="J1686" s="187" t="s">
        <v>433</v>
      </c>
      <c r="K1686" s="187">
        <v>0.56999999999999995</v>
      </c>
      <c r="L1686" s="187">
        <v>1.2</v>
      </c>
    </row>
    <row r="1687" spans="2:12" ht="20.100000000000001" customHeight="1" x14ac:dyDescent="0.4">
      <c r="B1687" s="187" t="s">
        <v>446</v>
      </c>
      <c r="C1687" s="187" t="s">
        <v>459</v>
      </c>
      <c r="D1687" s="187" t="s">
        <v>399</v>
      </c>
      <c r="E1687" s="187" t="s">
        <v>434</v>
      </c>
      <c r="F1687" s="187">
        <v>16</v>
      </c>
      <c r="G1687" s="187"/>
      <c r="H1687" s="187"/>
      <c r="I1687" s="187" t="s">
        <v>418</v>
      </c>
      <c r="J1687" s="187" t="s">
        <v>433</v>
      </c>
      <c r="K1687" s="187">
        <v>0.56999999999999995</v>
      </c>
      <c r="L1687" s="187">
        <v>1.2</v>
      </c>
    </row>
    <row r="1688" spans="2:12" ht="20.100000000000001" customHeight="1" x14ac:dyDescent="0.4">
      <c r="B1688" s="187" t="s">
        <v>446</v>
      </c>
      <c r="C1688" s="187" t="s">
        <v>459</v>
      </c>
      <c r="D1688" s="187" t="s">
        <v>399</v>
      </c>
      <c r="E1688" s="187" t="s">
        <v>442</v>
      </c>
      <c r="F1688" s="187">
        <v>16</v>
      </c>
      <c r="G1688" s="187"/>
      <c r="H1688" s="187"/>
      <c r="I1688" s="187" t="s">
        <v>418</v>
      </c>
      <c r="J1688" s="187" t="s">
        <v>433</v>
      </c>
      <c r="K1688" s="187">
        <v>0.56000000000000005</v>
      </c>
      <c r="L1688" s="187">
        <v>1.2</v>
      </c>
    </row>
    <row r="1689" spans="2:12" ht="20.100000000000001" customHeight="1" x14ac:dyDescent="0.4">
      <c r="B1689" s="187" t="s">
        <v>446</v>
      </c>
      <c r="C1689" s="187" t="s">
        <v>459</v>
      </c>
      <c r="D1689" s="187" t="s">
        <v>399</v>
      </c>
      <c r="E1689" s="187" t="s">
        <v>442</v>
      </c>
      <c r="F1689" s="187">
        <v>15</v>
      </c>
      <c r="G1689" s="187"/>
      <c r="H1689" s="187"/>
      <c r="I1689" s="187" t="s">
        <v>437</v>
      </c>
      <c r="J1689" s="187" t="s">
        <v>433</v>
      </c>
      <c r="K1689" s="187">
        <v>0.56000000000000005</v>
      </c>
      <c r="L1689" s="187">
        <v>1.2</v>
      </c>
    </row>
    <row r="1690" spans="2:12" ht="20.100000000000001" customHeight="1" x14ac:dyDescent="0.4">
      <c r="B1690" s="187" t="s">
        <v>446</v>
      </c>
      <c r="C1690" s="187" t="s">
        <v>459</v>
      </c>
      <c r="D1690" s="187" t="s">
        <v>405</v>
      </c>
      <c r="E1690" s="187" t="s">
        <v>406</v>
      </c>
      <c r="F1690" s="187">
        <v>16</v>
      </c>
      <c r="G1690" s="187"/>
      <c r="H1690" s="187"/>
      <c r="I1690" s="187" t="s">
        <v>411</v>
      </c>
      <c r="J1690" s="187" t="s">
        <v>433</v>
      </c>
      <c r="K1690" s="187">
        <v>0.57999999999999996</v>
      </c>
      <c r="L1690" s="187">
        <v>1.2</v>
      </c>
    </row>
    <row r="1691" spans="2:12" ht="20.100000000000001" customHeight="1" x14ac:dyDescent="0.4">
      <c r="B1691" s="187" t="s">
        <v>446</v>
      </c>
      <c r="C1691" s="187" t="s">
        <v>459</v>
      </c>
      <c r="D1691" s="187" t="s">
        <v>405</v>
      </c>
      <c r="E1691" s="187" t="s">
        <v>406</v>
      </c>
      <c r="F1691" s="187">
        <v>16</v>
      </c>
      <c r="G1691" s="187"/>
      <c r="H1691" s="187"/>
      <c r="I1691" s="187" t="s">
        <v>412</v>
      </c>
      <c r="J1691" s="187" t="s">
        <v>433</v>
      </c>
      <c r="K1691" s="187">
        <v>0.57999999999999996</v>
      </c>
      <c r="L1691" s="187">
        <v>1.2</v>
      </c>
    </row>
    <row r="1692" spans="2:12" ht="20.100000000000001" customHeight="1" x14ac:dyDescent="0.4">
      <c r="B1692" s="187" t="s">
        <v>446</v>
      </c>
      <c r="C1692" s="187" t="s">
        <v>459</v>
      </c>
      <c r="D1692" s="187" t="s">
        <v>405</v>
      </c>
      <c r="E1692" s="187" t="s">
        <v>406</v>
      </c>
      <c r="F1692" s="187">
        <v>16</v>
      </c>
      <c r="G1692" s="187"/>
      <c r="H1692" s="187"/>
      <c r="I1692" s="187" t="s">
        <v>418</v>
      </c>
      <c r="J1692" s="187" t="s">
        <v>433</v>
      </c>
      <c r="K1692" s="187">
        <v>0.56999999999999995</v>
      </c>
      <c r="L1692" s="187">
        <v>1.2</v>
      </c>
    </row>
    <row r="1693" spans="2:12" ht="20.100000000000001" customHeight="1" x14ac:dyDescent="0.4">
      <c r="B1693" s="187" t="s">
        <v>446</v>
      </c>
      <c r="C1693" s="187" t="s">
        <v>459</v>
      </c>
      <c r="D1693" s="187" t="s">
        <v>405</v>
      </c>
      <c r="E1693" s="187" t="s">
        <v>435</v>
      </c>
      <c r="F1693" s="187">
        <v>16</v>
      </c>
      <c r="G1693" s="187"/>
      <c r="H1693" s="187"/>
      <c r="I1693" s="187" t="s">
        <v>418</v>
      </c>
      <c r="J1693" s="187" t="s">
        <v>433</v>
      </c>
      <c r="K1693" s="187">
        <v>0.56000000000000005</v>
      </c>
      <c r="L1693" s="187">
        <v>1.2</v>
      </c>
    </row>
    <row r="1694" spans="2:12" ht="20.100000000000001" customHeight="1" x14ac:dyDescent="0.4">
      <c r="B1694" s="187" t="s">
        <v>446</v>
      </c>
      <c r="C1694" s="187" t="s">
        <v>459</v>
      </c>
      <c r="D1694" s="187" t="s">
        <v>408</v>
      </c>
      <c r="E1694" s="187" t="s">
        <v>409</v>
      </c>
      <c r="F1694" s="187">
        <v>16</v>
      </c>
      <c r="G1694" s="187"/>
      <c r="H1694" s="187"/>
      <c r="I1694" s="187" t="s">
        <v>411</v>
      </c>
      <c r="J1694" s="187" t="s">
        <v>433</v>
      </c>
      <c r="K1694" s="187">
        <v>0.56999999999999995</v>
      </c>
      <c r="L1694" s="187">
        <v>1.2</v>
      </c>
    </row>
    <row r="1695" spans="2:12" ht="20.100000000000001" customHeight="1" x14ac:dyDescent="0.4">
      <c r="B1695" s="187" t="s">
        <v>446</v>
      </c>
      <c r="C1695" s="187" t="s">
        <v>459</v>
      </c>
      <c r="D1695" s="187" t="s">
        <v>408</v>
      </c>
      <c r="E1695" s="187" t="s">
        <v>409</v>
      </c>
      <c r="F1695" s="187">
        <v>16</v>
      </c>
      <c r="G1695" s="187"/>
      <c r="H1695" s="187"/>
      <c r="I1695" s="187" t="s">
        <v>412</v>
      </c>
      <c r="J1695" s="187" t="s">
        <v>433</v>
      </c>
      <c r="K1695" s="187">
        <v>0.56999999999999995</v>
      </c>
      <c r="L1695" s="187">
        <v>1.2</v>
      </c>
    </row>
    <row r="1696" spans="2:12" ht="20.100000000000001" customHeight="1" x14ac:dyDescent="0.4">
      <c r="B1696" s="187" t="s">
        <v>446</v>
      </c>
      <c r="C1696" s="187" t="s">
        <v>459</v>
      </c>
      <c r="D1696" s="187" t="s">
        <v>408</v>
      </c>
      <c r="E1696" s="187" t="s">
        <v>409</v>
      </c>
      <c r="F1696" s="187">
        <v>16</v>
      </c>
      <c r="G1696" s="187"/>
      <c r="H1696" s="187"/>
      <c r="I1696" s="187" t="s">
        <v>418</v>
      </c>
      <c r="J1696" s="187" t="s">
        <v>433</v>
      </c>
      <c r="K1696" s="187">
        <v>0.56999999999999995</v>
      </c>
      <c r="L1696" s="187">
        <v>1.2</v>
      </c>
    </row>
    <row r="1697" spans="2:12" ht="20.100000000000001" customHeight="1" x14ac:dyDescent="0.4">
      <c r="B1697" s="187" t="s">
        <v>446</v>
      </c>
      <c r="C1697" s="187" t="s">
        <v>459</v>
      </c>
      <c r="D1697" s="187" t="s">
        <v>419</v>
      </c>
      <c r="E1697" s="187" t="s">
        <v>420</v>
      </c>
      <c r="F1697" s="187">
        <v>16</v>
      </c>
      <c r="G1697" s="187"/>
      <c r="H1697" s="187"/>
      <c r="I1697" s="187" t="s">
        <v>411</v>
      </c>
      <c r="J1697" s="187" t="s">
        <v>433</v>
      </c>
      <c r="K1697" s="187">
        <v>0.54</v>
      </c>
      <c r="L1697" s="187">
        <v>1.2</v>
      </c>
    </row>
    <row r="1698" spans="2:12" ht="20.100000000000001" customHeight="1" x14ac:dyDescent="0.4">
      <c r="B1698" s="187" t="s">
        <v>446</v>
      </c>
      <c r="C1698" s="187" t="s">
        <v>459</v>
      </c>
      <c r="D1698" s="187" t="s">
        <v>419</v>
      </c>
      <c r="E1698" s="187" t="s">
        <v>420</v>
      </c>
      <c r="F1698" s="187">
        <v>16</v>
      </c>
      <c r="G1698" s="187"/>
      <c r="H1698" s="187"/>
      <c r="I1698" s="187" t="s">
        <v>412</v>
      </c>
      <c r="J1698" s="187" t="s">
        <v>433</v>
      </c>
      <c r="K1698" s="187">
        <v>0.54</v>
      </c>
      <c r="L1698" s="187">
        <v>1.2</v>
      </c>
    </row>
    <row r="1699" spans="2:12" ht="20.100000000000001" customHeight="1" x14ac:dyDescent="0.4">
      <c r="B1699" s="187" t="s">
        <v>446</v>
      </c>
      <c r="C1699" s="187" t="s">
        <v>459</v>
      </c>
      <c r="D1699" s="187" t="s">
        <v>419</v>
      </c>
      <c r="E1699" s="187" t="s">
        <v>420</v>
      </c>
      <c r="F1699" s="187">
        <v>15</v>
      </c>
      <c r="G1699" s="187"/>
      <c r="H1699" s="187"/>
      <c r="I1699" s="187" t="s">
        <v>418</v>
      </c>
      <c r="J1699" s="187" t="s">
        <v>433</v>
      </c>
      <c r="K1699" s="187">
        <v>0.54</v>
      </c>
      <c r="L1699" s="187">
        <v>1.2</v>
      </c>
    </row>
    <row r="1700" spans="2:12" ht="20.100000000000001" customHeight="1" x14ac:dyDescent="0.4">
      <c r="B1700" s="187" t="s">
        <v>446</v>
      </c>
      <c r="C1700" s="187" t="s">
        <v>459</v>
      </c>
      <c r="D1700" s="187" t="s">
        <v>419</v>
      </c>
      <c r="E1700" s="187" t="s">
        <v>438</v>
      </c>
      <c r="F1700" s="187">
        <v>16</v>
      </c>
      <c r="G1700" s="187"/>
      <c r="H1700" s="187"/>
      <c r="I1700" s="187" t="s">
        <v>411</v>
      </c>
      <c r="J1700" s="187" t="s">
        <v>433</v>
      </c>
      <c r="K1700" s="187">
        <v>0.54</v>
      </c>
      <c r="L1700" s="187">
        <v>1.2</v>
      </c>
    </row>
    <row r="1701" spans="2:12" ht="20.100000000000001" customHeight="1" x14ac:dyDescent="0.4">
      <c r="B1701" s="187" t="s">
        <v>446</v>
      </c>
      <c r="C1701" s="187" t="s">
        <v>459</v>
      </c>
      <c r="D1701" s="187" t="s">
        <v>419</v>
      </c>
      <c r="E1701" s="187" t="s">
        <v>438</v>
      </c>
      <c r="F1701" s="187">
        <v>15</v>
      </c>
      <c r="G1701" s="187"/>
      <c r="H1701" s="187"/>
      <c r="I1701" s="187" t="s">
        <v>412</v>
      </c>
      <c r="J1701" s="187" t="s">
        <v>433</v>
      </c>
      <c r="K1701" s="187">
        <v>0.54</v>
      </c>
      <c r="L1701" s="187">
        <v>1.2</v>
      </c>
    </row>
    <row r="1702" spans="2:12" ht="20.100000000000001" customHeight="1" x14ac:dyDescent="0.4">
      <c r="B1702" s="187" t="s">
        <v>446</v>
      </c>
      <c r="C1702" s="187" t="s">
        <v>459</v>
      </c>
      <c r="D1702" s="187" t="s">
        <v>419</v>
      </c>
      <c r="E1702" s="187" t="s">
        <v>438</v>
      </c>
      <c r="F1702" s="187">
        <v>14</v>
      </c>
      <c r="G1702" s="187"/>
      <c r="H1702" s="187"/>
      <c r="I1702" s="187" t="s">
        <v>418</v>
      </c>
      <c r="J1702" s="187" t="s">
        <v>433</v>
      </c>
      <c r="K1702" s="187">
        <v>0.54</v>
      </c>
      <c r="L1702" s="187">
        <v>1.2</v>
      </c>
    </row>
    <row r="1703" spans="2:12" ht="20.100000000000001" customHeight="1" x14ac:dyDescent="0.4">
      <c r="B1703" s="187" t="s">
        <v>446</v>
      </c>
      <c r="C1703" s="187" t="s">
        <v>459</v>
      </c>
      <c r="D1703" s="187" t="s">
        <v>421</v>
      </c>
      <c r="E1703" s="187" t="s">
        <v>422</v>
      </c>
      <c r="F1703" s="187">
        <v>16</v>
      </c>
      <c r="G1703" s="187"/>
      <c r="H1703" s="187"/>
      <c r="I1703" s="187" t="s">
        <v>411</v>
      </c>
      <c r="J1703" s="187" t="s">
        <v>433</v>
      </c>
      <c r="K1703" s="187">
        <v>0.54</v>
      </c>
      <c r="L1703" s="187">
        <v>1.2</v>
      </c>
    </row>
    <row r="1704" spans="2:12" ht="20.100000000000001" customHeight="1" x14ac:dyDescent="0.4">
      <c r="B1704" s="187" t="s">
        <v>446</v>
      </c>
      <c r="C1704" s="187" t="s">
        <v>459</v>
      </c>
      <c r="D1704" s="187" t="s">
        <v>421</v>
      </c>
      <c r="E1704" s="187" t="s">
        <v>422</v>
      </c>
      <c r="F1704" s="187">
        <v>16</v>
      </c>
      <c r="G1704" s="187"/>
      <c r="H1704" s="187"/>
      <c r="I1704" s="187" t="s">
        <v>412</v>
      </c>
      <c r="J1704" s="187" t="s">
        <v>433</v>
      </c>
      <c r="K1704" s="187">
        <v>0.54</v>
      </c>
      <c r="L1704" s="187">
        <v>1.2</v>
      </c>
    </row>
    <row r="1705" spans="2:12" ht="20.100000000000001" customHeight="1" x14ac:dyDescent="0.4">
      <c r="B1705" s="187" t="s">
        <v>446</v>
      </c>
      <c r="C1705" s="187" t="s">
        <v>459</v>
      </c>
      <c r="D1705" s="187" t="s">
        <v>421</v>
      </c>
      <c r="E1705" s="187" t="s">
        <v>422</v>
      </c>
      <c r="F1705" s="187">
        <v>15</v>
      </c>
      <c r="G1705" s="187"/>
      <c r="H1705" s="187"/>
      <c r="I1705" s="187" t="s">
        <v>418</v>
      </c>
      <c r="J1705" s="187" t="s">
        <v>433</v>
      </c>
      <c r="K1705" s="187">
        <v>0.54</v>
      </c>
      <c r="L1705" s="187">
        <v>1.2</v>
      </c>
    </row>
    <row r="1706" spans="2:12" ht="20.100000000000001" customHeight="1" x14ac:dyDescent="0.4">
      <c r="B1706" s="187" t="s">
        <v>446</v>
      </c>
      <c r="C1706" s="187" t="s">
        <v>459</v>
      </c>
      <c r="D1706" s="187" t="s">
        <v>421</v>
      </c>
      <c r="E1706" s="187" t="s">
        <v>439</v>
      </c>
      <c r="F1706" s="187">
        <v>16</v>
      </c>
      <c r="G1706" s="187"/>
      <c r="H1706" s="187"/>
      <c r="I1706" s="187" t="s">
        <v>411</v>
      </c>
      <c r="J1706" s="187" t="s">
        <v>433</v>
      </c>
      <c r="K1706" s="187">
        <v>0.54</v>
      </c>
      <c r="L1706" s="187">
        <v>1.2</v>
      </c>
    </row>
    <row r="1707" spans="2:12" ht="20.100000000000001" customHeight="1" x14ac:dyDescent="0.4">
      <c r="B1707" s="187" t="s">
        <v>446</v>
      </c>
      <c r="C1707" s="187" t="s">
        <v>459</v>
      </c>
      <c r="D1707" s="187" t="s">
        <v>421</v>
      </c>
      <c r="E1707" s="187" t="s">
        <v>439</v>
      </c>
      <c r="F1707" s="187">
        <v>15</v>
      </c>
      <c r="G1707" s="187"/>
      <c r="H1707" s="187"/>
      <c r="I1707" s="187" t="s">
        <v>412</v>
      </c>
      <c r="J1707" s="187" t="s">
        <v>433</v>
      </c>
      <c r="K1707" s="187">
        <v>0.54</v>
      </c>
      <c r="L1707" s="187">
        <v>1.2</v>
      </c>
    </row>
    <row r="1708" spans="2:12" ht="20.100000000000001" customHeight="1" x14ac:dyDescent="0.4">
      <c r="B1708" s="187" t="s">
        <v>446</v>
      </c>
      <c r="C1708" s="187" t="s">
        <v>459</v>
      </c>
      <c r="D1708" s="187" t="s">
        <v>421</v>
      </c>
      <c r="E1708" s="187" t="s">
        <v>439</v>
      </c>
      <c r="F1708" s="187">
        <v>14</v>
      </c>
      <c r="G1708" s="187"/>
      <c r="H1708" s="187"/>
      <c r="I1708" s="187" t="s">
        <v>418</v>
      </c>
      <c r="J1708" s="187" t="s">
        <v>433</v>
      </c>
      <c r="K1708" s="187">
        <v>0.54</v>
      </c>
      <c r="L1708" s="187">
        <v>1.2</v>
      </c>
    </row>
    <row r="1709" spans="2:12" ht="20.100000000000001" customHeight="1" x14ac:dyDescent="0.4">
      <c r="B1709" s="187" t="s">
        <v>446</v>
      </c>
      <c r="C1709" s="187" t="s">
        <v>459</v>
      </c>
      <c r="D1709" s="187" t="s">
        <v>423</v>
      </c>
      <c r="E1709" s="187" t="s">
        <v>424</v>
      </c>
      <c r="F1709" s="187">
        <v>16</v>
      </c>
      <c r="G1709" s="187"/>
      <c r="H1709" s="187"/>
      <c r="I1709" s="187" t="s">
        <v>411</v>
      </c>
      <c r="J1709" s="187" t="s">
        <v>433</v>
      </c>
      <c r="K1709" s="187">
        <v>0.38</v>
      </c>
      <c r="L1709" s="187">
        <v>1.2</v>
      </c>
    </row>
    <row r="1710" spans="2:12" ht="20.100000000000001" customHeight="1" x14ac:dyDescent="0.4">
      <c r="B1710" s="187" t="s">
        <v>446</v>
      </c>
      <c r="C1710" s="187" t="s">
        <v>459</v>
      </c>
      <c r="D1710" s="187" t="s">
        <v>423</v>
      </c>
      <c r="E1710" s="187" t="s">
        <v>424</v>
      </c>
      <c r="F1710" s="187">
        <v>16</v>
      </c>
      <c r="G1710" s="187"/>
      <c r="H1710" s="187"/>
      <c r="I1710" s="187" t="s">
        <v>412</v>
      </c>
      <c r="J1710" s="187" t="s">
        <v>433</v>
      </c>
      <c r="K1710" s="187">
        <v>0.38</v>
      </c>
      <c r="L1710" s="187">
        <v>1.2</v>
      </c>
    </row>
    <row r="1711" spans="2:12" ht="20.100000000000001" customHeight="1" x14ac:dyDescent="0.4">
      <c r="B1711" s="187" t="s">
        <v>446</v>
      </c>
      <c r="C1711" s="187" t="s">
        <v>459</v>
      </c>
      <c r="D1711" s="187" t="s">
        <v>423</v>
      </c>
      <c r="E1711" s="187" t="s">
        <v>424</v>
      </c>
      <c r="F1711" s="187">
        <v>15</v>
      </c>
      <c r="G1711" s="187"/>
      <c r="H1711" s="187"/>
      <c r="I1711" s="187" t="s">
        <v>418</v>
      </c>
      <c r="J1711" s="187" t="s">
        <v>433</v>
      </c>
      <c r="K1711" s="187">
        <v>0.38</v>
      </c>
      <c r="L1711" s="187">
        <v>1.2</v>
      </c>
    </row>
    <row r="1712" spans="2:12" ht="20.100000000000001" customHeight="1" x14ac:dyDescent="0.4">
      <c r="B1712" s="187" t="s">
        <v>446</v>
      </c>
      <c r="C1712" s="187" t="s">
        <v>459</v>
      </c>
      <c r="D1712" s="187" t="s">
        <v>453</v>
      </c>
      <c r="E1712" s="187" t="s">
        <v>411</v>
      </c>
      <c r="F1712" s="187">
        <v>16</v>
      </c>
      <c r="G1712" s="187"/>
      <c r="H1712" s="187"/>
      <c r="I1712" s="187" t="s">
        <v>454</v>
      </c>
      <c r="J1712" s="187" t="s">
        <v>433</v>
      </c>
      <c r="K1712" s="187">
        <v>0.54</v>
      </c>
      <c r="L1712" s="187">
        <v>1.2</v>
      </c>
    </row>
    <row r="1713" spans="2:12" ht="20.100000000000001" customHeight="1" x14ac:dyDescent="0.4">
      <c r="B1713" s="187" t="s">
        <v>446</v>
      </c>
      <c r="C1713" s="187" t="s">
        <v>459</v>
      </c>
      <c r="D1713" s="187" t="s">
        <v>453</v>
      </c>
      <c r="E1713" s="187" t="s">
        <v>412</v>
      </c>
      <c r="F1713" s="187">
        <v>16</v>
      </c>
      <c r="G1713" s="187"/>
      <c r="H1713" s="187"/>
      <c r="I1713" s="187" t="s">
        <v>454</v>
      </c>
      <c r="J1713" s="187" t="s">
        <v>433</v>
      </c>
      <c r="K1713" s="187">
        <v>0.53</v>
      </c>
      <c r="L1713" s="187">
        <v>1.2</v>
      </c>
    </row>
    <row r="1714" spans="2:12" ht="20.100000000000001" customHeight="1" x14ac:dyDescent="0.4">
      <c r="B1714" s="187" t="s">
        <v>446</v>
      </c>
      <c r="C1714" s="187" t="s">
        <v>459</v>
      </c>
      <c r="D1714" s="187" t="s">
        <v>453</v>
      </c>
      <c r="E1714" s="187" t="s">
        <v>418</v>
      </c>
      <c r="F1714" s="187">
        <v>16</v>
      </c>
      <c r="G1714" s="187"/>
      <c r="H1714" s="187"/>
      <c r="I1714" s="187" t="s">
        <v>454</v>
      </c>
      <c r="J1714" s="187" t="s">
        <v>433</v>
      </c>
      <c r="K1714" s="187">
        <v>0.52</v>
      </c>
      <c r="L1714" s="187">
        <v>1.2</v>
      </c>
    </row>
    <row r="1715" spans="2:12" ht="20.100000000000001" customHeight="1" x14ac:dyDescent="0.4">
      <c r="B1715" s="187" t="s">
        <v>446</v>
      </c>
      <c r="C1715" s="187" t="s">
        <v>459</v>
      </c>
      <c r="D1715" s="187" t="s">
        <v>455</v>
      </c>
      <c r="E1715" s="187" t="s">
        <v>411</v>
      </c>
      <c r="F1715" s="187">
        <v>16</v>
      </c>
      <c r="G1715" s="187"/>
      <c r="H1715" s="187"/>
      <c r="I1715" s="187" t="s">
        <v>456</v>
      </c>
      <c r="J1715" s="187" t="s">
        <v>433</v>
      </c>
      <c r="K1715" s="187">
        <v>0.54</v>
      </c>
      <c r="L1715" s="187">
        <v>1.2</v>
      </c>
    </row>
    <row r="1716" spans="2:12" ht="20.100000000000001" customHeight="1" x14ac:dyDescent="0.4">
      <c r="B1716" s="187" t="s">
        <v>446</v>
      </c>
      <c r="C1716" s="187" t="s">
        <v>459</v>
      </c>
      <c r="D1716" s="187" t="s">
        <v>455</v>
      </c>
      <c r="E1716" s="187" t="s">
        <v>412</v>
      </c>
      <c r="F1716" s="187">
        <v>16</v>
      </c>
      <c r="G1716" s="187"/>
      <c r="H1716" s="187"/>
      <c r="I1716" s="187" t="s">
        <v>456</v>
      </c>
      <c r="J1716" s="187" t="s">
        <v>433</v>
      </c>
      <c r="K1716" s="187">
        <v>0.53</v>
      </c>
      <c r="L1716" s="187">
        <v>1.2</v>
      </c>
    </row>
    <row r="1717" spans="2:12" ht="20.100000000000001" customHeight="1" x14ac:dyDescent="0.4">
      <c r="B1717" s="187" t="s">
        <v>446</v>
      </c>
      <c r="C1717" s="187" t="s">
        <v>459</v>
      </c>
      <c r="D1717" s="187" t="s">
        <v>455</v>
      </c>
      <c r="E1717" s="187" t="s">
        <v>418</v>
      </c>
      <c r="F1717" s="187">
        <v>16</v>
      </c>
      <c r="G1717" s="187"/>
      <c r="H1717" s="187"/>
      <c r="I1717" s="187" t="s">
        <v>456</v>
      </c>
      <c r="J1717" s="187" t="s">
        <v>433</v>
      </c>
      <c r="K1717" s="187">
        <v>0.52</v>
      </c>
      <c r="L1717" s="187">
        <v>1.2</v>
      </c>
    </row>
    <row r="1718" spans="2:12" ht="20.100000000000001" customHeight="1" x14ac:dyDescent="0.4">
      <c r="B1718" s="187" t="s">
        <v>446</v>
      </c>
      <c r="C1718" s="187" t="s">
        <v>459</v>
      </c>
      <c r="D1718" s="187" t="s">
        <v>448</v>
      </c>
      <c r="E1718" s="187" t="s">
        <v>449</v>
      </c>
      <c r="F1718" s="187">
        <v>16</v>
      </c>
      <c r="G1718" s="187"/>
      <c r="H1718" s="187"/>
      <c r="I1718" s="187" t="s">
        <v>411</v>
      </c>
      <c r="J1718" s="187" t="s">
        <v>433</v>
      </c>
      <c r="K1718" s="187">
        <v>0.52</v>
      </c>
      <c r="L1718" s="187">
        <v>1.2</v>
      </c>
    </row>
    <row r="1719" spans="2:12" ht="20.100000000000001" customHeight="1" x14ac:dyDescent="0.4">
      <c r="B1719" s="187" t="s">
        <v>446</v>
      </c>
      <c r="C1719" s="187" t="s">
        <v>459</v>
      </c>
      <c r="D1719" s="187" t="s">
        <v>448</v>
      </c>
      <c r="E1719" s="187" t="s">
        <v>449</v>
      </c>
      <c r="F1719" s="187">
        <v>16</v>
      </c>
      <c r="G1719" s="187"/>
      <c r="H1719" s="187"/>
      <c r="I1719" s="187" t="s">
        <v>412</v>
      </c>
      <c r="J1719" s="187" t="s">
        <v>433</v>
      </c>
      <c r="K1719" s="187">
        <v>0.52</v>
      </c>
      <c r="L1719" s="187">
        <v>1.2</v>
      </c>
    </row>
    <row r="1720" spans="2:12" ht="20.100000000000001" customHeight="1" x14ac:dyDescent="0.4">
      <c r="B1720" s="187" t="s">
        <v>446</v>
      </c>
      <c r="C1720" s="187" t="s">
        <v>459</v>
      </c>
      <c r="D1720" s="187" t="s">
        <v>448</v>
      </c>
      <c r="E1720" s="187" t="s">
        <v>449</v>
      </c>
      <c r="F1720" s="187">
        <v>15</v>
      </c>
      <c r="G1720" s="187"/>
      <c r="H1720" s="187"/>
      <c r="I1720" s="187" t="s">
        <v>418</v>
      </c>
      <c r="J1720" s="187" t="s">
        <v>433</v>
      </c>
      <c r="K1720" s="187">
        <v>0.52</v>
      </c>
      <c r="L1720" s="187">
        <v>1.2</v>
      </c>
    </row>
    <row r="1721" spans="2:12" ht="20.100000000000001" customHeight="1" x14ac:dyDescent="0.4">
      <c r="B1721" s="187" t="s">
        <v>446</v>
      </c>
      <c r="C1721" s="187" t="s">
        <v>459</v>
      </c>
      <c r="D1721" s="187" t="s">
        <v>450</v>
      </c>
      <c r="E1721" s="187" t="s">
        <v>451</v>
      </c>
      <c r="F1721" s="187">
        <v>16</v>
      </c>
      <c r="G1721" s="187"/>
      <c r="H1721" s="187"/>
      <c r="I1721" s="187" t="s">
        <v>411</v>
      </c>
      <c r="J1721" s="187" t="s">
        <v>433</v>
      </c>
      <c r="K1721" s="187">
        <v>0.52</v>
      </c>
      <c r="L1721" s="187">
        <v>1.2</v>
      </c>
    </row>
    <row r="1722" spans="2:12" ht="20.100000000000001" customHeight="1" x14ac:dyDescent="0.4">
      <c r="B1722" s="187" t="s">
        <v>446</v>
      </c>
      <c r="C1722" s="187" t="s">
        <v>459</v>
      </c>
      <c r="D1722" s="187" t="s">
        <v>450</v>
      </c>
      <c r="E1722" s="187" t="s">
        <v>451</v>
      </c>
      <c r="F1722" s="187">
        <v>16</v>
      </c>
      <c r="G1722" s="187"/>
      <c r="H1722" s="187"/>
      <c r="I1722" s="187" t="s">
        <v>412</v>
      </c>
      <c r="J1722" s="187" t="s">
        <v>433</v>
      </c>
      <c r="K1722" s="187">
        <v>0.52</v>
      </c>
      <c r="L1722" s="187">
        <v>1.2</v>
      </c>
    </row>
    <row r="1723" spans="2:12" ht="20.100000000000001" customHeight="1" x14ac:dyDescent="0.4">
      <c r="B1723" s="187" t="s">
        <v>446</v>
      </c>
      <c r="C1723" s="187" t="s">
        <v>459</v>
      </c>
      <c r="D1723" s="187" t="s">
        <v>450</v>
      </c>
      <c r="E1723" s="187" t="s">
        <v>451</v>
      </c>
      <c r="F1723" s="187">
        <v>15</v>
      </c>
      <c r="G1723" s="187"/>
      <c r="H1723" s="187"/>
      <c r="I1723" s="187" t="s">
        <v>418</v>
      </c>
      <c r="J1723" s="187" t="s">
        <v>433</v>
      </c>
      <c r="K1723" s="187">
        <v>0.52</v>
      </c>
      <c r="L1723" s="187">
        <v>1.2</v>
      </c>
    </row>
    <row r="1724" spans="2:12" ht="20.100000000000001" customHeight="1" x14ac:dyDescent="0.4">
      <c r="B1724" s="187" t="s">
        <v>446</v>
      </c>
      <c r="C1724" s="187" t="s">
        <v>459</v>
      </c>
      <c r="D1724" s="187" t="s">
        <v>399</v>
      </c>
      <c r="E1724" s="187" t="s">
        <v>411</v>
      </c>
      <c r="F1724" s="187">
        <v>16</v>
      </c>
      <c r="G1724" s="187"/>
      <c r="H1724" s="187"/>
      <c r="I1724" s="187" t="s">
        <v>404</v>
      </c>
      <c r="J1724" s="187" t="s">
        <v>433</v>
      </c>
      <c r="K1724" s="187">
        <v>0.54</v>
      </c>
      <c r="L1724" s="187">
        <v>1.2</v>
      </c>
    </row>
    <row r="1725" spans="2:12" ht="20.100000000000001" customHeight="1" x14ac:dyDescent="0.4">
      <c r="B1725" s="187" t="s">
        <v>446</v>
      </c>
      <c r="C1725" s="187" t="s">
        <v>459</v>
      </c>
      <c r="D1725" s="187" t="s">
        <v>399</v>
      </c>
      <c r="E1725" s="187" t="s">
        <v>411</v>
      </c>
      <c r="F1725" s="187">
        <v>16</v>
      </c>
      <c r="G1725" s="187"/>
      <c r="H1725" s="187"/>
      <c r="I1725" s="187" t="s">
        <v>444</v>
      </c>
      <c r="J1725" s="187" t="s">
        <v>433</v>
      </c>
      <c r="K1725" s="187">
        <v>0.54</v>
      </c>
      <c r="L1725" s="187">
        <v>1.2</v>
      </c>
    </row>
    <row r="1726" spans="2:12" ht="20.100000000000001" customHeight="1" x14ac:dyDescent="0.4">
      <c r="B1726" s="187" t="s">
        <v>446</v>
      </c>
      <c r="C1726" s="187" t="s">
        <v>459</v>
      </c>
      <c r="D1726" s="187" t="s">
        <v>399</v>
      </c>
      <c r="E1726" s="187" t="s">
        <v>412</v>
      </c>
      <c r="F1726" s="187">
        <v>16</v>
      </c>
      <c r="G1726" s="187"/>
      <c r="H1726" s="187"/>
      <c r="I1726" s="187" t="s">
        <v>444</v>
      </c>
      <c r="J1726" s="187" t="s">
        <v>433</v>
      </c>
      <c r="K1726" s="187">
        <v>0.53</v>
      </c>
      <c r="L1726" s="187">
        <v>1.2</v>
      </c>
    </row>
    <row r="1727" spans="2:12" ht="20.100000000000001" customHeight="1" x14ac:dyDescent="0.4">
      <c r="B1727" s="187" t="s">
        <v>446</v>
      </c>
      <c r="C1727" s="187" t="s">
        <v>459</v>
      </c>
      <c r="D1727" s="187" t="s">
        <v>399</v>
      </c>
      <c r="E1727" s="187" t="s">
        <v>412</v>
      </c>
      <c r="F1727" s="187">
        <v>16</v>
      </c>
      <c r="G1727" s="187"/>
      <c r="H1727" s="187"/>
      <c r="I1727" s="187" t="s">
        <v>434</v>
      </c>
      <c r="J1727" s="187" t="s">
        <v>433</v>
      </c>
      <c r="K1727" s="187">
        <v>0.53</v>
      </c>
      <c r="L1727" s="187">
        <v>1.2</v>
      </c>
    </row>
    <row r="1728" spans="2:12" ht="20.100000000000001" customHeight="1" x14ac:dyDescent="0.4">
      <c r="B1728" s="187" t="s">
        <v>446</v>
      </c>
      <c r="C1728" s="187" t="s">
        <v>459</v>
      </c>
      <c r="D1728" s="187" t="s">
        <v>399</v>
      </c>
      <c r="E1728" s="187" t="s">
        <v>418</v>
      </c>
      <c r="F1728" s="187">
        <v>16</v>
      </c>
      <c r="G1728" s="187"/>
      <c r="H1728" s="187"/>
      <c r="I1728" s="187" t="s">
        <v>434</v>
      </c>
      <c r="J1728" s="187" t="s">
        <v>433</v>
      </c>
      <c r="K1728" s="187">
        <v>0.52</v>
      </c>
      <c r="L1728" s="187">
        <v>1.2</v>
      </c>
    </row>
    <row r="1729" spans="2:12" ht="20.100000000000001" customHeight="1" x14ac:dyDescent="0.4">
      <c r="B1729" s="187" t="s">
        <v>446</v>
      </c>
      <c r="C1729" s="187" t="s">
        <v>459</v>
      </c>
      <c r="D1729" s="187" t="s">
        <v>399</v>
      </c>
      <c r="E1729" s="187" t="s">
        <v>418</v>
      </c>
      <c r="F1729" s="187">
        <v>16</v>
      </c>
      <c r="G1729" s="187"/>
      <c r="H1729" s="187"/>
      <c r="I1729" s="187" t="s">
        <v>442</v>
      </c>
      <c r="J1729" s="187" t="s">
        <v>433</v>
      </c>
      <c r="K1729" s="187">
        <v>0.52</v>
      </c>
      <c r="L1729" s="187">
        <v>1.2</v>
      </c>
    </row>
    <row r="1730" spans="2:12" ht="20.100000000000001" customHeight="1" x14ac:dyDescent="0.4">
      <c r="B1730" s="187" t="s">
        <v>446</v>
      </c>
      <c r="C1730" s="187" t="s">
        <v>459</v>
      </c>
      <c r="D1730" s="187" t="s">
        <v>399</v>
      </c>
      <c r="E1730" s="187" t="s">
        <v>437</v>
      </c>
      <c r="F1730" s="187">
        <v>15</v>
      </c>
      <c r="G1730" s="187"/>
      <c r="H1730" s="187"/>
      <c r="I1730" s="187" t="s">
        <v>442</v>
      </c>
      <c r="J1730" s="187" t="s">
        <v>433</v>
      </c>
      <c r="K1730" s="187">
        <v>0.52</v>
      </c>
      <c r="L1730" s="187">
        <v>1.2</v>
      </c>
    </row>
    <row r="1731" spans="2:12" ht="20.100000000000001" customHeight="1" x14ac:dyDescent="0.4">
      <c r="B1731" s="187" t="s">
        <v>446</v>
      </c>
      <c r="C1731" s="187" t="s">
        <v>459</v>
      </c>
      <c r="D1731" s="187" t="s">
        <v>405</v>
      </c>
      <c r="E1731" s="187" t="s">
        <v>411</v>
      </c>
      <c r="F1731" s="187">
        <v>16</v>
      </c>
      <c r="G1731" s="187"/>
      <c r="H1731" s="187"/>
      <c r="I1731" s="187" t="s">
        <v>406</v>
      </c>
      <c r="J1731" s="187" t="s">
        <v>433</v>
      </c>
      <c r="K1731" s="187">
        <v>0.54</v>
      </c>
      <c r="L1731" s="187">
        <v>1.2</v>
      </c>
    </row>
    <row r="1732" spans="2:12" ht="20.100000000000001" customHeight="1" x14ac:dyDescent="0.4">
      <c r="B1732" s="187" t="s">
        <v>446</v>
      </c>
      <c r="C1732" s="187" t="s">
        <v>459</v>
      </c>
      <c r="D1732" s="187" t="s">
        <v>405</v>
      </c>
      <c r="E1732" s="187" t="s">
        <v>412</v>
      </c>
      <c r="F1732" s="187">
        <v>16</v>
      </c>
      <c r="G1732" s="187"/>
      <c r="H1732" s="187"/>
      <c r="I1732" s="187" t="s">
        <v>406</v>
      </c>
      <c r="J1732" s="187" t="s">
        <v>433</v>
      </c>
      <c r="K1732" s="187">
        <v>0.53</v>
      </c>
      <c r="L1732" s="187">
        <v>1.2</v>
      </c>
    </row>
    <row r="1733" spans="2:12" ht="20.100000000000001" customHeight="1" x14ac:dyDescent="0.4">
      <c r="B1733" s="187" t="s">
        <v>446</v>
      </c>
      <c r="C1733" s="187" t="s">
        <v>459</v>
      </c>
      <c r="D1733" s="187" t="s">
        <v>405</v>
      </c>
      <c r="E1733" s="187" t="s">
        <v>418</v>
      </c>
      <c r="F1733" s="187">
        <v>16</v>
      </c>
      <c r="G1733" s="187"/>
      <c r="H1733" s="187"/>
      <c r="I1733" s="187" t="s">
        <v>406</v>
      </c>
      <c r="J1733" s="187" t="s">
        <v>433</v>
      </c>
      <c r="K1733" s="187">
        <v>0.52</v>
      </c>
      <c r="L1733" s="187">
        <v>1.2</v>
      </c>
    </row>
    <row r="1734" spans="2:12" ht="20.100000000000001" customHeight="1" x14ac:dyDescent="0.4">
      <c r="B1734" s="187" t="s">
        <v>446</v>
      </c>
      <c r="C1734" s="187" t="s">
        <v>459</v>
      </c>
      <c r="D1734" s="187" t="s">
        <v>405</v>
      </c>
      <c r="E1734" s="187" t="s">
        <v>418</v>
      </c>
      <c r="F1734" s="187">
        <v>16</v>
      </c>
      <c r="G1734" s="187"/>
      <c r="H1734" s="187"/>
      <c r="I1734" s="187" t="s">
        <v>435</v>
      </c>
      <c r="J1734" s="187" t="s">
        <v>433</v>
      </c>
      <c r="K1734" s="187">
        <v>0.52</v>
      </c>
      <c r="L1734" s="187">
        <v>1.2</v>
      </c>
    </row>
    <row r="1735" spans="2:12" ht="20.100000000000001" customHeight="1" x14ac:dyDescent="0.4">
      <c r="B1735" s="187" t="s">
        <v>446</v>
      </c>
      <c r="C1735" s="187" t="s">
        <v>459</v>
      </c>
      <c r="D1735" s="187" t="s">
        <v>408</v>
      </c>
      <c r="E1735" s="187" t="s">
        <v>411</v>
      </c>
      <c r="F1735" s="187">
        <v>16</v>
      </c>
      <c r="G1735" s="187"/>
      <c r="H1735" s="187"/>
      <c r="I1735" s="187" t="s">
        <v>409</v>
      </c>
      <c r="J1735" s="187" t="s">
        <v>433</v>
      </c>
      <c r="K1735" s="187">
        <v>0.54</v>
      </c>
      <c r="L1735" s="187">
        <v>1.2</v>
      </c>
    </row>
    <row r="1736" spans="2:12" ht="20.100000000000001" customHeight="1" x14ac:dyDescent="0.4">
      <c r="B1736" s="187" t="s">
        <v>446</v>
      </c>
      <c r="C1736" s="187" t="s">
        <v>459</v>
      </c>
      <c r="D1736" s="187" t="s">
        <v>408</v>
      </c>
      <c r="E1736" s="187" t="s">
        <v>412</v>
      </c>
      <c r="F1736" s="187">
        <v>16</v>
      </c>
      <c r="G1736" s="187"/>
      <c r="H1736" s="187"/>
      <c r="I1736" s="187" t="s">
        <v>409</v>
      </c>
      <c r="J1736" s="187" t="s">
        <v>433</v>
      </c>
      <c r="K1736" s="187">
        <v>0.53</v>
      </c>
      <c r="L1736" s="187">
        <v>1.2</v>
      </c>
    </row>
    <row r="1737" spans="2:12" ht="20.100000000000001" customHeight="1" x14ac:dyDescent="0.4">
      <c r="B1737" s="187" t="s">
        <v>446</v>
      </c>
      <c r="C1737" s="187" t="s">
        <v>459</v>
      </c>
      <c r="D1737" s="187" t="s">
        <v>408</v>
      </c>
      <c r="E1737" s="187" t="s">
        <v>418</v>
      </c>
      <c r="F1737" s="187">
        <v>16</v>
      </c>
      <c r="G1737" s="187"/>
      <c r="H1737" s="187"/>
      <c r="I1737" s="187" t="s">
        <v>409</v>
      </c>
      <c r="J1737" s="187" t="s">
        <v>433</v>
      </c>
      <c r="K1737" s="187">
        <v>0.52</v>
      </c>
      <c r="L1737" s="187">
        <v>1.2</v>
      </c>
    </row>
    <row r="1738" spans="2:12" ht="20.100000000000001" customHeight="1" x14ac:dyDescent="0.4">
      <c r="B1738" s="187" t="s">
        <v>446</v>
      </c>
      <c r="C1738" s="187" t="s">
        <v>459</v>
      </c>
      <c r="D1738" s="187" t="s">
        <v>419</v>
      </c>
      <c r="E1738" s="187" t="s">
        <v>411</v>
      </c>
      <c r="F1738" s="187">
        <v>16</v>
      </c>
      <c r="G1738" s="187"/>
      <c r="H1738" s="187"/>
      <c r="I1738" s="187" t="s">
        <v>420</v>
      </c>
      <c r="J1738" s="187" t="s">
        <v>433</v>
      </c>
      <c r="K1738" s="187">
        <v>0.54</v>
      </c>
      <c r="L1738" s="187">
        <v>1.2</v>
      </c>
    </row>
    <row r="1739" spans="2:12" ht="20.100000000000001" customHeight="1" x14ac:dyDescent="0.4">
      <c r="B1739" s="187" t="s">
        <v>446</v>
      </c>
      <c r="C1739" s="187" t="s">
        <v>459</v>
      </c>
      <c r="D1739" s="187" t="s">
        <v>419</v>
      </c>
      <c r="E1739" s="187" t="s">
        <v>412</v>
      </c>
      <c r="F1739" s="187">
        <v>16</v>
      </c>
      <c r="G1739" s="187"/>
      <c r="H1739" s="187"/>
      <c r="I1739" s="187" t="s">
        <v>420</v>
      </c>
      <c r="J1739" s="187" t="s">
        <v>433</v>
      </c>
      <c r="K1739" s="187">
        <v>0.53</v>
      </c>
      <c r="L1739" s="187">
        <v>1.2</v>
      </c>
    </row>
    <row r="1740" spans="2:12" ht="20.100000000000001" customHeight="1" x14ac:dyDescent="0.4">
      <c r="B1740" s="187" t="s">
        <v>446</v>
      </c>
      <c r="C1740" s="187" t="s">
        <v>459</v>
      </c>
      <c r="D1740" s="187" t="s">
        <v>419</v>
      </c>
      <c r="E1740" s="187" t="s">
        <v>418</v>
      </c>
      <c r="F1740" s="187">
        <v>15</v>
      </c>
      <c r="G1740" s="187"/>
      <c r="H1740" s="187"/>
      <c r="I1740" s="187" t="s">
        <v>420</v>
      </c>
      <c r="J1740" s="187" t="s">
        <v>433</v>
      </c>
      <c r="K1740" s="187">
        <v>0.52</v>
      </c>
      <c r="L1740" s="187">
        <v>1.2</v>
      </c>
    </row>
    <row r="1741" spans="2:12" ht="20.100000000000001" customHeight="1" x14ac:dyDescent="0.4">
      <c r="B1741" s="187" t="s">
        <v>446</v>
      </c>
      <c r="C1741" s="187" t="s">
        <v>459</v>
      </c>
      <c r="D1741" s="187" t="s">
        <v>419</v>
      </c>
      <c r="E1741" s="187" t="s">
        <v>411</v>
      </c>
      <c r="F1741" s="187">
        <v>16</v>
      </c>
      <c r="G1741" s="187"/>
      <c r="H1741" s="187"/>
      <c r="I1741" s="187" t="s">
        <v>438</v>
      </c>
      <c r="J1741" s="187" t="s">
        <v>433</v>
      </c>
      <c r="K1741" s="187">
        <v>0.54</v>
      </c>
      <c r="L1741" s="187">
        <v>1.2</v>
      </c>
    </row>
    <row r="1742" spans="2:12" ht="20.100000000000001" customHeight="1" x14ac:dyDescent="0.4">
      <c r="B1742" s="187" t="s">
        <v>446</v>
      </c>
      <c r="C1742" s="187" t="s">
        <v>459</v>
      </c>
      <c r="D1742" s="187" t="s">
        <v>419</v>
      </c>
      <c r="E1742" s="187" t="s">
        <v>412</v>
      </c>
      <c r="F1742" s="187">
        <v>15</v>
      </c>
      <c r="G1742" s="187"/>
      <c r="H1742" s="187"/>
      <c r="I1742" s="187" t="s">
        <v>438</v>
      </c>
      <c r="J1742" s="187" t="s">
        <v>433</v>
      </c>
      <c r="K1742" s="187">
        <v>0.53</v>
      </c>
      <c r="L1742" s="187">
        <v>1.2</v>
      </c>
    </row>
    <row r="1743" spans="2:12" ht="20.100000000000001" customHeight="1" x14ac:dyDescent="0.4">
      <c r="B1743" s="187" t="s">
        <v>446</v>
      </c>
      <c r="C1743" s="187" t="s">
        <v>459</v>
      </c>
      <c r="D1743" s="187" t="s">
        <v>419</v>
      </c>
      <c r="E1743" s="187" t="s">
        <v>418</v>
      </c>
      <c r="F1743" s="187">
        <v>14</v>
      </c>
      <c r="G1743" s="187"/>
      <c r="H1743" s="187"/>
      <c r="I1743" s="187" t="s">
        <v>438</v>
      </c>
      <c r="J1743" s="187" t="s">
        <v>433</v>
      </c>
      <c r="K1743" s="187">
        <v>0.52</v>
      </c>
      <c r="L1743" s="187">
        <v>1.2</v>
      </c>
    </row>
    <row r="1744" spans="2:12" ht="20.100000000000001" customHeight="1" x14ac:dyDescent="0.4">
      <c r="B1744" s="187" t="s">
        <v>446</v>
      </c>
      <c r="C1744" s="187" t="s">
        <v>459</v>
      </c>
      <c r="D1744" s="187" t="s">
        <v>421</v>
      </c>
      <c r="E1744" s="187" t="s">
        <v>411</v>
      </c>
      <c r="F1744" s="187">
        <v>16</v>
      </c>
      <c r="G1744" s="187"/>
      <c r="H1744" s="187"/>
      <c r="I1744" s="187" t="s">
        <v>422</v>
      </c>
      <c r="J1744" s="187" t="s">
        <v>433</v>
      </c>
      <c r="K1744" s="187">
        <v>0.54</v>
      </c>
      <c r="L1744" s="187">
        <v>1.2</v>
      </c>
    </row>
    <row r="1745" spans="2:12" ht="20.100000000000001" customHeight="1" x14ac:dyDescent="0.4">
      <c r="B1745" s="187" t="s">
        <v>446</v>
      </c>
      <c r="C1745" s="187" t="s">
        <v>459</v>
      </c>
      <c r="D1745" s="187" t="s">
        <v>421</v>
      </c>
      <c r="E1745" s="187" t="s">
        <v>412</v>
      </c>
      <c r="F1745" s="187">
        <v>16</v>
      </c>
      <c r="G1745" s="187"/>
      <c r="H1745" s="187"/>
      <c r="I1745" s="187" t="s">
        <v>422</v>
      </c>
      <c r="J1745" s="187" t="s">
        <v>433</v>
      </c>
      <c r="K1745" s="187">
        <v>0.53</v>
      </c>
      <c r="L1745" s="187">
        <v>1.2</v>
      </c>
    </row>
    <row r="1746" spans="2:12" ht="20.100000000000001" customHeight="1" x14ac:dyDescent="0.4">
      <c r="B1746" s="187" t="s">
        <v>446</v>
      </c>
      <c r="C1746" s="187" t="s">
        <v>459</v>
      </c>
      <c r="D1746" s="187" t="s">
        <v>421</v>
      </c>
      <c r="E1746" s="187" t="s">
        <v>418</v>
      </c>
      <c r="F1746" s="187">
        <v>15</v>
      </c>
      <c r="G1746" s="187"/>
      <c r="H1746" s="187"/>
      <c r="I1746" s="187" t="s">
        <v>422</v>
      </c>
      <c r="J1746" s="187" t="s">
        <v>433</v>
      </c>
      <c r="K1746" s="187">
        <v>0.52</v>
      </c>
      <c r="L1746" s="187">
        <v>1.2</v>
      </c>
    </row>
    <row r="1747" spans="2:12" ht="20.100000000000001" customHeight="1" x14ac:dyDescent="0.4">
      <c r="B1747" s="187" t="s">
        <v>446</v>
      </c>
      <c r="C1747" s="187" t="s">
        <v>459</v>
      </c>
      <c r="D1747" s="187" t="s">
        <v>421</v>
      </c>
      <c r="E1747" s="187" t="s">
        <v>411</v>
      </c>
      <c r="F1747" s="187">
        <v>16</v>
      </c>
      <c r="G1747" s="187"/>
      <c r="H1747" s="187"/>
      <c r="I1747" s="187" t="s">
        <v>439</v>
      </c>
      <c r="J1747" s="187" t="s">
        <v>433</v>
      </c>
      <c r="K1747" s="187">
        <v>0.54</v>
      </c>
      <c r="L1747" s="187">
        <v>1.2</v>
      </c>
    </row>
    <row r="1748" spans="2:12" ht="20.100000000000001" customHeight="1" x14ac:dyDescent="0.4">
      <c r="B1748" s="187" t="s">
        <v>446</v>
      </c>
      <c r="C1748" s="187" t="s">
        <v>459</v>
      </c>
      <c r="D1748" s="187" t="s">
        <v>421</v>
      </c>
      <c r="E1748" s="187" t="s">
        <v>412</v>
      </c>
      <c r="F1748" s="187">
        <v>15</v>
      </c>
      <c r="G1748" s="187"/>
      <c r="H1748" s="187"/>
      <c r="I1748" s="187" t="s">
        <v>439</v>
      </c>
      <c r="J1748" s="187" t="s">
        <v>433</v>
      </c>
      <c r="K1748" s="187">
        <v>0.53</v>
      </c>
      <c r="L1748" s="187">
        <v>1.2</v>
      </c>
    </row>
    <row r="1749" spans="2:12" ht="20.100000000000001" customHeight="1" x14ac:dyDescent="0.4">
      <c r="B1749" s="187" t="s">
        <v>446</v>
      </c>
      <c r="C1749" s="187" t="s">
        <v>459</v>
      </c>
      <c r="D1749" s="187" t="s">
        <v>421</v>
      </c>
      <c r="E1749" s="187" t="s">
        <v>418</v>
      </c>
      <c r="F1749" s="187">
        <v>14</v>
      </c>
      <c r="G1749" s="187"/>
      <c r="H1749" s="187"/>
      <c r="I1749" s="187" t="s">
        <v>439</v>
      </c>
      <c r="J1749" s="187" t="s">
        <v>433</v>
      </c>
      <c r="K1749" s="187">
        <v>0.52</v>
      </c>
      <c r="L1749" s="187">
        <v>1.2</v>
      </c>
    </row>
    <row r="1750" spans="2:12" ht="20.100000000000001" customHeight="1" x14ac:dyDescent="0.4">
      <c r="B1750" s="187" t="s">
        <v>446</v>
      </c>
      <c r="C1750" s="187" t="s">
        <v>459</v>
      </c>
      <c r="D1750" s="187" t="s">
        <v>423</v>
      </c>
      <c r="E1750" s="187" t="s">
        <v>411</v>
      </c>
      <c r="F1750" s="187">
        <v>16</v>
      </c>
      <c r="G1750" s="187"/>
      <c r="H1750" s="187"/>
      <c r="I1750" s="187" t="s">
        <v>424</v>
      </c>
      <c r="J1750" s="187" t="s">
        <v>433</v>
      </c>
      <c r="K1750" s="187">
        <v>0.51</v>
      </c>
      <c r="L1750" s="187">
        <v>1.2</v>
      </c>
    </row>
    <row r="1751" spans="2:12" ht="20.100000000000001" customHeight="1" x14ac:dyDescent="0.4">
      <c r="B1751" s="187" t="s">
        <v>446</v>
      </c>
      <c r="C1751" s="187" t="s">
        <v>459</v>
      </c>
      <c r="D1751" s="187" t="s">
        <v>423</v>
      </c>
      <c r="E1751" s="187" t="s">
        <v>412</v>
      </c>
      <c r="F1751" s="187">
        <v>16</v>
      </c>
      <c r="G1751" s="187"/>
      <c r="H1751" s="187"/>
      <c r="I1751" s="187" t="s">
        <v>424</v>
      </c>
      <c r="J1751" s="187" t="s">
        <v>433</v>
      </c>
      <c r="K1751" s="187">
        <v>0.5</v>
      </c>
      <c r="L1751" s="187">
        <v>1.2</v>
      </c>
    </row>
    <row r="1752" spans="2:12" ht="20.100000000000001" customHeight="1" x14ac:dyDescent="0.4">
      <c r="B1752" s="187" t="s">
        <v>446</v>
      </c>
      <c r="C1752" s="187" t="s">
        <v>459</v>
      </c>
      <c r="D1752" s="187" t="s">
        <v>423</v>
      </c>
      <c r="E1752" s="187" t="s">
        <v>418</v>
      </c>
      <c r="F1752" s="187">
        <v>15</v>
      </c>
      <c r="G1752" s="187"/>
      <c r="H1752" s="187"/>
      <c r="I1752" s="187" t="s">
        <v>424</v>
      </c>
      <c r="J1752" s="187" t="s">
        <v>433</v>
      </c>
      <c r="K1752" s="187">
        <v>0.49</v>
      </c>
      <c r="L1752" s="187">
        <v>1.2</v>
      </c>
    </row>
    <row r="1753" spans="2:12" ht="20.100000000000001" customHeight="1" x14ac:dyDescent="0.4">
      <c r="B1753" s="187" t="s">
        <v>446</v>
      </c>
      <c r="C1753" s="187" t="s">
        <v>459</v>
      </c>
      <c r="D1753" s="187" t="s">
        <v>448</v>
      </c>
      <c r="E1753" s="187" t="s">
        <v>411</v>
      </c>
      <c r="F1753" s="187">
        <v>16</v>
      </c>
      <c r="G1753" s="187"/>
      <c r="H1753" s="187"/>
      <c r="I1753" s="187" t="s">
        <v>449</v>
      </c>
      <c r="J1753" s="187" t="s">
        <v>433</v>
      </c>
      <c r="K1753" s="187">
        <v>0.53</v>
      </c>
      <c r="L1753" s="187">
        <v>1.2</v>
      </c>
    </row>
    <row r="1754" spans="2:12" ht="20.100000000000001" customHeight="1" x14ac:dyDescent="0.4">
      <c r="B1754" s="187" t="s">
        <v>446</v>
      </c>
      <c r="C1754" s="187" t="s">
        <v>459</v>
      </c>
      <c r="D1754" s="187" t="s">
        <v>448</v>
      </c>
      <c r="E1754" s="187" t="s">
        <v>412</v>
      </c>
      <c r="F1754" s="187">
        <v>16</v>
      </c>
      <c r="G1754" s="187"/>
      <c r="H1754" s="187"/>
      <c r="I1754" s="187" t="s">
        <v>449</v>
      </c>
      <c r="J1754" s="187" t="s">
        <v>433</v>
      </c>
      <c r="K1754" s="187">
        <v>0.52</v>
      </c>
      <c r="L1754" s="187">
        <v>1.2</v>
      </c>
    </row>
    <row r="1755" spans="2:12" ht="20.100000000000001" customHeight="1" x14ac:dyDescent="0.4">
      <c r="B1755" s="187" t="s">
        <v>446</v>
      </c>
      <c r="C1755" s="187" t="s">
        <v>459</v>
      </c>
      <c r="D1755" s="187" t="s">
        <v>448</v>
      </c>
      <c r="E1755" s="187" t="s">
        <v>418</v>
      </c>
      <c r="F1755" s="187">
        <v>15</v>
      </c>
      <c r="G1755" s="187"/>
      <c r="H1755" s="187"/>
      <c r="I1755" s="187" t="s">
        <v>449</v>
      </c>
      <c r="J1755" s="187" t="s">
        <v>433</v>
      </c>
      <c r="K1755" s="187">
        <v>0.52</v>
      </c>
      <c r="L1755" s="187">
        <v>1.2</v>
      </c>
    </row>
    <row r="1756" spans="2:12" ht="20.100000000000001" customHeight="1" x14ac:dyDescent="0.4">
      <c r="B1756" s="187" t="s">
        <v>446</v>
      </c>
      <c r="C1756" s="187" t="s">
        <v>459</v>
      </c>
      <c r="D1756" s="187" t="s">
        <v>450</v>
      </c>
      <c r="E1756" s="187" t="s">
        <v>411</v>
      </c>
      <c r="F1756" s="187">
        <v>16</v>
      </c>
      <c r="G1756" s="187"/>
      <c r="H1756" s="187"/>
      <c r="I1756" s="187" t="s">
        <v>451</v>
      </c>
      <c r="J1756" s="187" t="s">
        <v>433</v>
      </c>
      <c r="K1756" s="187">
        <v>0.53</v>
      </c>
      <c r="L1756" s="187">
        <v>1.2</v>
      </c>
    </row>
    <row r="1757" spans="2:12" ht="20.100000000000001" customHeight="1" x14ac:dyDescent="0.4">
      <c r="B1757" s="187" t="s">
        <v>446</v>
      </c>
      <c r="C1757" s="187" t="s">
        <v>459</v>
      </c>
      <c r="D1757" s="187" t="s">
        <v>450</v>
      </c>
      <c r="E1757" s="187" t="s">
        <v>412</v>
      </c>
      <c r="F1757" s="187">
        <v>16</v>
      </c>
      <c r="G1757" s="187"/>
      <c r="H1757" s="187"/>
      <c r="I1757" s="187" t="s">
        <v>451</v>
      </c>
      <c r="J1757" s="187" t="s">
        <v>433</v>
      </c>
      <c r="K1757" s="187">
        <v>0.52</v>
      </c>
      <c r="L1757" s="187">
        <v>1.2</v>
      </c>
    </row>
    <row r="1758" spans="2:12" ht="20.100000000000001" customHeight="1" x14ac:dyDescent="0.4">
      <c r="B1758" s="187" t="s">
        <v>446</v>
      </c>
      <c r="C1758" s="187" t="s">
        <v>459</v>
      </c>
      <c r="D1758" s="187" t="s">
        <v>450</v>
      </c>
      <c r="E1758" s="187" t="s">
        <v>418</v>
      </c>
      <c r="F1758" s="187">
        <v>15</v>
      </c>
      <c r="G1758" s="187"/>
      <c r="H1758" s="187"/>
      <c r="I1758" s="187" t="s">
        <v>451</v>
      </c>
      <c r="J1758" s="187" t="s">
        <v>433</v>
      </c>
      <c r="K1758" s="187">
        <v>0.52</v>
      </c>
      <c r="L1758" s="187">
        <v>1.2</v>
      </c>
    </row>
    <row r="1759" spans="2:12" ht="20.100000000000001" customHeight="1" x14ac:dyDescent="0.4">
      <c r="B1759" s="187" t="s">
        <v>446</v>
      </c>
      <c r="C1759" s="187" t="s">
        <v>460</v>
      </c>
      <c r="D1759" s="187" t="s">
        <v>399</v>
      </c>
      <c r="E1759" s="187" t="s">
        <v>404</v>
      </c>
      <c r="F1759" s="187">
        <v>16</v>
      </c>
      <c r="G1759" s="187"/>
      <c r="H1759" s="187"/>
      <c r="I1759" s="187" t="s">
        <v>428</v>
      </c>
      <c r="J1759" s="187" t="s">
        <v>433</v>
      </c>
      <c r="K1759" s="187">
        <v>0.43</v>
      </c>
      <c r="L1759" s="187">
        <v>1.2</v>
      </c>
    </row>
    <row r="1760" spans="2:12" ht="20.100000000000001" customHeight="1" x14ac:dyDescent="0.4">
      <c r="B1760" s="187" t="s">
        <v>446</v>
      </c>
      <c r="C1760" s="187" t="s">
        <v>460</v>
      </c>
      <c r="D1760" s="187" t="s">
        <v>399</v>
      </c>
      <c r="E1760" s="187" t="s">
        <v>444</v>
      </c>
      <c r="F1760" s="187">
        <v>16</v>
      </c>
      <c r="G1760" s="187"/>
      <c r="H1760" s="187"/>
      <c r="I1760" s="187" t="s">
        <v>428</v>
      </c>
      <c r="J1760" s="187" t="s">
        <v>433</v>
      </c>
      <c r="K1760" s="187">
        <v>0.43</v>
      </c>
      <c r="L1760" s="187">
        <v>1.2</v>
      </c>
    </row>
    <row r="1761" spans="2:12" ht="20.100000000000001" customHeight="1" x14ac:dyDescent="0.4">
      <c r="B1761" s="187" t="s">
        <v>446</v>
      </c>
      <c r="C1761" s="187" t="s">
        <v>460</v>
      </c>
      <c r="D1761" s="187" t="s">
        <v>399</v>
      </c>
      <c r="E1761" s="187" t="s">
        <v>444</v>
      </c>
      <c r="F1761" s="187">
        <v>16</v>
      </c>
      <c r="G1761" s="187"/>
      <c r="H1761" s="187"/>
      <c r="I1761" s="187" t="s">
        <v>429</v>
      </c>
      <c r="J1761" s="187" t="s">
        <v>433</v>
      </c>
      <c r="K1761" s="187">
        <v>0.43</v>
      </c>
      <c r="L1761" s="187">
        <v>1.2</v>
      </c>
    </row>
    <row r="1762" spans="2:12" ht="20.100000000000001" customHeight="1" x14ac:dyDescent="0.4">
      <c r="B1762" s="187" t="s">
        <v>446</v>
      </c>
      <c r="C1762" s="187" t="s">
        <v>460</v>
      </c>
      <c r="D1762" s="187" t="s">
        <v>405</v>
      </c>
      <c r="E1762" s="187" t="s">
        <v>406</v>
      </c>
      <c r="F1762" s="187">
        <v>16</v>
      </c>
      <c r="G1762" s="187"/>
      <c r="H1762" s="187"/>
      <c r="I1762" s="187" t="s">
        <v>428</v>
      </c>
      <c r="J1762" s="187" t="s">
        <v>433</v>
      </c>
      <c r="K1762" s="187">
        <v>0.43</v>
      </c>
      <c r="L1762" s="187">
        <v>1.2</v>
      </c>
    </row>
    <row r="1763" spans="2:12" ht="20.100000000000001" customHeight="1" x14ac:dyDescent="0.4">
      <c r="B1763" s="187" t="s">
        <v>446</v>
      </c>
      <c r="C1763" s="187" t="s">
        <v>460</v>
      </c>
      <c r="D1763" s="187" t="s">
        <v>405</v>
      </c>
      <c r="E1763" s="187" t="s">
        <v>406</v>
      </c>
      <c r="F1763" s="187">
        <v>16</v>
      </c>
      <c r="G1763" s="187"/>
      <c r="H1763" s="187"/>
      <c r="I1763" s="187" t="s">
        <v>429</v>
      </c>
      <c r="J1763" s="187" t="s">
        <v>433</v>
      </c>
      <c r="K1763" s="187">
        <v>0.43</v>
      </c>
      <c r="L1763" s="187">
        <v>1.2</v>
      </c>
    </row>
    <row r="1764" spans="2:12" ht="20.100000000000001" customHeight="1" x14ac:dyDescent="0.4">
      <c r="B1764" s="187" t="s">
        <v>446</v>
      </c>
      <c r="C1764" s="187" t="s">
        <v>460</v>
      </c>
      <c r="D1764" s="187" t="s">
        <v>405</v>
      </c>
      <c r="E1764" s="187" t="s">
        <v>435</v>
      </c>
      <c r="F1764" s="187">
        <v>16</v>
      </c>
      <c r="G1764" s="187"/>
      <c r="H1764" s="187"/>
      <c r="I1764" s="187" t="s">
        <v>432</v>
      </c>
      <c r="J1764" s="187" t="s">
        <v>433</v>
      </c>
      <c r="K1764" s="187">
        <v>0.42</v>
      </c>
      <c r="L1764" s="187">
        <v>1.2</v>
      </c>
    </row>
    <row r="1765" spans="2:12" ht="20.100000000000001" customHeight="1" x14ac:dyDescent="0.4">
      <c r="B1765" s="187" t="s">
        <v>446</v>
      </c>
      <c r="C1765" s="187" t="s">
        <v>460</v>
      </c>
      <c r="D1765" s="187" t="s">
        <v>408</v>
      </c>
      <c r="E1765" s="187" t="s">
        <v>409</v>
      </c>
      <c r="F1765" s="187">
        <v>16</v>
      </c>
      <c r="G1765" s="187"/>
      <c r="H1765" s="187"/>
      <c r="I1765" s="187" t="s">
        <v>428</v>
      </c>
      <c r="J1765" s="187" t="s">
        <v>433</v>
      </c>
      <c r="K1765" s="187">
        <v>0.42</v>
      </c>
      <c r="L1765" s="187">
        <v>1.2</v>
      </c>
    </row>
    <row r="1766" spans="2:12" ht="20.100000000000001" customHeight="1" x14ac:dyDescent="0.4">
      <c r="B1766" s="187" t="s">
        <v>446</v>
      </c>
      <c r="C1766" s="187" t="s">
        <v>460</v>
      </c>
      <c r="D1766" s="187" t="s">
        <v>408</v>
      </c>
      <c r="E1766" s="187" t="s">
        <v>409</v>
      </c>
      <c r="F1766" s="187">
        <v>16</v>
      </c>
      <c r="G1766" s="187"/>
      <c r="H1766" s="187"/>
      <c r="I1766" s="187" t="s">
        <v>429</v>
      </c>
      <c r="J1766" s="187" t="s">
        <v>433</v>
      </c>
      <c r="K1766" s="187">
        <v>0.42</v>
      </c>
      <c r="L1766" s="187">
        <v>1.2</v>
      </c>
    </row>
    <row r="1767" spans="2:12" ht="20.100000000000001" customHeight="1" x14ac:dyDescent="0.4">
      <c r="B1767" s="187" t="s">
        <v>446</v>
      </c>
      <c r="C1767" s="187" t="s">
        <v>460</v>
      </c>
      <c r="D1767" s="187" t="s">
        <v>419</v>
      </c>
      <c r="E1767" s="187" t="s">
        <v>420</v>
      </c>
      <c r="F1767" s="187">
        <v>16</v>
      </c>
      <c r="G1767" s="187"/>
      <c r="H1767" s="187"/>
      <c r="I1767" s="187" t="s">
        <v>428</v>
      </c>
      <c r="J1767" s="187" t="s">
        <v>433</v>
      </c>
      <c r="K1767" s="187">
        <v>0.4</v>
      </c>
      <c r="L1767" s="187">
        <v>1.2</v>
      </c>
    </row>
    <row r="1768" spans="2:12" ht="20.100000000000001" customHeight="1" x14ac:dyDescent="0.4">
      <c r="B1768" s="187" t="s">
        <v>446</v>
      </c>
      <c r="C1768" s="187" t="s">
        <v>460</v>
      </c>
      <c r="D1768" s="187" t="s">
        <v>419</v>
      </c>
      <c r="E1768" s="187" t="s">
        <v>420</v>
      </c>
      <c r="F1768" s="187">
        <v>16</v>
      </c>
      <c r="G1768" s="187"/>
      <c r="H1768" s="187"/>
      <c r="I1768" s="187" t="s">
        <v>429</v>
      </c>
      <c r="J1768" s="187" t="s">
        <v>433</v>
      </c>
      <c r="K1768" s="187">
        <v>0.4</v>
      </c>
      <c r="L1768" s="187">
        <v>1.2</v>
      </c>
    </row>
    <row r="1769" spans="2:12" ht="20.100000000000001" customHeight="1" x14ac:dyDescent="0.4">
      <c r="B1769" s="187" t="s">
        <v>446</v>
      </c>
      <c r="C1769" s="187" t="s">
        <v>460</v>
      </c>
      <c r="D1769" s="187" t="s">
        <v>419</v>
      </c>
      <c r="E1769" s="187" t="s">
        <v>438</v>
      </c>
      <c r="F1769" s="187">
        <v>16</v>
      </c>
      <c r="G1769" s="187"/>
      <c r="H1769" s="187"/>
      <c r="I1769" s="187" t="s">
        <v>428</v>
      </c>
      <c r="J1769" s="187" t="s">
        <v>433</v>
      </c>
      <c r="K1769" s="187">
        <v>0.4</v>
      </c>
      <c r="L1769" s="187">
        <v>1.2</v>
      </c>
    </row>
    <row r="1770" spans="2:12" ht="20.100000000000001" customHeight="1" x14ac:dyDescent="0.4">
      <c r="B1770" s="187" t="s">
        <v>446</v>
      </c>
      <c r="C1770" s="187" t="s">
        <v>460</v>
      </c>
      <c r="D1770" s="187" t="s">
        <v>419</v>
      </c>
      <c r="E1770" s="187" t="s">
        <v>438</v>
      </c>
      <c r="F1770" s="187">
        <v>15</v>
      </c>
      <c r="G1770" s="187"/>
      <c r="H1770" s="187"/>
      <c r="I1770" s="187" t="s">
        <v>429</v>
      </c>
      <c r="J1770" s="187" t="s">
        <v>433</v>
      </c>
      <c r="K1770" s="187">
        <v>0.4</v>
      </c>
      <c r="L1770" s="187">
        <v>1.2</v>
      </c>
    </row>
    <row r="1771" spans="2:12" ht="20.100000000000001" customHeight="1" x14ac:dyDescent="0.4">
      <c r="B1771" s="187" t="s">
        <v>446</v>
      </c>
      <c r="C1771" s="187" t="s">
        <v>460</v>
      </c>
      <c r="D1771" s="187" t="s">
        <v>421</v>
      </c>
      <c r="E1771" s="187" t="s">
        <v>422</v>
      </c>
      <c r="F1771" s="187">
        <v>16</v>
      </c>
      <c r="G1771" s="187"/>
      <c r="H1771" s="187"/>
      <c r="I1771" s="187" t="s">
        <v>428</v>
      </c>
      <c r="J1771" s="187" t="s">
        <v>433</v>
      </c>
      <c r="K1771" s="187">
        <v>0.4</v>
      </c>
      <c r="L1771" s="187">
        <v>1.2</v>
      </c>
    </row>
    <row r="1772" spans="2:12" ht="20.100000000000001" customHeight="1" x14ac:dyDescent="0.4">
      <c r="B1772" s="187" t="s">
        <v>446</v>
      </c>
      <c r="C1772" s="187" t="s">
        <v>460</v>
      </c>
      <c r="D1772" s="187" t="s">
        <v>421</v>
      </c>
      <c r="E1772" s="187" t="s">
        <v>422</v>
      </c>
      <c r="F1772" s="187">
        <v>16</v>
      </c>
      <c r="G1772" s="187"/>
      <c r="H1772" s="187"/>
      <c r="I1772" s="187" t="s">
        <v>429</v>
      </c>
      <c r="J1772" s="187" t="s">
        <v>433</v>
      </c>
      <c r="K1772" s="187">
        <v>0.4</v>
      </c>
      <c r="L1772" s="187">
        <v>1.2</v>
      </c>
    </row>
    <row r="1773" spans="2:12" ht="20.100000000000001" customHeight="1" x14ac:dyDescent="0.4">
      <c r="B1773" s="187" t="s">
        <v>446</v>
      </c>
      <c r="C1773" s="187" t="s">
        <v>460</v>
      </c>
      <c r="D1773" s="187" t="s">
        <v>421</v>
      </c>
      <c r="E1773" s="187" t="s">
        <v>439</v>
      </c>
      <c r="F1773" s="187">
        <v>16</v>
      </c>
      <c r="G1773" s="187"/>
      <c r="H1773" s="187"/>
      <c r="I1773" s="187" t="s">
        <v>428</v>
      </c>
      <c r="J1773" s="187" t="s">
        <v>433</v>
      </c>
      <c r="K1773" s="187">
        <v>0.4</v>
      </c>
      <c r="L1773" s="187">
        <v>1.2</v>
      </c>
    </row>
    <row r="1774" spans="2:12" ht="20.100000000000001" customHeight="1" x14ac:dyDescent="0.4">
      <c r="B1774" s="187" t="s">
        <v>446</v>
      </c>
      <c r="C1774" s="187" t="s">
        <v>460</v>
      </c>
      <c r="D1774" s="187" t="s">
        <v>421</v>
      </c>
      <c r="E1774" s="187" t="s">
        <v>439</v>
      </c>
      <c r="F1774" s="187">
        <v>15</v>
      </c>
      <c r="G1774" s="187"/>
      <c r="H1774" s="187"/>
      <c r="I1774" s="187" t="s">
        <v>429</v>
      </c>
      <c r="J1774" s="187" t="s">
        <v>433</v>
      </c>
      <c r="K1774" s="187">
        <v>0.4</v>
      </c>
      <c r="L1774" s="187">
        <v>1.2</v>
      </c>
    </row>
    <row r="1775" spans="2:12" ht="20.100000000000001" customHeight="1" x14ac:dyDescent="0.4">
      <c r="B1775" s="187" t="s">
        <v>446</v>
      </c>
      <c r="C1775" s="187" t="s">
        <v>460</v>
      </c>
      <c r="D1775" s="187" t="s">
        <v>423</v>
      </c>
      <c r="E1775" s="187" t="s">
        <v>424</v>
      </c>
      <c r="F1775" s="187">
        <v>16</v>
      </c>
      <c r="G1775" s="187"/>
      <c r="H1775" s="187"/>
      <c r="I1775" s="187" t="s">
        <v>428</v>
      </c>
      <c r="J1775" s="187" t="s">
        <v>433</v>
      </c>
      <c r="K1775" s="187">
        <v>0.28000000000000003</v>
      </c>
      <c r="L1775" s="187">
        <v>1.2</v>
      </c>
    </row>
    <row r="1776" spans="2:12" ht="20.100000000000001" customHeight="1" x14ac:dyDescent="0.4">
      <c r="B1776" s="187" t="s">
        <v>446</v>
      </c>
      <c r="C1776" s="187" t="s">
        <v>460</v>
      </c>
      <c r="D1776" s="187" t="s">
        <v>423</v>
      </c>
      <c r="E1776" s="187" t="s">
        <v>424</v>
      </c>
      <c r="F1776" s="187">
        <v>16</v>
      </c>
      <c r="G1776" s="187"/>
      <c r="H1776" s="187"/>
      <c r="I1776" s="187" t="s">
        <v>429</v>
      </c>
      <c r="J1776" s="187" t="s">
        <v>433</v>
      </c>
      <c r="K1776" s="187">
        <v>0.28000000000000003</v>
      </c>
      <c r="L1776" s="187">
        <v>1.2</v>
      </c>
    </row>
    <row r="1777" spans="2:12" ht="20.100000000000001" customHeight="1" x14ac:dyDescent="0.4">
      <c r="B1777" s="187" t="s">
        <v>446</v>
      </c>
      <c r="C1777" s="187" t="s">
        <v>460</v>
      </c>
      <c r="D1777" s="187" t="s">
        <v>453</v>
      </c>
      <c r="E1777" s="187" t="s">
        <v>428</v>
      </c>
      <c r="F1777" s="187">
        <v>16</v>
      </c>
      <c r="G1777" s="187"/>
      <c r="H1777" s="187"/>
      <c r="I1777" s="187" t="s">
        <v>454</v>
      </c>
      <c r="J1777" s="187" t="s">
        <v>433</v>
      </c>
      <c r="K1777" s="187">
        <v>0.37</v>
      </c>
      <c r="L1777" s="187">
        <v>1.2</v>
      </c>
    </row>
    <row r="1778" spans="2:12" ht="20.100000000000001" customHeight="1" x14ac:dyDescent="0.4">
      <c r="B1778" s="187" t="s">
        <v>446</v>
      </c>
      <c r="C1778" s="187" t="s">
        <v>460</v>
      </c>
      <c r="D1778" s="187" t="s">
        <v>453</v>
      </c>
      <c r="E1778" s="187" t="s">
        <v>429</v>
      </c>
      <c r="F1778" s="187">
        <v>16</v>
      </c>
      <c r="G1778" s="187"/>
      <c r="H1778" s="187"/>
      <c r="I1778" s="187" t="s">
        <v>454</v>
      </c>
      <c r="J1778" s="187" t="s">
        <v>433</v>
      </c>
      <c r="K1778" s="187">
        <v>0.36</v>
      </c>
      <c r="L1778" s="187">
        <v>1.2</v>
      </c>
    </row>
    <row r="1779" spans="2:12" ht="20.100000000000001" customHeight="1" x14ac:dyDescent="0.4">
      <c r="B1779" s="187" t="s">
        <v>446</v>
      </c>
      <c r="C1779" s="187" t="s">
        <v>460</v>
      </c>
      <c r="D1779" s="187" t="s">
        <v>455</v>
      </c>
      <c r="E1779" s="187" t="s">
        <v>428</v>
      </c>
      <c r="F1779" s="187">
        <v>16</v>
      </c>
      <c r="G1779" s="187"/>
      <c r="H1779" s="187"/>
      <c r="I1779" s="187" t="s">
        <v>456</v>
      </c>
      <c r="J1779" s="187" t="s">
        <v>433</v>
      </c>
      <c r="K1779" s="187">
        <v>0.37</v>
      </c>
      <c r="L1779" s="187">
        <v>1.2</v>
      </c>
    </row>
    <row r="1780" spans="2:12" ht="20.100000000000001" customHeight="1" x14ac:dyDescent="0.4">
      <c r="B1780" s="187" t="s">
        <v>446</v>
      </c>
      <c r="C1780" s="187" t="s">
        <v>460</v>
      </c>
      <c r="D1780" s="187" t="s">
        <v>455</v>
      </c>
      <c r="E1780" s="187" t="s">
        <v>429</v>
      </c>
      <c r="F1780" s="187">
        <v>16</v>
      </c>
      <c r="G1780" s="187"/>
      <c r="H1780" s="187"/>
      <c r="I1780" s="187" t="s">
        <v>456</v>
      </c>
      <c r="J1780" s="187" t="s">
        <v>433</v>
      </c>
      <c r="K1780" s="187">
        <v>0.36</v>
      </c>
      <c r="L1780" s="187">
        <v>1.2</v>
      </c>
    </row>
    <row r="1781" spans="2:12" ht="20.100000000000001" customHeight="1" x14ac:dyDescent="0.4">
      <c r="B1781" s="187" t="s">
        <v>446</v>
      </c>
      <c r="C1781" s="187" t="s">
        <v>460</v>
      </c>
      <c r="D1781" s="187" t="s">
        <v>448</v>
      </c>
      <c r="E1781" s="187" t="s">
        <v>449</v>
      </c>
      <c r="F1781" s="187">
        <v>16</v>
      </c>
      <c r="G1781" s="187"/>
      <c r="H1781" s="187"/>
      <c r="I1781" s="187" t="s">
        <v>428</v>
      </c>
      <c r="J1781" s="187" t="s">
        <v>433</v>
      </c>
      <c r="K1781" s="187">
        <v>0.39</v>
      </c>
      <c r="L1781" s="187">
        <v>1.2</v>
      </c>
    </row>
    <row r="1782" spans="2:12" ht="20.100000000000001" customHeight="1" x14ac:dyDescent="0.4">
      <c r="B1782" s="187" t="s">
        <v>446</v>
      </c>
      <c r="C1782" s="187" t="s">
        <v>460</v>
      </c>
      <c r="D1782" s="187" t="s">
        <v>448</v>
      </c>
      <c r="E1782" s="187" t="s">
        <v>449</v>
      </c>
      <c r="F1782" s="187">
        <v>16</v>
      </c>
      <c r="G1782" s="187"/>
      <c r="H1782" s="187"/>
      <c r="I1782" s="187" t="s">
        <v>429</v>
      </c>
      <c r="J1782" s="187" t="s">
        <v>433</v>
      </c>
      <c r="K1782" s="187">
        <v>0.39</v>
      </c>
      <c r="L1782" s="187">
        <v>1.2</v>
      </c>
    </row>
    <row r="1783" spans="2:12" ht="20.100000000000001" customHeight="1" x14ac:dyDescent="0.4">
      <c r="B1783" s="187" t="s">
        <v>446</v>
      </c>
      <c r="C1783" s="187" t="s">
        <v>460</v>
      </c>
      <c r="D1783" s="187" t="s">
        <v>450</v>
      </c>
      <c r="E1783" s="187" t="s">
        <v>451</v>
      </c>
      <c r="F1783" s="187">
        <v>16</v>
      </c>
      <c r="G1783" s="187"/>
      <c r="H1783" s="187"/>
      <c r="I1783" s="187" t="s">
        <v>428</v>
      </c>
      <c r="J1783" s="187" t="s">
        <v>433</v>
      </c>
      <c r="K1783" s="187">
        <v>0.39</v>
      </c>
      <c r="L1783" s="187">
        <v>1.2</v>
      </c>
    </row>
    <row r="1784" spans="2:12" ht="20.100000000000001" customHeight="1" x14ac:dyDescent="0.4">
      <c r="B1784" s="187" t="s">
        <v>446</v>
      </c>
      <c r="C1784" s="187" t="s">
        <v>460</v>
      </c>
      <c r="D1784" s="187" t="s">
        <v>450</v>
      </c>
      <c r="E1784" s="187" t="s">
        <v>451</v>
      </c>
      <c r="F1784" s="187">
        <v>16</v>
      </c>
      <c r="G1784" s="187"/>
      <c r="H1784" s="187"/>
      <c r="I1784" s="187" t="s">
        <v>429</v>
      </c>
      <c r="J1784" s="187" t="s">
        <v>433</v>
      </c>
      <c r="K1784" s="187">
        <v>0.39</v>
      </c>
      <c r="L1784" s="187">
        <v>1.2</v>
      </c>
    </row>
    <row r="1785" spans="2:12" ht="20.100000000000001" customHeight="1" x14ac:dyDescent="0.4">
      <c r="B1785" s="187" t="s">
        <v>446</v>
      </c>
      <c r="C1785" s="187" t="s">
        <v>460</v>
      </c>
      <c r="D1785" s="187" t="s">
        <v>399</v>
      </c>
      <c r="E1785" s="187" t="s">
        <v>428</v>
      </c>
      <c r="F1785" s="187">
        <v>16</v>
      </c>
      <c r="G1785" s="187"/>
      <c r="H1785" s="187"/>
      <c r="I1785" s="187" t="s">
        <v>404</v>
      </c>
      <c r="J1785" s="187" t="s">
        <v>433</v>
      </c>
      <c r="K1785" s="187">
        <v>0.37</v>
      </c>
      <c r="L1785" s="187">
        <v>1.2</v>
      </c>
    </row>
    <row r="1786" spans="2:12" ht="20.100000000000001" customHeight="1" x14ac:dyDescent="0.4">
      <c r="B1786" s="187" t="s">
        <v>446</v>
      </c>
      <c r="C1786" s="187" t="s">
        <v>460</v>
      </c>
      <c r="D1786" s="187" t="s">
        <v>399</v>
      </c>
      <c r="E1786" s="187" t="s">
        <v>428</v>
      </c>
      <c r="F1786" s="187">
        <v>16</v>
      </c>
      <c r="G1786" s="187"/>
      <c r="H1786" s="187"/>
      <c r="I1786" s="187" t="s">
        <v>444</v>
      </c>
      <c r="J1786" s="187" t="s">
        <v>433</v>
      </c>
      <c r="K1786" s="187">
        <v>0.37</v>
      </c>
      <c r="L1786" s="187">
        <v>1.2</v>
      </c>
    </row>
    <row r="1787" spans="2:12" ht="20.100000000000001" customHeight="1" x14ac:dyDescent="0.4">
      <c r="B1787" s="187" t="s">
        <v>446</v>
      </c>
      <c r="C1787" s="187" t="s">
        <v>460</v>
      </c>
      <c r="D1787" s="187" t="s">
        <v>399</v>
      </c>
      <c r="E1787" s="187" t="s">
        <v>429</v>
      </c>
      <c r="F1787" s="187">
        <v>16</v>
      </c>
      <c r="G1787" s="187"/>
      <c r="H1787" s="187"/>
      <c r="I1787" s="187" t="s">
        <v>444</v>
      </c>
      <c r="J1787" s="187" t="s">
        <v>433</v>
      </c>
      <c r="K1787" s="187">
        <v>0.36</v>
      </c>
      <c r="L1787" s="187">
        <v>1.2</v>
      </c>
    </row>
    <row r="1788" spans="2:12" ht="20.100000000000001" customHeight="1" x14ac:dyDescent="0.4">
      <c r="B1788" s="187" t="s">
        <v>446</v>
      </c>
      <c r="C1788" s="187" t="s">
        <v>460</v>
      </c>
      <c r="D1788" s="187" t="s">
        <v>405</v>
      </c>
      <c r="E1788" s="187" t="s">
        <v>428</v>
      </c>
      <c r="F1788" s="187">
        <v>16</v>
      </c>
      <c r="G1788" s="187"/>
      <c r="H1788" s="187"/>
      <c r="I1788" s="187" t="s">
        <v>406</v>
      </c>
      <c r="J1788" s="187" t="s">
        <v>433</v>
      </c>
      <c r="K1788" s="187">
        <v>0.37</v>
      </c>
      <c r="L1788" s="187">
        <v>1.2</v>
      </c>
    </row>
    <row r="1789" spans="2:12" ht="20.100000000000001" customHeight="1" x14ac:dyDescent="0.4">
      <c r="B1789" s="187" t="s">
        <v>446</v>
      </c>
      <c r="C1789" s="187" t="s">
        <v>460</v>
      </c>
      <c r="D1789" s="187" t="s">
        <v>405</v>
      </c>
      <c r="E1789" s="187" t="s">
        <v>429</v>
      </c>
      <c r="F1789" s="187">
        <v>16</v>
      </c>
      <c r="G1789" s="187"/>
      <c r="H1789" s="187"/>
      <c r="I1789" s="187" t="s">
        <v>406</v>
      </c>
      <c r="J1789" s="187" t="s">
        <v>433</v>
      </c>
      <c r="K1789" s="187">
        <v>0.36</v>
      </c>
      <c r="L1789" s="187">
        <v>1.2</v>
      </c>
    </row>
    <row r="1790" spans="2:12" ht="20.100000000000001" customHeight="1" x14ac:dyDescent="0.4">
      <c r="B1790" s="187" t="s">
        <v>446</v>
      </c>
      <c r="C1790" s="187" t="s">
        <v>460</v>
      </c>
      <c r="D1790" s="187" t="s">
        <v>408</v>
      </c>
      <c r="E1790" s="187" t="s">
        <v>428</v>
      </c>
      <c r="F1790" s="187">
        <v>16</v>
      </c>
      <c r="G1790" s="187"/>
      <c r="H1790" s="187"/>
      <c r="I1790" s="187" t="s">
        <v>409</v>
      </c>
      <c r="J1790" s="187" t="s">
        <v>433</v>
      </c>
      <c r="K1790" s="187">
        <v>0.37</v>
      </c>
      <c r="L1790" s="187">
        <v>1.2</v>
      </c>
    </row>
    <row r="1791" spans="2:12" ht="20.100000000000001" customHeight="1" x14ac:dyDescent="0.4">
      <c r="B1791" s="187" t="s">
        <v>446</v>
      </c>
      <c r="C1791" s="187" t="s">
        <v>460</v>
      </c>
      <c r="D1791" s="187" t="s">
        <v>408</v>
      </c>
      <c r="E1791" s="187" t="s">
        <v>429</v>
      </c>
      <c r="F1791" s="187">
        <v>16</v>
      </c>
      <c r="G1791" s="187"/>
      <c r="H1791" s="187"/>
      <c r="I1791" s="187" t="s">
        <v>409</v>
      </c>
      <c r="J1791" s="187" t="s">
        <v>433</v>
      </c>
      <c r="K1791" s="187">
        <v>0.36</v>
      </c>
      <c r="L1791" s="187">
        <v>1.2</v>
      </c>
    </row>
    <row r="1792" spans="2:12" ht="20.100000000000001" customHeight="1" x14ac:dyDescent="0.4">
      <c r="B1792" s="187" t="s">
        <v>446</v>
      </c>
      <c r="C1792" s="187" t="s">
        <v>460</v>
      </c>
      <c r="D1792" s="187" t="s">
        <v>419</v>
      </c>
      <c r="E1792" s="187" t="s">
        <v>428</v>
      </c>
      <c r="F1792" s="187">
        <v>16</v>
      </c>
      <c r="G1792" s="187"/>
      <c r="H1792" s="187"/>
      <c r="I1792" s="187" t="s">
        <v>420</v>
      </c>
      <c r="J1792" s="187" t="s">
        <v>433</v>
      </c>
      <c r="K1792" s="187">
        <v>0.37</v>
      </c>
      <c r="L1792" s="187">
        <v>1.2</v>
      </c>
    </row>
    <row r="1793" spans="2:12" ht="20.100000000000001" customHeight="1" x14ac:dyDescent="0.4">
      <c r="B1793" s="187" t="s">
        <v>446</v>
      </c>
      <c r="C1793" s="187" t="s">
        <v>460</v>
      </c>
      <c r="D1793" s="187" t="s">
        <v>419</v>
      </c>
      <c r="E1793" s="187" t="s">
        <v>429</v>
      </c>
      <c r="F1793" s="187">
        <v>16</v>
      </c>
      <c r="G1793" s="187"/>
      <c r="H1793" s="187"/>
      <c r="I1793" s="187" t="s">
        <v>420</v>
      </c>
      <c r="J1793" s="187" t="s">
        <v>433</v>
      </c>
      <c r="K1793" s="187">
        <v>0.36</v>
      </c>
      <c r="L1793" s="187">
        <v>1.2</v>
      </c>
    </row>
    <row r="1794" spans="2:12" ht="20.100000000000001" customHeight="1" x14ac:dyDescent="0.4">
      <c r="B1794" s="187" t="s">
        <v>446</v>
      </c>
      <c r="C1794" s="187" t="s">
        <v>460</v>
      </c>
      <c r="D1794" s="187" t="s">
        <v>419</v>
      </c>
      <c r="E1794" s="187" t="s">
        <v>428</v>
      </c>
      <c r="F1794" s="187">
        <v>16</v>
      </c>
      <c r="G1794" s="187"/>
      <c r="H1794" s="187"/>
      <c r="I1794" s="187" t="s">
        <v>438</v>
      </c>
      <c r="J1794" s="187" t="s">
        <v>433</v>
      </c>
      <c r="K1794" s="187">
        <v>0.36</v>
      </c>
      <c r="L1794" s="187">
        <v>1.2</v>
      </c>
    </row>
    <row r="1795" spans="2:12" ht="20.100000000000001" customHeight="1" x14ac:dyDescent="0.4">
      <c r="B1795" s="187" t="s">
        <v>446</v>
      </c>
      <c r="C1795" s="187" t="s">
        <v>460</v>
      </c>
      <c r="D1795" s="187" t="s">
        <v>419</v>
      </c>
      <c r="E1795" s="187" t="s">
        <v>429</v>
      </c>
      <c r="F1795" s="187">
        <v>15</v>
      </c>
      <c r="G1795" s="187"/>
      <c r="H1795" s="187"/>
      <c r="I1795" s="187" t="s">
        <v>438</v>
      </c>
      <c r="J1795" s="187" t="s">
        <v>433</v>
      </c>
      <c r="K1795" s="187">
        <v>0.36</v>
      </c>
      <c r="L1795" s="187">
        <v>1.2</v>
      </c>
    </row>
    <row r="1796" spans="2:12" ht="20.100000000000001" customHeight="1" x14ac:dyDescent="0.4">
      <c r="B1796" s="187" t="s">
        <v>446</v>
      </c>
      <c r="C1796" s="187" t="s">
        <v>460</v>
      </c>
      <c r="D1796" s="187" t="s">
        <v>421</v>
      </c>
      <c r="E1796" s="187" t="s">
        <v>428</v>
      </c>
      <c r="F1796" s="187">
        <v>16</v>
      </c>
      <c r="G1796" s="187"/>
      <c r="H1796" s="187"/>
      <c r="I1796" s="187" t="s">
        <v>422</v>
      </c>
      <c r="J1796" s="187" t="s">
        <v>433</v>
      </c>
      <c r="K1796" s="187">
        <v>0.37</v>
      </c>
      <c r="L1796" s="187">
        <v>1.2</v>
      </c>
    </row>
    <row r="1797" spans="2:12" ht="20.100000000000001" customHeight="1" x14ac:dyDescent="0.4">
      <c r="B1797" s="187" t="s">
        <v>446</v>
      </c>
      <c r="C1797" s="187" t="s">
        <v>460</v>
      </c>
      <c r="D1797" s="187" t="s">
        <v>421</v>
      </c>
      <c r="E1797" s="187" t="s">
        <v>429</v>
      </c>
      <c r="F1797" s="187">
        <v>16</v>
      </c>
      <c r="G1797" s="187"/>
      <c r="H1797" s="187"/>
      <c r="I1797" s="187" t="s">
        <v>422</v>
      </c>
      <c r="J1797" s="187" t="s">
        <v>433</v>
      </c>
      <c r="K1797" s="187">
        <v>0.36</v>
      </c>
      <c r="L1797" s="187">
        <v>1.2</v>
      </c>
    </row>
    <row r="1798" spans="2:12" ht="20.100000000000001" customHeight="1" x14ac:dyDescent="0.4">
      <c r="B1798" s="187" t="s">
        <v>446</v>
      </c>
      <c r="C1798" s="187" t="s">
        <v>460</v>
      </c>
      <c r="D1798" s="187" t="s">
        <v>421</v>
      </c>
      <c r="E1798" s="187" t="s">
        <v>428</v>
      </c>
      <c r="F1798" s="187">
        <v>16</v>
      </c>
      <c r="G1798" s="187"/>
      <c r="H1798" s="187"/>
      <c r="I1798" s="187" t="s">
        <v>439</v>
      </c>
      <c r="J1798" s="187" t="s">
        <v>433</v>
      </c>
      <c r="K1798" s="187">
        <v>0.36</v>
      </c>
      <c r="L1798" s="187">
        <v>1.2</v>
      </c>
    </row>
    <row r="1799" spans="2:12" ht="20.100000000000001" customHeight="1" x14ac:dyDescent="0.4">
      <c r="B1799" s="187" t="s">
        <v>446</v>
      </c>
      <c r="C1799" s="187" t="s">
        <v>460</v>
      </c>
      <c r="D1799" s="187" t="s">
        <v>421</v>
      </c>
      <c r="E1799" s="187" t="s">
        <v>429</v>
      </c>
      <c r="F1799" s="187">
        <v>15</v>
      </c>
      <c r="G1799" s="187"/>
      <c r="H1799" s="187"/>
      <c r="I1799" s="187" t="s">
        <v>439</v>
      </c>
      <c r="J1799" s="187" t="s">
        <v>433</v>
      </c>
      <c r="K1799" s="187">
        <v>0.36</v>
      </c>
      <c r="L1799" s="187">
        <v>1.2</v>
      </c>
    </row>
    <row r="1800" spans="2:12" ht="20.100000000000001" customHeight="1" x14ac:dyDescent="0.4">
      <c r="B1800" s="187" t="s">
        <v>446</v>
      </c>
      <c r="C1800" s="187" t="s">
        <v>460</v>
      </c>
      <c r="D1800" s="187" t="s">
        <v>423</v>
      </c>
      <c r="E1800" s="187" t="s">
        <v>428</v>
      </c>
      <c r="F1800" s="187">
        <v>16</v>
      </c>
      <c r="G1800" s="187"/>
      <c r="H1800" s="187"/>
      <c r="I1800" s="187" t="s">
        <v>424</v>
      </c>
      <c r="J1800" s="187" t="s">
        <v>433</v>
      </c>
      <c r="K1800" s="187">
        <v>0.34</v>
      </c>
      <c r="L1800" s="187">
        <v>1.2</v>
      </c>
    </row>
    <row r="1801" spans="2:12" ht="20.100000000000001" customHeight="1" x14ac:dyDescent="0.4">
      <c r="B1801" s="187" t="s">
        <v>446</v>
      </c>
      <c r="C1801" s="187" t="s">
        <v>460</v>
      </c>
      <c r="D1801" s="187" t="s">
        <v>423</v>
      </c>
      <c r="E1801" s="187" t="s">
        <v>429</v>
      </c>
      <c r="F1801" s="187">
        <v>16</v>
      </c>
      <c r="G1801" s="187"/>
      <c r="H1801" s="187"/>
      <c r="I1801" s="187" t="s">
        <v>424</v>
      </c>
      <c r="J1801" s="187" t="s">
        <v>433</v>
      </c>
      <c r="K1801" s="187">
        <v>0.34</v>
      </c>
      <c r="L1801" s="187">
        <v>1.2</v>
      </c>
    </row>
    <row r="1802" spans="2:12" ht="20.100000000000001" customHeight="1" x14ac:dyDescent="0.4">
      <c r="B1802" s="187" t="s">
        <v>446</v>
      </c>
      <c r="C1802" s="187" t="s">
        <v>460</v>
      </c>
      <c r="D1802" s="187" t="s">
        <v>448</v>
      </c>
      <c r="E1802" s="187" t="s">
        <v>428</v>
      </c>
      <c r="F1802" s="187">
        <v>16</v>
      </c>
      <c r="G1802" s="187"/>
      <c r="H1802" s="187"/>
      <c r="I1802" s="187" t="s">
        <v>449</v>
      </c>
      <c r="J1802" s="187" t="s">
        <v>433</v>
      </c>
      <c r="K1802" s="187">
        <v>0.36</v>
      </c>
      <c r="L1802" s="187">
        <v>1.2</v>
      </c>
    </row>
    <row r="1803" spans="2:12" ht="20.100000000000001" customHeight="1" x14ac:dyDescent="0.4">
      <c r="B1803" s="187" t="s">
        <v>446</v>
      </c>
      <c r="C1803" s="187" t="s">
        <v>460</v>
      </c>
      <c r="D1803" s="187" t="s">
        <v>448</v>
      </c>
      <c r="E1803" s="187" t="s">
        <v>429</v>
      </c>
      <c r="F1803" s="187">
        <v>16</v>
      </c>
      <c r="G1803" s="187"/>
      <c r="H1803" s="187"/>
      <c r="I1803" s="187" t="s">
        <v>449</v>
      </c>
      <c r="J1803" s="187" t="s">
        <v>433</v>
      </c>
      <c r="K1803" s="187">
        <v>0.36</v>
      </c>
      <c r="L1803" s="187">
        <v>1.2</v>
      </c>
    </row>
    <row r="1804" spans="2:12" ht="20.100000000000001" customHeight="1" x14ac:dyDescent="0.4">
      <c r="B1804" s="187" t="s">
        <v>446</v>
      </c>
      <c r="C1804" s="187" t="s">
        <v>460</v>
      </c>
      <c r="D1804" s="187" t="s">
        <v>450</v>
      </c>
      <c r="E1804" s="187" t="s">
        <v>428</v>
      </c>
      <c r="F1804" s="187">
        <v>16</v>
      </c>
      <c r="G1804" s="187"/>
      <c r="H1804" s="187"/>
      <c r="I1804" s="187" t="s">
        <v>451</v>
      </c>
      <c r="J1804" s="187" t="s">
        <v>433</v>
      </c>
      <c r="K1804" s="187">
        <v>0.36</v>
      </c>
      <c r="L1804" s="187">
        <v>1.2</v>
      </c>
    </row>
    <row r="1805" spans="2:12" ht="20.100000000000001" customHeight="1" x14ac:dyDescent="0.4">
      <c r="B1805" s="187" t="s">
        <v>446</v>
      </c>
      <c r="C1805" s="187" t="s">
        <v>460</v>
      </c>
      <c r="D1805" s="187" t="s">
        <v>450</v>
      </c>
      <c r="E1805" s="187" t="s">
        <v>429</v>
      </c>
      <c r="F1805" s="187">
        <v>16</v>
      </c>
      <c r="G1805" s="187"/>
      <c r="H1805" s="187"/>
      <c r="I1805" s="187" t="s">
        <v>451</v>
      </c>
      <c r="J1805" s="187" t="s">
        <v>433</v>
      </c>
      <c r="K1805" s="187">
        <v>0.36</v>
      </c>
      <c r="L1805" s="187">
        <v>1.2</v>
      </c>
    </row>
    <row r="1806" spans="2:12" ht="20.100000000000001" customHeight="1" x14ac:dyDescent="0.4">
      <c r="B1806" s="187" t="s">
        <v>446</v>
      </c>
      <c r="C1806" s="187" t="s">
        <v>459</v>
      </c>
      <c r="D1806" s="187" t="s">
        <v>399</v>
      </c>
      <c r="E1806" s="187" t="s">
        <v>444</v>
      </c>
      <c r="F1806" s="187">
        <v>15</v>
      </c>
      <c r="G1806" s="187"/>
      <c r="H1806" s="187"/>
      <c r="I1806" s="187" t="s">
        <v>411</v>
      </c>
      <c r="J1806" s="187" t="s">
        <v>433</v>
      </c>
      <c r="K1806" s="187">
        <v>0.57999999999999996</v>
      </c>
      <c r="L1806" s="187">
        <v>1.2</v>
      </c>
    </row>
    <row r="1807" spans="2:12" ht="20.100000000000001" customHeight="1" x14ac:dyDescent="0.4">
      <c r="B1807" s="187" t="s">
        <v>446</v>
      </c>
      <c r="C1807" s="187" t="s">
        <v>459</v>
      </c>
      <c r="D1807" s="187" t="s">
        <v>399</v>
      </c>
      <c r="E1807" s="187" t="s">
        <v>444</v>
      </c>
      <c r="F1807" s="187">
        <v>14</v>
      </c>
      <c r="G1807" s="187"/>
      <c r="H1807" s="187"/>
      <c r="I1807" s="187" t="s">
        <v>412</v>
      </c>
      <c r="J1807" s="187" t="s">
        <v>433</v>
      </c>
      <c r="K1807" s="187">
        <v>0.56999999999999995</v>
      </c>
      <c r="L1807" s="187">
        <v>1.2</v>
      </c>
    </row>
    <row r="1808" spans="2:12" ht="20.100000000000001" customHeight="1" x14ac:dyDescent="0.4">
      <c r="B1808" s="187" t="s">
        <v>446</v>
      </c>
      <c r="C1808" s="187" t="s">
        <v>459</v>
      </c>
      <c r="D1808" s="187" t="s">
        <v>405</v>
      </c>
      <c r="E1808" s="187" t="s">
        <v>406</v>
      </c>
      <c r="F1808" s="187">
        <v>15</v>
      </c>
      <c r="G1808" s="187"/>
      <c r="H1808" s="187"/>
      <c r="I1808" s="187" t="s">
        <v>411</v>
      </c>
      <c r="J1808" s="187" t="s">
        <v>433</v>
      </c>
      <c r="K1808" s="187">
        <v>0.57999999999999996</v>
      </c>
      <c r="L1808" s="187">
        <v>1.2</v>
      </c>
    </row>
    <row r="1809" spans="2:12" ht="20.100000000000001" customHeight="1" x14ac:dyDescent="0.4">
      <c r="B1809" s="187" t="s">
        <v>446</v>
      </c>
      <c r="C1809" s="187" t="s">
        <v>459</v>
      </c>
      <c r="D1809" s="187" t="s">
        <v>405</v>
      </c>
      <c r="E1809" s="187" t="s">
        <v>406</v>
      </c>
      <c r="F1809" s="187">
        <v>14</v>
      </c>
      <c r="G1809" s="187"/>
      <c r="H1809" s="187"/>
      <c r="I1809" s="187" t="s">
        <v>412</v>
      </c>
      <c r="J1809" s="187" t="s">
        <v>433</v>
      </c>
      <c r="K1809" s="187">
        <v>0.56999999999999995</v>
      </c>
      <c r="L1809" s="187">
        <v>1.2</v>
      </c>
    </row>
    <row r="1810" spans="2:12" ht="20.100000000000001" customHeight="1" x14ac:dyDescent="0.4">
      <c r="B1810" s="187" t="s">
        <v>446</v>
      </c>
      <c r="C1810" s="187" t="s">
        <v>459</v>
      </c>
      <c r="D1810" s="187" t="s">
        <v>408</v>
      </c>
      <c r="E1810" s="187" t="s">
        <v>409</v>
      </c>
      <c r="F1810" s="187">
        <v>14</v>
      </c>
      <c r="G1810" s="187"/>
      <c r="H1810" s="187"/>
      <c r="I1810" s="187" t="s">
        <v>411</v>
      </c>
      <c r="J1810" s="187" t="s">
        <v>433</v>
      </c>
      <c r="K1810" s="187">
        <v>0.56999999999999995</v>
      </c>
      <c r="L1810" s="187">
        <v>1.2</v>
      </c>
    </row>
    <row r="1811" spans="2:12" ht="20.100000000000001" customHeight="1" x14ac:dyDescent="0.4">
      <c r="B1811" s="187" t="s">
        <v>446</v>
      </c>
      <c r="C1811" s="187" t="s">
        <v>459</v>
      </c>
      <c r="D1811" s="187" t="s">
        <v>453</v>
      </c>
      <c r="E1811" s="187" t="s">
        <v>411</v>
      </c>
      <c r="F1811" s="187">
        <v>15</v>
      </c>
      <c r="G1811" s="187"/>
      <c r="H1811" s="187"/>
      <c r="I1811" s="187" t="s">
        <v>454</v>
      </c>
      <c r="J1811" s="187" t="s">
        <v>433</v>
      </c>
      <c r="K1811" s="187">
        <v>0.54</v>
      </c>
      <c r="L1811" s="187">
        <v>1.2</v>
      </c>
    </row>
    <row r="1812" spans="2:12" ht="20.100000000000001" customHeight="1" x14ac:dyDescent="0.4">
      <c r="B1812" s="187" t="s">
        <v>446</v>
      </c>
      <c r="C1812" s="187" t="s">
        <v>459</v>
      </c>
      <c r="D1812" s="187" t="s">
        <v>453</v>
      </c>
      <c r="E1812" s="187" t="s">
        <v>412</v>
      </c>
      <c r="F1812" s="187">
        <v>14</v>
      </c>
      <c r="G1812" s="187"/>
      <c r="H1812" s="187"/>
      <c r="I1812" s="187" t="s">
        <v>454</v>
      </c>
      <c r="J1812" s="187" t="s">
        <v>433</v>
      </c>
      <c r="K1812" s="187">
        <v>0.53</v>
      </c>
      <c r="L1812" s="187">
        <v>1.2</v>
      </c>
    </row>
    <row r="1813" spans="2:12" ht="20.100000000000001" customHeight="1" x14ac:dyDescent="0.4">
      <c r="B1813" s="187" t="s">
        <v>446</v>
      </c>
      <c r="C1813" s="187" t="s">
        <v>459</v>
      </c>
      <c r="D1813" s="187" t="s">
        <v>455</v>
      </c>
      <c r="E1813" s="187" t="s">
        <v>411</v>
      </c>
      <c r="F1813" s="187">
        <v>15</v>
      </c>
      <c r="G1813" s="187"/>
      <c r="H1813" s="187"/>
      <c r="I1813" s="187" t="s">
        <v>456</v>
      </c>
      <c r="J1813" s="187" t="s">
        <v>433</v>
      </c>
      <c r="K1813" s="187">
        <v>0.54</v>
      </c>
      <c r="L1813" s="187">
        <v>1.2</v>
      </c>
    </row>
    <row r="1814" spans="2:12" ht="20.100000000000001" customHeight="1" x14ac:dyDescent="0.4">
      <c r="B1814" s="187" t="s">
        <v>446</v>
      </c>
      <c r="C1814" s="187" t="s">
        <v>459</v>
      </c>
      <c r="D1814" s="187" t="s">
        <v>455</v>
      </c>
      <c r="E1814" s="187" t="s">
        <v>412</v>
      </c>
      <c r="F1814" s="187">
        <v>14</v>
      </c>
      <c r="G1814" s="187"/>
      <c r="H1814" s="187"/>
      <c r="I1814" s="187" t="s">
        <v>456</v>
      </c>
      <c r="J1814" s="187" t="s">
        <v>433</v>
      </c>
      <c r="K1814" s="187">
        <v>0.53</v>
      </c>
      <c r="L1814" s="187">
        <v>1.2</v>
      </c>
    </row>
    <row r="1815" spans="2:12" ht="20.100000000000001" customHeight="1" x14ac:dyDescent="0.4">
      <c r="B1815" s="187" t="s">
        <v>446</v>
      </c>
      <c r="C1815" s="187" t="s">
        <v>459</v>
      </c>
      <c r="D1815" s="187" t="s">
        <v>399</v>
      </c>
      <c r="E1815" s="187" t="s">
        <v>411</v>
      </c>
      <c r="F1815" s="187">
        <v>15</v>
      </c>
      <c r="G1815" s="187"/>
      <c r="H1815" s="187"/>
      <c r="I1815" s="187" t="s">
        <v>444</v>
      </c>
      <c r="J1815" s="187" t="s">
        <v>433</v>
      </c>
      <c r="K1815" s="187">
        <v>0.54</v>
      </c>
      <c r="L1815" s="187">
        <v>1.2</v>
      </c>
    </row>
    <row r="1816" spans="2:12" ht="20.100000000000001" customHeight="1" x14ac:dyDescent="0.4">
      <c r="B1816" s="187" t="s">
        <v>446</v>
      </c>
      <c r="C1816" s="187" t="s">
        <v>459</v>
      </c>
      <c r="D1816" s="187" t="s">
        <v>399</v>
      </c>
      <c r="E1816" s="187" t="s">
        <v>412</v>
      </c>
      <c r="F1816" s="187">
        <v>14</v>
      </c>
      <c r="G1816" s="187"/>
      <c r="H1816" s="187"/>
      <c r="I1816" s="187" t="s">
        <v>444</v>
      </c>
      <c r="J1816" s="187" t="s">
        <v>433</v>
      </c>
      <c r="K1816" s="187">
        <v>0.53</v>
      </c>
      <c r="L1816" s="187">
        <v>1.2</v>
      </c>
    </row>
    <row r="1817" spans="2:12" ht="20.100000000000001" customHeight="1" x14ac:dyDescent="0.4">
      <c r="B1817" s="187" t="s">
        <v>446</v>
      </c>
      <c r="C1817" s="187" t="s">
        <v>459</v>
      </c>
      <c r="D1817" s="187" t="s">
        <v>405</v>
      </c>
      <c r="E1817" s="187" t="s">
        <v>411</v>
      </c>
      <c r="F1817" s="187">
        <v>15</v>
      </c>
      <c r="G1817" s="187"/>
      <c r="H1817" s="187"/>
      <c r="I1817" s="187" t="s">
        <v>406</v>
      </c>
      <c r="J1817" s="187" t="s">
        <v>433</v>
      </c>
      <c r="K1817" s="187">
        <v>0.54</v>
      </c>
      <c r="L1817" s="187">
        <v>1.2</v>
      </c>
    </row>
    <row r="1818" spans="2:12" ht="20.100000000000001" customHeight="1" x14ac:dyDescent="0.4">
      <c r="B1818" s="187" t="s">
        <v>446</v>
      </c>
      <c r="C1818" s="187" t="s">
        <v>459</v>
      </c>
      <c r="D1818" s="187" t="s">
        <v>405</v>
      </c>
      <c r="E1818" s="187" t="s">
        <v>412</v>
      </c>
      <c r="F1818" s="187">
        <v>14</v>
      </c>
      <c r="G1818" s="187"/>
      <c r="H1818" s="187"/>
      <c r="I1818" s="187" t="s">
        <v>406</v>
      </c>
      <c r="J1818" s="187" t="s">
        <v>433</v>
      </c>
      <c r="K1818" s="187">
        <v>0.53</v>
      </c>
      <c r="L1818" s="187">
        <v>1.2</v>
      </c>
    </row>
    <row r="1819" spans="2:12" ht="20.100000000000001" customHeight="1" x14ac:dyDescent="0.4">
      <c r="B1819" s="187" t="s">
        <v>446</v>
      </c>
      <c r="C1819" s="187" t="s">
        <v>459</v>
      </c>
      <c r="D1819" s="187" t="s">
        <v>408</v>
      </c>
      <c r="E1819" s="187" t="s">
        <v>411</v>
      </c>
      <c r="F1819" s="187">
        <v>14</v>
      </c>
      <c r="G1819" s="187"/>
      <c r="H1819" s="187"/>
      <c r="I1819" s="187" t="s">
        <v>409</v>
      </c>
      <c r="J1819" s="187" t="s">
        <v>433</v>
      </c>
      <c r="K1819" s="187">
        <v>0.54</v>
      </c>
      <c r="L1819" s="187">
        <v>1.2</v>
      </c>
    </row>
    <row r="1820" spans="2:12" ht="20.100000000000001" customHeight="1" x14ac:dyDescent="0.4">
      <c r="B1820" s="187" t="s">
        <v>446</v>
      </c>
      <c r="C1820" s="187" t="s">
        <v>447</v>
      </c>
      <c r="D1820" s="187" t="s">
        <v>399</v>
      </c>
      <c r="E1820" s="187" t="s">
        <v>434</v>
      </c>
      <c r="F1820" s="187">
        <v>13</v>
      </c>
      <c r="G1820" s="187"/>
      <c r="H1820" s="187"/>
      <c r="I1820" s="187" t="s">
        <v>400</v>
      </c>
      <c r="J1820" s="187" t="s">
        <v>433</v>
      </c>
      <c r="K1820" s="187">
        <v>0.45</v>
      </c>
      <c r="L1820" s="187">
        <v>1.2</v>
      </c>
    </row>
    <row r="1821" spans="2:12" ht="20.100000000000001" customHeight="1" x14ac:dyDescent="0.4">
      <c r="B1821" s="187" t="s">
        <v>446</v>
      </c>
      <c r="C1821" s="187" t="s">
        <v>447</v>
      </c>
      <c r="D1821" s="187" t="s">
        <v>405</v>
      </c>
      <c r="E1821" s="187" t="s">
        <v>406</v>
      </c>
      <c r="F1821" s="187">
        <v>13</v>
      </c>
      <c r="G1821" s="187"/>
      <c r="H1821" s="187"/>
      <c r="I1821" s="187" t="s">
        <v>407</v>
      </c>
      <c r="J1821" s="187" t="s">
        <v>433</v>
      </c>
      <c r="K1821" s="187">
        <v>0.45</v>
      </c>
      <c r="L1821" s="187">
        <v>1.2</v>
      </c>
    </row>
    <row r="1822" spans="2:12" ht="20.100000000000001" customHeight="1" x14ac:dyDescent="0.4">
      <c r="B1822" s="187" t="s">
        <v>446</v>
      </c>
      <c r="C1822" s="187" t="s">
        <v>447</v>
      </c>
      <c r="D1822" s="187" t="s">
        <v>408</v>
      </c>
      <c r="E1822" s="187" t="s">
        <v>409</v>
      </c>
      <c r="F1822" s="187">
        <v>13</v>
      </c>
      <c r="G1822" s="187"/>
      <c r="H1822" s="187"/>
      <c r="I1822" s="187" t="s">
        <v>400</v>
      </c>
      <c r="J1822" s="187" t="s">
        <v>433</v>
      </c>
      <c r="K1822" s="187">
        <v>0.45</v>
      </c>
      <c r="L1822" s="187">
        <v>1.2</v>
      </c>
    </row>
    <row r="1823" spans="2:12" ht="20.100000000000001" customHeight="1" x14ac:dyDescent="0.4">
      <c r="B1823" s="187" t="s">
        <v>446</v>
      </c>
      <c r="C1823" s="187" t="s">
        <v>452</v>
      </c>
      <c r="D1823" s="187" t="s">
        <v>399</v>
      </c>
      <c r="E1823" s="187" t="s">
        <v>400</v>
      </c>
      <c r="F1823" s="187">
        <v>13</v>
      </c>
      <c r="G1823" s="187"/>
      <c r="H1823" s="187"/>
      <c r="I1823" s="187" t="s">
        <v>434</v>
      </c>
      <c r="J1823" s="187" t="s">
        <v>433</v>
      </c>
      <c r="K1823" s="187">
        <v>0.38</v>
      </c>
      <c r="L1823" s="187">
        <v>1.2</v>
      </c>
    </row>
    <row r="1824" spans="2:12" ht="20.100000000000001" customHeight="1" x14ac:dyDescent="0.4">
      <c r="B1824" s="187" t="s">
        <v>446</v>
      </c>
      <c r="C1824" s="187" t="s">
        <v>452</v>
      </c>
      <c r="D1824" s="187" t="s">
        <v>405</v>
      </c>
      <c r="E1824" s="187" t="s">
        <v>407</v>
      </c>
      <c r="F1824" s="187">
        <v>13</v>
      </c>
      <c r="G1824" s="187"/>
      <c r="H1824" s="187"/>
      <c r="I1824" s="187" t="s">
        <v>406</v>
      </c>
      <c r="J1824" s="187" t="s">
        <v>433</v>
      </c>
      <c r="K1824" s="187">
        <v>0.38</v>
      </c>
      <c r="L1824" s="187">
        <v>1.2</v>
      </c>
    </row>
    <row r="1825" spans="2:12" ht="20.100000000000001" customHeight="1" x14ac:dyDescent="0.4">
      <c r="B1825" s="187" t="s">
        <v>446</v>
      </c>
      <c r="C1825" s="187" t="s">
        <v>452</v>
      </c>
      <c r="D1825" s="187" t="s">
        <v>408</v>
      </c>
      <c r="E1825" s="187" t="s">
        <v>400</v>
      </c>
      <c r="F1825" s="187">
        <v>13</v>
      </c>
      <c r="G1825" s="187"/>
      <c r="H1825" s="187"/>
      <c r="I1825" s="187" t="s">
        <v>409</v>
      </c>
      <c r="J1825" s="187" t="s">
        <v>433</v>
      </c>
      <c r="K1825" s="187">
        <v>0.38</v>
      </c>
      <c r="L1825" s="187">
        <v>1.2</v>
      </c>
    </row>
    <row r="1826" spans="2:12" ht="20.100000000000001" customHeight="1" x14ac:dyDescent="0.4">
      <c r="B1826" s="187" t="s">
        <v>446</v>
      </c>
      <c r="C1826" s="187" t="s">
        <v>452</v>
      </c>
      <c r="D1826" s="187" t="s">
        <v>453</v>
      </c>
      <c r="E1826" s="187" t="s">
        <v>407</v>
      </c>
      <c r="F1826" s="187">
        <v>13</v>
      </c>
      <c r="G1826" s="187"/>
      <c r="H1826" s="187"/>
      <c r="I1826" s="187" t="s">
        <v>454</v>
      </c>
      <c r="J1826" s="187" t="s">
        <v>433</v>
      </c>
      <c r="K1826" s="187">
        <v>0.38</v>
      </c>
      <c r="L1826" s="187">
        <v>1.2</v>
      </c>
    </row>
    <row r="1827" spans="2:12" ht="20.100000000000001" customHeight="1" x14ac:dyDescent="0.4">
      <c r="B1827" s="187" t="s">
        <v>446</v>
      </c>
      <c r="C1827" s="187" t="s">
        <v>452</v>
      </c>
      <c r="D1827" s="187" t="s">
        <v>455</v>
      </c>
      <c r="E1827" s="187" t="s">
        <v>407</v>
      </c>
      <c r="F1827" s="187">
        <v>13</v>
      </c>
      <c r="G1827" s="187"/>
      <c r="H1827" s="187"/>
      <c r="I1827" s="187" t="s">
        <v>456</v>
      </c>
      <c r="J1827" s="187" t="s">
        <v>433</v>
      </c>
      <c r="K1827" s="187">
        <v>0.38</v>
      </c>
      <c r="L1827" s="187">
        <v>1.2</v>
      </c>
    </row>
    <row r="1828" spans="2:12" ht="20.100000000000001" customHeight="1" x14ac:dyDescent="0.4">
      <c r="B1828" s="187" t="s">
        <v>446</v>
      </c>
      <c r="C1828" s="187" t="s">
        <v>460</v>
      </c>
      <c r="D1828" s="187" t="s">
        <v>399</v>
      </c>
      <c r="E1828" s="187" t="s">
        <v>444</v>
      </c>
      <c r="F1828" s="187">
        <v>15</v>
      </c>
      <c r="G1828" s="187"/>
      <c r="H1828" s="187"/>
      <c r="I1828" s="187" t="s">
        <v>428</v>
      </c>
      <c r="J1828" s="187" t="s">
        <v>433</v>
      </c>
      <c r="K1828" s="187">
        <v>0.43</v>
      </c>
      <c r="L1828" s="187">
        <v>1.2</v>
      </c>
    </row>
    <row r="1829" spans="2:12" ht="20.100000000000001" customHeight="1" x14ac:dyDescent="0.4">
      <c r="B1829" s="187" t="s">
        <v>446</v>
      </c>
      <c r="C1829" s="187" t="s">
        <v>460</v>
      </c>
      <c r="D1829" s="187" t="s">
        <v>399</v>
      </c>
      <c r="E1829" s="187" t="s">
        <v>444</v>
      </c>
      <c r="F1829" s="187">
        <v>14</v>
      </c>
      <c r="G1829" s="187"/>
      <c r="H1829" s="187"/>
      <c r="I1829" s="187" t="s">
        <v>429</v>
      </c>
      <c r="J1829" s="187" t="s">
        <v>433</v>
      </c>
      <c r="K1829" s="187">
        <v>0.43</v>
      </c>
      <c r="L1829" s="187">
        <v>1.2</v>
      </c>
    </row>
    <row r="1830" spans="2:12" ht="20.100000000000001" customHeight="1" x14ac:dyDescent="0.4">
      <c r="B1830" s="187" t="s">
        <v>446</v>
      </c>
      <c r="C1830" s="187" t="s">
        <v>460</v>
      </c>
      <c r="D1830" s="187" t="s">
        <v>405</v>
      </c>
      <c r="E1830" s="187" t="s">
        <v>406</v>
      </c>
      <c r="F1830" s="187">
        <v>15</v>
      </c>
      <c r="G1830" s="187"/>
      <c r="H1830" s="187"/>
      <c r="I1830" s="187" t="s">
        <v>428</v>
      </c>
      <c r="J1830" s="187" t="s">
        <v>433</v>
      </c>
      <c r="K1830" s="187">
        <v>0.43</v>
      </c>
      <c r="L1830" s="187">
        <v>1.2</v>
      </c>
    </row>
    <row r="1831" spans="2:12" ht="20.100000000000001" customHeight="1" x14ac:dyDescent="0.4">
      <c r="B1831" s="187" t="s">
        <v>446</v>
      </c>
      <c r="C1831" s="187" t="s">
        <v>460</v>
      </c>
      <c r="D1831" s="187" t="s">
        <v>405</v>
      </c>
      <c r="E1831" s="187" t="s">
        <v>406</v>
      </c>
      <c r="F1831" s="187">
        <v>14</v>
      </c>
      <c r="G1831" s="187"/>
      <c r="H1831" s="187"/>
      <c r="I1831" s="187" t="s">
        <v>429</v>
      </c>
      <c r="J1831" s="187" t="s">
        <v>433</v>
      </c>
      <c r="K1831" s="187">
        <v>0.43</v>
      </c>
      <c r="L1831" s="187">
        <v>1.2</v>
      </c>
    </row>
    <row r="1832" spans="2:12" ht="20.100000000000001" customHeight="1" x14ac:dyDescent="0.4">
      <c r="B1832" s="187" t="s">
        <v>446</v>
      </c>
      <c r="C1832" s="187" t="s">
        <v>460</v>
      </c>
      <c r="D1832" s="187" t="s">
        <v>408</v>
      </c>
      <c r="E1832" s="187" t="s">
        <v>409</v>
      </c>
      <c r="F1832" s="187">
        <v>14</v>
      </c>
      <c r="G1832" s="187"/>
      <c r="H1832" s="187"/>
      <c r="I1832" s="187" t="s">
        <v>428</v>
      </c>
      <c r="J1832" s="187" t="s">
        <v>433</v>
      </c>
      <c r="K1832" s="187">
        <v>0.42</v>
      </c>
      <c r="L1832" s="187">
        <v>1.2</v>
      </c>
    </row>
    <row r="1833" spans="2:12" ht="20.100000000000001" customHeight="1" x14ac:dyDescent="0.4">
      <c r="B1833" s="187" t="s">
        <v>446</v>
      </c>
      <c r="C1833" s="187" t="s">
        <v>460</v>
      </c>
      <c r="D1833" s="187" t="s">
        <v>453</v>
      </c>
      <c r="E1833" s="187" t="s">
        <v>428</v>
      </c>
      <c r="F1833" s="187">
        <v>15</v>
      </c>
      <c r="G1833" s="187"/>
      <c r="H1833" s="187"/>
      <c r="I1833" s="187" t="s">
        <v>454</v>
      </c>
      <c r="J1833" s="187" t="s">
        <v>433</v>
      </c>
      <c r="K1833" s="187">
        <v>0.37</v>
      </c>
      <c r="L1833" s="187">
        <v>1.2</v>
      </c>
    </row>
    <row r="1834" spans="2:12" ht="20.100000000000001" customHeight="1" x14ac:dyDescent="0.4">
      <c r="B1834" s="187" t="s">
        <v>446</v>
      </c>
      <c r="C1834" s="187" t="s">
        <v>460</v>
      </c>
      <c r="D1834" s="187" t="s">
        <v>453</v>
      </c>
      <c r="E1834" s="187" t="s">
        <v>429</v>
      </c>
      <c r="F1834" s="187">
        <v>14</v>
      </c>
      <c r="G1834" s="187"/>
      <c r="H1834" s="187"/>
      <c r="I1834" s="187" t="s">
        <v>454</v>
      </c>
      <c r="J1834" s="187" t="s">
        <v>433</v>
      </c>
      <c r="K1834" s="187">
        <v>0.37</v>
      </c>
      <c r="L1834" s="187">
        <v>1.2</v>
      </c>
    </row>
    <row r="1835" spans="2:12" ht="20.100000000000001" customHeight="1" x14ac:dyDescent="0.4">
      <c r="B1835" s="187" t="s">
        <v>446</v>
      </c>
      <c r="C1835" s="187" t="s">
        <v>460</v>
      </c>
      <c r="D1835" s="187" t="s">
        <v>455</v>
      </c>
      <c r="E1835" s="187" t="s">
        <v>428</v>
      </c>
      <c r="F1835" s="187">
        <v>15</v>
      </c>
      <c r="G1835" s="187"/>
      <c r="H1835" s="187"/>
      <c r="I1835" s="187" t="s">
        <v>456</v>
      </c>
      <c r="J1835" s="187" t="s">
        <v>433</v>
      </c>
      <c r="K1835" s="187">
        <v>0.37</v>
      </c>
      <c r="L1835" s="187">
        <v>1.2</v>
      </c>
    </row>
    <row r="1836" spans="2:12" ht="20.100000000000001" customHeight="1" x14ac:dyDescent="0.4">
      <c r="B1836" s="187" t="s">
        <v>446</v>
      </c>
      <c r="C1836" s="187" t="s">
        <v>460</v>
      </c>
      <c r="D1836" s="187" t="s">
        <v>455</v>
      </c>
      <c r="E1836" s="187" t="s">
        <v>429</v>
      </c>
      <c r="F1836" s="187">
        <v>14</v>
      </c>
      <c r="G1836" s="187"/>
      <c r="H1836" s="187"/>
      <c r="I1836" s="187" t="s">
        <v>456</v>
      </c>
      <c r="J1836" s="187" t="s">
        <v>433</v>
      </c>
      <c r="K1836" s="187">
        <v>0.37</v>
      </c>
      <c r="L1836" s="187">
        <v>1.2</v>
      </c>
    </row>
    <row r="1837" spans="2:12" ht="20.100000000000001" customHeight="1" x14ac:dyDescent="0.4">
      <c r="B1837" s="187" t="s">
        <v>446</v>
      </c>
      <c r="C1837" s="187" t="s">
        <v>460</v>
      </c>
      <c r="D1837" s="187" t="s">
        <v>399</v>
      </c>
      <c r="E1837" s="187" t="s">
        <v>428</v>
      </c>
      <c r="F1837" s="187">
        <v>15</v>
      </c>
      <c r="G1837" s="187"/>
      <c r="H1837" s="187"/>
      <c r="I1837" s="187" t="s">
        <v>444</v>
      </c>
      <c r="J1837" s="187" t="s">
        <v>433</v>
      </c>
      <c r="K1837" s="187">
        <v>0.37</v>
      </c>
      <c r="L1837" s="187">
        <v>1.2</v>
      </c>
    </row>
    <row r="1838" spans="2:12" ht="20.100000000000001" customHeight="1" x14ac:dyDescent="0.4">
      <c r="B1838" s="187" t="s">
        <v>446</v>
      </c>
      <c r="C1838" s="187" t="s">
        <v>460</v>
      </c>
      <c r="D1838" s="187" t="s">
        <v>399</v>
      </c>
      <c r="E1838" s="187" t="s">
        <v>429</v>
      </c>
      <c r="F1838" s="187">
        <v>14</v>
      </c>
      <c r="G1838" s="187"/>
      <c r="H1838" s="187"/>
      <c r="I1838" s="187" t="s">
        <v>444</v>
      </c>
      <c r="J1838" s="187" t="s">
        <v>433</v>
      </c>
      <c r="K1838" s="187">
        <v>0.37</v>
      </c>
      <c r="L1838" s="187">
        <v>1.2</v>
      </c>
    </row>
    <row r="1839" spans="2:12" ht="20.100000000000001" customHeight="1" x14ac:dyDescent="0.4">
      <c r="B1839" s="187" t="s">
        <v>446</v>
      </c>
      <c r="C1839" s="187" t="s">
        <v>460</v>
      </c>
      <c r="D1839" s="187" t="s">
        <v>405</v>
      </c>
      <c r="E1839" s="187" t="s">
        <v>428</v>
      </c>
      <c r="F1839" s="187">
        <v>15</v>
      </c>
      <c r="G1839" s="187"/>
      <c r="H1839" s="187"/>
      <c r="I1839" s="187" t="s">
        <v>406</v>
      </c>
      <c r="J1839" s="187" t="s">
        <v>433</v>
      </c>
      <c r="K1839" s="187">
        <v>0.37</v>
      </c>
      <c r="L1839" s="187">
        <v>1.2</v>
      </c>
    </row>
    <row r="1840" spans="2:12" ht="20.100000000000001" customHeight="1" x14ac:dyDescent="0.4">
      <c r="B1840" s="187" t="s">
        <v>446</v>
      </c>
      <c r="C1840" s="187" t="s">
        <v>460</v>
      </c>
      <c r="D1840" s="187" t="s">
        <v>405</v>
      </c>
      <c r="E1840" s="187" t="s">
        <v>429</v>
      </c>
      <c r="F1840" s="187">
        <v>14</v>
      </c>
      <c r="G1840" s="187"/>
      <c r="H1840" s="187"/>
      <c r="I1840" s="187" t="s">
        <v>406</v>
      </c>
      <c r="J1840" s="187" t="s">
        <v>433</v>
      </c>
      <c r="K1840" s="187">
        <v>0.37</v>
      </c>
      <c r="L1840" s="187">
        <v>1.2</v>
      </c>
    </row>
    <row r="1841" spans="2:12" ht="20.100000000000001" customHeight="1" x14ac:dyDescent="0.4">
      <c r="B1841" s="187" t="s">
        <v>446</v>
      </c>
      <c r="C1841" s="187" t="s">
        <v>460</v>
      </c>
      <c r="D1841" s="187" t="s">
        <v>408</v>
      </c>
      <c r="E1841" s="187" t="s">
        <v>428</v>
      </c>
      <c r="F1841" s="187">
        <v>14</v>
      </c>
      <c r="G1841" s="187"/>
      <c r="H1841" s="187"/>
      <c r="I1841" s="187" t="s">
        <v>409</v>
      </c>
      <c r="J1841" s="187" t="s">
        <v>433</v>
      </c>
      <c r="K1841" s="187">
        <v>0.37</v>
      </c>
      <c r="L1841" s="187">
        <v>1.2</v>
      </c>
    </row>
    <row r="1842" spans="2:12" ht="20.100000000000001" customHeight="1" x14ac:dyDescent="0.4">
      <c r="B1842" s="187" t="s">
        <v>446</v>
      </c>
      <c r="C1842" s="187" t="s">
        <v>459</v>
      </c>
      <c r="D1842" s="187" t="s">
        <v>399</v>
      </c>
      <c r="E1842" s="187" t="s">
        <v>442</v>
      </c>
      <c r="F1842" s="187">
        <v>15</v>
      </c>
      <c r="G1842" s="187"/>
      <c r="H1842" s="187"/>
      <c r="I1842" s="187" t="s">
        <v>418</v>
      </c>
      <c r="J1842" s="187" t="s">
        <v>433</v>
      </c>
      <c r="K1842" s="187">
        <v>0.56000000000000005</v>
      </c>
      <c r="L1842" s="187">
        <v>1.2</v>
      </c>
    </row>
    <row r="1843" spans="2:12" ht="20.100000000000001" customHeight="1" x14ac:dyDescent="0.4">
      <c r="B1843" s="187" t="s">
        <v>446</v>
      </c>
      <c r="C1843" s="187" t="s">
        <v>459</v>
      </c>
      <c r="D1843" s="187" t="s">
        <v>405</v>
      </c>
      <c r="E1843" s="187" t="s">
        <v>435</v>
      </c>
      <c r="F1843" s="187">
        <v>15</v>
      </c>
      <c r="G1843" s="187"/>
      <c r="H1843" s="187"/>
      <c r="I1843" s="187" t="s">
        <v>418</v>
      </c>
      <c r="J1843" s="187" t="s">
        <v>433</v>
      </c>
      <c r="K1843" s="187">
        <v>0.56000000000000005</v>
      </c>
      <c r="L1843" s="187">
        <v>1.2</v>
      </c>
    </row>
    <row r="1844" spans="2:12" ht="20.100000000000001" customHeight="1" x14ac:dyDescent="0.4">
      <c r="B1844" s="187" t="s">
        <v>446</v>
      </c>
      <c r="C1844" s="187" t="s">
        <v>459</v>
      </c>
      <c r="D1844" s="187" t="s">
        <v>419</v>
      </c>
      <c r="E1844" s="187" t="s">
        <v>420</v>
      </c>
      <c r="F1844" s="187">
        <v>15</v>
      </c>
      <c r="G1844" s="187"/>
      <c r="H1844" s="187"/>
      <c r="I1844" s="187" t="s">
        <v>412</v>
      </c>
      <c r="J1844" s="187" t="s">
        <v>433</v>
      </c>
      <c r="K1844" s="187">
        <v>0.54</v>
      </c>
      <c r="L1844" s="187">
        <v>1.2</v>
      </c>
    </row>
    <row r="1845" spans="2:12" ht="20.100000000000001" customHeight="1" x14ac:dyDescent="0.4">
      <c r="B1845" s="187" t="s">
        <v>446</v>
      </c>
      <c r="C1845" s="187" t="s">
        <v>459</v>
      </c>
      <c r="D1845" s="187" t="s">
        <v>419</v>
      </c>
      <c r="E1845" s="187" t="s">
        <v>420</v>
      </c>
      <c r="F1845" s="187">
        <v>14</v>
      </c>
      <c r="G1845" s="187"/>
      <c r="H1845" s="187"/>
      <c r="I1845" s="187" t="s">
        <v>418</v>
      </c>
      <c r="J1845" s="187" t="s">
        <v>433</v>
      </c>
      <c r="K1845" s="187">
        <v>0.54</v>
      </c>
      <c r="L1845" s="187">
        <v>1.2</v>
      </c>
    </row>
    <row r="1846" spans="2:12" ht="20.100000000000001" customHeight="1" x14ac:dyDescent="0.4">
      <c r="B1846" s="187" t="s">
        <v>446</v>
      </c>
      <c r="C1846" s="187" t="s">
        <v>459</v>
      </c>
      <c r="D1846" s="187" t="s">
        <v>419</v>
      </c>
      <c r="E1846" s="187" t="s">
        <v>438</v>
      </c>
      <c r="F1846" s="187">
        <v>15</v>
      </c>
      <c r="G1846" s="187"/>
      <c r="H1846" s="187"/>
      <c r="I1846" s="187" t="s">
        <v>411</v>
      </c>
      <c r="J1846" s="187" t="s">
        <v>433</v>
      </c>
      <c r="K1846" s="187">
        <v>0.54</v>
      </c>
      <c r="L1846" s="187">
        <v>1.2</v>
      </c>
    </row>
    <row r="1847" spans="2:12" ht="20.100000000000001" customHeight="1" x14ac:dyDescent="0.4">
      <c r="B1847" s="187" t="s">
        <v>446</v>
      </c>
      <c r="C1847" s="187" t="s">
        <v>459</v>
      </c>
      <c r="D1847" s="187" t="s">
        <v>419</v>
      </c>
      <c r="E1847" s="187" t="s">
        <v>438</v>
      </c>
      <c r="F1847" s="187">
        <v>14</v>
      </c>
      <c r="G1847" s="187"/>
      <c r="H1847" s="187"/>
      <c r="I1847" s="187" t="s">
        <v>412</v>
      </c>
      <c r="J1847" s="187" t="s">
        <v>433</v>
      </c>
      <c r="K1847" s="187">
        <v>0.54</v>
      </c>
      <c r="L1847" s="187">
        <v>1.2</v>
      </c>
    </row>
    <row r="1848" spans="2:12" ht="20.100000000000001" customHeight="1" x14ac:dyDescent="0.4">
      <c r="B1848" s="187" t="s">
        <v>446</v>
      </c>
      <c r="C1848" s="187" t="s">
        <v>459</v>
      </c>
      <c r="D1848" s="187" t="s">
        <v>419</v>
      </c>
      <c r="E1848" s="187" t="s">
        <v>438</v>
      </c>
      <c r="F1848" s="187">
        <v>13</v>
      </c>
      <c r="G1848" s="187"/>
      <c r="H1848" s="187"/>
      <c r="I1848" s="187" t="s">
        <v>418</v>
      </c>
      <c r="J1848" s="187" t="s">
        <v>433</v>
      </c>
      <c r="K1848" s="187">
        <v>0.54</v>
      </c>
      <c r="L1848" s="187">
        <v>1.2</v>
      </c>
    </row>
    <row r="1849" spans="2:12" ht="20.100000000000001" customHeight="1" x14ac:dyDescent="0.4">
      <c r="B1849" s="187" t="s">
        <v>446</v>
      </c>
      <c r="C1849" s="187" t="s">
        <v>459</v>
      </c>
      <c r="D1849" s="187" t="s">
        <v>421</v>
      </c>
      <c r="E1849" s="187" t="s">
        <v>422</v>
      </c>
      <c r="F1849" s="187">
        <v>15</v>
      </c>
      <c r="G1849" s="187"/>
      <c r="H1849" s="187"/>
      <c r="I1849" s="187" t="s">
        <v>412</v>
      </c>
      <c r="J1849" s="187" t="s">
        <v>433</v>
      </c>
      <c r="K1849" s="187">
        <v>0.54</v>
      </c>
      <c r="L1849" s="187">
        <v>1.2</v>
      </c>
    </row>
    <row r="1850" spans="2:12" ht="20.100000000000001" customHeight="1" x14ac:dyDescent="0.4">
      <c r="B1850" s="187" t="s">
        <v>446</v>
      </c>
      <c r="C1850" s="187" t="s">
        <v>459</v>
      </c>
      <c r="D1850" s="187" t="s">
        <v>421</v>
      </c>
      <c r="E1850" s="187" t="s">
        <v>422</v>
      </c>
      <c r="F1850" s="187">
        <v>14</v>
      </c>
      <c r="G1850" s="187"/>
      <c r="H1850" s="187"/>
      <c r="I1850" s="187" t="s">
        <v>418</v>
      </c>
      <c r="J1850" s="187" t="s">
        <v>433</v>
      </c>
      <c r="K1850" s="187">
        <v>0.54</v>
      </c>
      <c r="L1850" s="187">
        <v>1.2</v>
      </c>
    </row>
    <row r="1851" spans="2:12" ht="20.100000000000001" customHeight="1" x14ac:dyDescent="0.4">
      <c r="B1851" s="187" t="s">
        <v>446</v>
      </c>
      <c r="C1851" s="187" t="s">
        <v>459</v>
      </c>
      <c r="D1851" s="187" t="s">
        <v>421</v>
      </c>
      <c r="E1851" s="187" t="s">
        <v>439</v>
      </c>
      <c r="F1851" s="187">
        <v>15</v>
      </c>
      <c r="G1851" s="187"/>
      <c r="H1851" s="187"/>
      <c r="I1851" s="187" t="s">
        <v>411</v>
      </c>
      <c r="J1851" s="187" t="s">
        <v>433</v>
      </c>
      <c r="K1851" s="187">
        <v>0.54</v>
      </c>
      <c r="L1851" s="187">
        <v>1.2</v>
      </c>
    </row>
    <row r="1852" spans="2:12" ht="20.100000000000001" customHeight="1" x14ac:dyDescent="0.4">
      <c r="B1852" s="187" t="s">
        <v>446</v>
      </c>
      <c r="C1852" s="187" t="s">
        <v>459</v>
      </c>
      <c r="D1852" s="187" t="s">
        <v>421</v>
      </c>
      <c r="E1852" s="187" t="s">
        <v>439</v>
      </c>
      <c r="F1852" s="187">
        <v>14</v>
      </c>
      <c r="G1852" s="187"/>
      <c r="H1852" s="187"/>
      <c r="I1852" s="187" t="s">
        <v>412</v>
      </c>
      <c r="J1852" s="187" t="s">
        <v>433</v>
      </c>
      <c r="K1852" s="187">
        <v>0.54</v>
      </c>
      <c r="L1852" s="187">
        <v>1.2</v>
      </c>
    </row>
    <row r="1853" spans="2:12" ht="20.100000000000001" customHeight="1" x14ac:dyDescent="0.4">
      <c r="B1853" s="187" t="s">
        <v>446</v>
      </c>
      <c r="C1853" s="187" t="s">
        <v>459</v>
      </c>
      <c r="D1853" s="187" t="s">
        <v>421</v>
      </c>
      <c r="E1853" s="187" t="s">
        <v>439</v>
      </c>
      <c r="F1853" s="187">
        <v>13</v>
      </c>
      <c r="G1853" s="187"/>
      <c r="H1853" s="187"/>
      <c r="I1853" s="187" t="s">
        <v>418</v>
      </c>
      <c r="J1853" s="187" t="s">
        <v>433</v>
      </c>
      <c r="K1853" s="187">
        <v>0.54</v>
      </c>
      <c r="L1853" s="187">
        <v>1.2</v>
      </c>
    </row>
    <row r="1854" spans="2:12" ht="20.100000000000001" customHeight="1" x14ac:dyDescent="0.4">
      <c r="B1854" s="187" t="s">
        <v>446</v>
      </c>
      <c r="C1854" s="187" t="s">
        <v>459</v>
      </c>
      <c r="D1854" s="187" t="s">
        <v>423</v>
      </c>
      <c r="E1854" s="187" t="s">
        <v>424</v>
      </c>
      <c r="F1854" s="187">
        <v>15</v>
      </c>
      <c r="G1854" s="187"/>
      <c r="H1854" s="187"/>
      <c r="I1854" s="187" t="s">
        <v>412</v>
      </c>
      <c r="J1854" s="187" t="s">
        <v>433</v>
      </c>
      <c r="K1854" s="187">
        <v>0.38</v>
      </c>
      <c r="L1854" s="187">
        <v>1.2</v>
      </c>
    </row>
    <row r="1855" spans="2:12" ht="20.100000000000001" customHeight="1" x14ac:dyDescent="0.4">
      <c r="B1855" s="187" t="s">
        <v>446</v>
      </c>
      <c r="C1855" s="187" t="s">
        <v>459</v>
      </c>
      <c r="D1855" s="187" t="s">
        <v>423</v>
      </c>
      <c r="E1855" s="187" t="s">
        <v>424</v>
      </c>
      <c r="F1855" s="187">
        <v>14</v>
      </c>
      <c r="G1855" s="187"/>
      <c r="H1855" s="187"/>
      <c r="I1855" s="187" t="s">
        <v>418</v>
      </c>
      <c r="J1855" s="187" t="s">
        <v>433</v>
      </c>
      <c r="K1855" s="187">
        <v>0.38</v>
      </c>
      <c r="L1855" s="187">
        <v>1.2</v>
      </c>
    </row>
    <row r="1856" spans="2:12" ht="20.100000000000001" customHeight="1" x14ac:dyDescent="0.4">
      <c r="B1856" s="187" t="s">
        <v>446</v>
      </c>
      <c r="C1856" s="187" t="s">
        <v>459</v>
      </c>
      <c r="D1856" s="187" t="s">
        <v>448</v>
      </c>
      <c r="E1856" s="187" t="s">
        <v>449</v>
      </c>
      <c r="F1856" s="187">
        <v>15</v>
      </c>
      <c r="G1856" s="187"/>
      <c r="H1856" s="187"/>
      <c r="I1856" s="187" t="s">
        <v>412</v>
      </c>
      <c r="J1856" s="187" t="s">
        <v>433</v>
      </c>
      <c r="K1856" s="187">
        <v>0.52</v>
      </c>
      <c r="L1856" s="187">
        <v>1.2</v>
      </c>
    </row>
    <row r="1857" spans="2:12" ht="20.100000000000001" customHeight="1" x14ac:dyDescent="0.4">
      <c r="B1857" s="187" t="s">
        <v>446</v>
      </c>
      <c r="C1857" s="187" t="s">
        <v>459</v>
      </c>
      <c r="D1857" s="187" t="s">
        <v>448</v>
      </c>
      <c r="E1857" s="187" t="s">
        <v>449</v>
      </c>
      <c r="F1857" s="187">
        <v>14</v>
      </c>
      <c r="G1857" s="187"/>
      <c r="H1857" s="187"/>
      <c r="I1857" s="187" t="s">
        <v>418</v>
      </c>
      <c r="J1857" s="187" t="s">
        <v>433</v>
      </c>
      <c r="K1857" s="187">
        <v>0.52</v>
      </c>
      <c r="L1857" s="187">
        <v>1.2</v>
      </c>
    </row>
    <row r="1858" spans="2:12" ht="20.100000000000001" customHeight="1" x14ac:dyDescent="0.4">
      <c r="B1858" s="187" t="s">
        <v>446</v>
      </c>
      <c r="C1858" s="187" t="s">
        <v>459</v>
      </c>
      <c r="D1858" s="187" t="s">
        <v>450</v>
      </c>
      <c r="E1858" s="187" t="s">
        <v>451</v>
      </c>
      <c r="F1858" s="187">
        <v>15</v>
      </c>
      <c r="G1858" s="187"/>
      <c r="H1858" s="187"/>
      <c r="I1858" s="187" t="s">
        <v>412</v>
      </c>
      <c r="J1858" s="187" t="s">
        <v>433</v>
      </c>
      <c r="K1858" s="187">
        <v>0.52</v>
      </c>
      <c r="L1858" s="187">
        <v>1.2</v>
      </c>
    </row>
    <row r="1859" spans="2:12" ht="20.100000000000001" customHeight="1" x14ac:dyDescent="0.4">
      <c r="B1859" s="187" t="s">
        <v>446</v>
      </c>
      <c r="C1859" s="187" t="s">
        <v>459</v>
      </c>
      <c r="D1859" s="187" t="s">
        <v>450</v>
      </c>
      <c r="E1859" s="187" t="s">
        <v>451</v>
      </c>
      <c r="F1859" s="187">
        <v>14</v>
      </c>
      <c r="G1859" s="187"/>
      <c r="H1859" s="187"/>
      <c r="I1859" s="187" t="s">
        <v>418</v>
      </c>
      <c r="J1859" s="187" t="s">
        <v>433</v>
      </c>
      <c r="K1859" s="187">
        <v>0.52</v>
      </c>
      <c r="L1859" s="187">
        <v>1.2</v>
      </c>
    </row>
    <row r="1860" spans="2:12" ht="20.100000000000001" customHeight="1" x14ac:dyDescent="0.4">
      <c r="B1860" s="187" t="s">
        <v>446</v>
      </c>
      <c r="C1860" s="187" t="s">
        <v>459</v>
      </c>
      <c r="D1860" s="187" t="s">
        <v>399</v>
      </c>
      <c r="E1860" s="187" t="s">
        <v>418</v>
      </c>
      <c r="F1860" s="187">
        <v>15</v>
      </c>
      <c r="G1860" s="187"/>
      <c r="H1860" s="187"/>
      <c r="I1860" s="187" t="s">
        <v>442</v>
      </c>
      <c r="J1860" s="187" t="s">
        <v>433</v>
      </c>
      <c r="K1860" s="187">
        <v>0.52</v>
      </c>
      <c r="L1860" s="187">
        <v>1.2</v>
      </c>
    </row>
    <row r="1861" spans="2:12" ht="20.100000000000001" customHeight="1" x14ac:dyDescent="0.4">
      <c r="B1861" s="187" t="s">
        <v>446</v>
      </c>
      <c r="C1861" s="187" t="s">
        <v>459</v>
      </c>
      <c r="D1861" s="187" t="s">
        <v>405</v>
      </c>
      <c r="E1861" s="187" t="s">
        <v>418</v>
      </c>
      <c r="F1861" s="187">
        <v>15</v>
      </c>
      <c r="G1861" s="187"/>
      <c r="H1861" s="187"/>
      <c r="I1861" s="187" t="s">
        <v>435</v>
      </c>
      <c r="J1861" s="187" t="s">
        <v>433</v>
      </c>
      <c r="K1861" s="187">
        <v>0.52</v>
      </c>
      <c r="L1861" s="187">
        <v>1.2</v>
      </c>
    </row>
    <row r="1862" spans="2:12" ht="20.100000000000001" customHeight="1" x14ac:dyDescent="0.4">
      <c r="B1862" s="187" t="s">
        <v>446</v>
      </c>
      <c r="C1862" s="187" t="s">
        <v>459</v>
      </c>
      <c r="D1862" s="187" t="s">
        <v>419</v>
      </c>
      <c r="E1862" s="187" t="s">
        <v>412</v>
      </c>
      <c r="F1862" s="187">
        <v>15</v>
      </c>
      <c r="G1862" s="187"/>
      <c r="H1862" s="187"/>
      <c r="I1862" s="187" t="s">
        <v>420</v>
      </c>
      <c r="J1862" s="187" t="s">
        <v>433</v>
      </c>
      <c r="K1862" s="187">
        <v>0.53</v>
      </c>
      <c r="L1862" s="187">
        <v>1.2</v>
      </c>
    </row>
    <row r="1863" spans="2:12" ht="20.100000000000001" customHeight="1" x14ac:dyDescent="0.4">
      <c r="B1863" s="187" t="s">
        <v>446</v>
      </c>
      <c r="C1863" s="187" t="s">
        <v>459</v>
      </c>
      <c r="D1863" s="187" t="s">
        <v>419</v>
      </c>
      <c r="E1863" s="187" t="s">
        <v>418</v>
      </c>
      <c r="F1863" s="187">
        <v>14</v>
      </c>
      <c r="G1863" s="187"/>
      <c r="H1863" s="187"/>
      <c r="I1863" s="187" t="s">
        <v>420</v>
      </c>
      <c r="J1863" s="187" t="s">
        <v>433</v>
      </c>
      <c r="K1863" s="187">
        <v>0.52</v>
      </c>
      <c r="L1863" s="187">
        <v>1.2</v>
      </c>
    </row>
    <row r="1864" spans="2:12" ht="20.100000000000001" customHeight="1" x14ac:dyDescent="0.4">
      <c r="B1864" s="187" t="s">
        <v>446</v>
      </c>
      <c r="C1864" s="187" t="s">
        <v>459</v>
      </c>
      <c r="D1864" s="187" t="s">
        <v>419</v>
      </c>
      <c r="E1864" s="187" t="s">
        <v>411</v>
      </c>
      <c r="F1864" s="187">
        <v>15</v>
      </c>
      <c r="G1864" s="187"/>
      <c r="H1864" s="187"/>
      <c r="I1864" s="187" t="s">
        <v>438</v>
      </c>
      <c r="J1864" s="187" t="s">
        <v>433</v>
      </c>
      <c r="K1864" s="187">
        <v>0.54</v>
      </c>
      <c r="L1864" s="187">
        <v>1.2</v>
      </c>
    </row>
    <row r="1865" spans="2:12" ht="20.100000000000001" customHeight="1" x14ac:dyDescent="0.4">
      <c r="B1865" s="187" t="s">
        <v>446</v>
      </c>
      <c r="C1865" s="187" t="s">
        <v>459</v>
      </c>
      <c r="D1865" s="187" t="s">
        <v>419</v>
      </c>
      <c r="E1865" s="187" t="s">
        <v>412</v>
      </c>
      <c r="F1865" s="187">
        <v>14</v>
      </c>
      <c r="G1865" s="187"/>
      <c r="H1865" s="187"/>
      <c r="I1865" s="187" t="s">
        <v>438</v>
      </c>
      <c r="J1865" s="187" t="s">
        <v>433</v>
      </c>
      <c r="K1865" s="187">
        <v>0.53</v>
      </c>
      <c r="L1865" s="187">
        <v>1.2</v>
      </c>
    </row>
    <row r="1866" spans="2:12" ht="20.100000000000001" customHeight="1" x14ac:dyDescent="0.4">
      <c r="B1866" s="187" t="s">
        <v>446</v>
      </c>
      <c r="C1866" s="187" t="s">
        <v>459</v>
      </c>
      <c r="D1866" s="187" t="s">
        <v>419</v>
      </c>
      <c r="E1866" s="187" t="s">
        <v>418</v>
      </c>
      <c r="F1866" s="187">
        <v>13</v>
      </c>
      <c r="G1866" s="187"/>
      <c r="H1866" s="187"/>
      <c r="I1866" s="187" t="s">
        <v>438</v>
      </c>
      <c r="J1866" s="187" t="s">
        <v>433</v>
      </c>
      <c r="K1866" s="187">
        <v>0.52</v>
      </c>
      <c r="L1866" s="187">
        <v>1.2</v>
      </c>
    </row>
    <row r="1867" spans="2:12" ht="20.100000000000001" customHeight="1" x14ac:dyDescent="0.4">
      <c r="B1867" s="187" t="s">
        <v>446</v>
      </c>
      <c r="C1867" s="187" t="s">
        <v>459</v>
      </c>
      <c r="D1867" s="187" t="s">
        <v>421</v>
      </c>
      <c r="E1867" s="187" t="s">
        <v>412</v>
      </c>
      <c r="F1867" s="187">
        <v>15</v>
      </c>
      <c r="G1867" s="187"/>
      <c r="H1867" s="187"/>
      <c r="I1867" s="187" t="s">
        <v>422</v>
      </c>
      <c r="J1867" s="187" t="s">
        <v>433</v>
      </c>
      <c r="K1867" s="187">
        <v>0.53</v>
      </c>
      <c r="L1867" s="187">
        <v>1.2</v>
      </c>
    </row>
    <row r="1868" spans="2:12" ht="20.100000000000001" customHeight="1" x14ac:dyDescent="0.4">
      <c r="B1868" s="187" t="s">
        <v>446</v>
      </c>
      <c r="C1868" s="187" t="s">
        <v>459</v>
      </c>
      <c r="D1868" s="187" t="s">
        <v>421</v>
      </c>
      <c r="E1868" s="187" t="s">
        <v>418</v>
      </c>
      <c r="F1868" s="187">
        <v>14</v>
      </c>
      <c r="G1868" s="187"/>
      <c r="H1868" s="187"/>
      <c r="I1868" s="187" t="s">
        <v>422</v>
      </c>
      <c r="J1868" s="187" t="s">
        <v>433</v>
      </c>
      <c r="K1868" s="187">
        <v>0.52</v>
      </c>
      <c r="L1868" s="187">
        <v>1.2</v>
      </c>
    </row>
    <row r="1869" spans="2:12" ht="20.100000000000001" customHeight="1" x14ac:dyDescent="0.4">
      <c r="B1869" s="187" t="s">
        <v>446</v>
      </c>
      <c r="C1869" s="187" t="s">
        <v>459</v>
      </c>
      <c r="D1869" s="187" t="s">
        <v>421</v>
      </c>
      <c r="E1869" s="187" t="s">
        <v>411</v>
      </c>
      <c r="F1869" s="187">
        <v>15</v>
      </c>
      <c r="G1869" s="187"/>
      <c r="H1869" s="187"/>
      <c r="I1869" s="187" t="s">
        <v>439</v>
      </c>
      <c r="J1869" s="187" t="s">
        <v>433</v>
      </c>
      <c r="K1869" s="187">
        <v>0.54</v>
      </c>
      <c r="L1869" s="187">
        <v>1.2</v>
      </c>
    </row>
    <row r="1870" spans="2:12" ht="20.100000000000001" customHeight="1" x14ac:dyDescent="0.4">
      <c r="B1870" s="187" t="s">
        <v>446</v>
      </c>
      <c r="C1870" s="187" t="s">
        <v>459</v>
      </c>
      <c r="D1870" s="187" t="s">
        <v>421</v>
      </c>
      <c r="E1870" s="187" t="s">
        <v>412</v>
      </c>
      <c r="F1870" s="187">
        <v>14</v>
      </c>
      <c r="G1870" s="187"/>
      <c r="H1870" s="187"/>
      <c r="I1870" s="187" t="s">
        <v>439</v>
      </c>
      <c r="J1870" s="187" t="s">
        <v>433</v>
      </c>
      <c r="K1870" s="187">
        <v>0.53</v>
      </c>
      <c r="L1870" s="187">
        <v>1.2</v>
      </c>
    </row>
    <row r="1871" spans="2:12" ht="20.100000000000001" customHeight="1" x14ac:dyDescent="0.4">
      <c r="B1871" s="187" t="s">
        <v>446</v>
      </c>
      <c r="C1871" s="187" t="s">
        <v>459</v>
      </c>
      <c r="D1871" s="187" t="s">
        <v>421</v>
      </c>
      <c r="E1871" s="187" t="s">
        <v>418</v>
      </c>
      <c r="F1871" s="187">
        <v>13</v>
      </c>
      <c r="G1871" s="187"/>
      <c r="H1871" s="187"/>
      <c r="I1871" s="187" t="s">
        <v>439</v>
      </c>
      <c r="J1871" s="187" t="s">
        <v>433</v>
      </c>
      <c r="K1871" s="187">
        <v>0.52</v>
      </c>
      <c r="L1871" s="187">
        <v>1.2</v>
      </c>
    </row>
    <row r="1872" spans="2:12" ht="20.100000000000001" customHeight="1" x14ac:dyDescent="0.4">
      <c r="B1872" s="187" t="s">
        <v>446</v>
      </c>
      <c r="C1872" s="187" t="s">
        <v>459</v>
      </c>
      <c r="D1872" s="187" t="s">
        <v>423</v>
      </c>
      <c r="E1872" s="187" t="s">
        <v>412</v>
      </c>
      <c r="F1872" s="187">
        <v>15</v>
      </c>
      <c r="G1872" s="187"/>
      <c r="H1872" s="187"/>
      <c r="I1872" s="187" t="s">
        <v>424</v>
      </c>
      <c r="J1872" s="187" t="s">
        <v>433</v>
      </c>
      <c r="K1872" s="187">
        <v>0.5</v>
      </c>
      <c r="L1872" s="187">
        <v>1.2</v>
      </c>
    </row>
    <row r="1873" spans="2:12" ht="20.100000000000001" customHeight="1" x14ac:dyDescent="0.4">
      <c r="B1873" s="187" t="s">
        <v>446</v>
      </c>
      <c r="C1873" s="187" t="s">
        <v>459</v>
      </c>
      <c r="D1873" s="187" t="s">
        <v>423</v>
      </c>
      <c r="E1873" s="187" t="s">
        <v>418</v>
      </c>
      <c r="F1873" s="187">
        <v>14</v>
      </c>
      <c r="G1873" s="187"/>
      <c r="H1873" s="187"/>
      <c r="I1873" s="187" t="s">
        <v>424</v>
      </c>
      <c r="J1873" s="187" t="s">
        <v>433</v>
      </c>
      <c r="K1873" s="187">
        <v>0.49</v>
      </c>
      <c r="L1873" s="187">
        <v>1.2</v>
      </c>
    </row>
    <row r="1874" spans="2:12" ht="20.100000000000001" customHeight="1" x14ac:dyDescent="0.4">
      <c r="B1874" s="187" t="s">
        <v>446</v>
      </c>
      <c r="C1874" s="187" t="s">
        <v>459</v>
      </c>
      <c r="D1874" s="187" t="s">
        <v>448</v>
      </c>
      <c r="E1874" s="187" t="s">
        <v>412</v>
      </c>
      <c r="F1874" s="187">
        <v>15</v>
      </c>
      <c r="G1874" s="187"/>
      <c r="H1874" s="187"/>
      <c r="I1874" s="187" t="s">
        <v>449</v>
      </c>
      <c r="J1874" s="187" t="s">
        <v>433</v>
      </c>
      <c r="K1874" s="187">
        <v>0.52</v>
      </c>
      <c r="L1874" s="187">
        <v>1.2</v>
      </c>
    </row>
    <row r="1875" spans="2:12" ht="20.100000000000001" customHeight="1" x14ac:dyDescent="0.4">
      <c r="B1875" s="187" t="s">
        <v>446</v>
      </c>
      <c r="C1875" s="187" t="s">
        <v>459</v>
      </c>
      <c r="D1875" s="187" t="s">
        <v>448</v>
      </c>
      <c r="E1875" s="187" t="s">
        <v>418</v>
      </c>
      <c r="F1875" s="187">
        <v>14</v>
      </c>
      <c r="G1875" s="187"/>
      <c r="H1875" s="187"/>
      <c r="I1875" s="187" t="s">
        <v>449</v>
      </c>
      <c r="J1875" s="187" t="s">
        <v>433</v>
      </c>
      <c r="K1875" s="187">
        <v>0.52</v>
      </c>
      <c r="L1875" s="187">
        <v>1.2</v>
      </c>
    </row>
    <row r="1876" spans="2:12" ht="20.100000000000001" customHeight="1" x14ac:dyDescent="0.4">
      <c r="B1876" s="187" t="s">
        <v>446</v>
      </c>
      <c r="C1876" s="187" t="s">
        <v>459</v>
      </c>
      <c r="D1876" s="187" t="s">
        <v>450</v>
      </c>
      <c r="E1876" s="187" t="s">
        <v>412</v>
      </c>
      <c r="F1876" s="187">
        <v>15</v>
      </c>
      <c r="G1876" s="187"/>
      <c r="H1876" s="187"/>
      <c r="I1876" s="187" t="s">
        <v>451</v>
      </c>
      <c r="J1876" s="187" t="s">
        <v>433</v>
      </c>
      <c r="K1876" s="187">
        <v>0.52</v>
      </c>
      <c r="L1876" s="187">
        <v>1.2</v>
      </c>
    </row>
    <row r="1877" spans="2:12" ht="20.100000000000001" customHeight="1" x14ac:dyDescent="0.4">
      <c r="B1877" s="187" t="s">
        <v>446</v>
      </c>
      <c r="C1877" s="187" t="s">
        <v>459</v>
      </c>
      <c r="D1877" s="187" t="s">
        <v>450</v>
      </c>
      <c r="E1877" s="187" t="s">
        <v>418</v>
      </c>
      <c r="F1877" s="187">
        <v>14</v>
      </c>
      <c r="G1877" s="187"/>
      <c r="H1877" s="187"/>
      <c r="I1877" s="187" t="s">
        <v>451</v>
      </c>
      <c r="J1877" s="187" t="s">
        <v>433</v>
      </c>
      <c r="K1877" s="187">
        <v>0.52</v>
      </c>
      <c r="L1877" s="187">
        <v>1.2</v>
      </c>
    </row>
    <row r="1878" spans="2:12" ht="20.100000000000001" customHeight="1" x14ac:dyDescent="0.4">
      <c r="B1878" s="187" t="s">
        <v>446</v>
      </c>
      <c r="C1878" s="187" t="s">
        <v>447</v>
      </c>
      <c r="D1878" s="187" t="s">
        <v>419</v>
      </c>
      <c r="E1878" s="187" t="s">
        <v>438</v>
      </c>
      <c r="F1878" s="187">
        <v>13</v>
      </c>
      <c r="G1878" s="187"/>
      <c r="H1878" s="187"/>
      <c r="I1878" s="187" t="s">
        <v>407</v>
      </c>
      <c r="J1878" s="187" t="s">
        <v>433</v>
      </c>
      <c r="K1878" s="187">
        <v>0.43</v>
      </c>
      <c r="L1878" s="187">
        <v>1.2</v>
      </c>
    </row>
    <row r="1879" spans="2:12" ht="20.100000000000001" customHeight="1" x14ac:dyDescent="0.4">
      <c r="B1879" s="187" t="s">
        <v>446</v>
      </c>
      <c r="C1879" s="187" t="s">
        <v>447</v>
      </c>
      <c r="D1879" s="187" t="s">
        <v>421</v>
      </c>
      <c r="E1879" s="187" t="s">
        <v>439</v>
      </c>
      <c r="F1879" s="187">
        <v>13</v>
      </c>
      <c r="G1879" s="187"/>
      <c r="H1879" s="187"/>
      <c r="I1879" s="187" t="s">
        <v>407</v>
      </c>
      <c r="J1879" s="187" t="s">
        <v>433</v>
      </c>
      <c r="K1879" s="187">
        <v>0.43</v>
      </c>
      <c r="L1879" s="187">
        <v>1.2</v>
      </c>
    </row>
    <row r="1880" spans="2:12" ht="20.100000000000001" customHeight="1" x14ac:dyDescent="0.4">
      <c r="B1880" s="187" t="s">
        <v>446</v>
      </c>
      <c r="C1880" s="187" t="s">
        <v>452</v>
      </c>
      <c r="D1880" s="187" t="s">
        <v>419</v>
      </c>
      <c r="E1880" s="187" t="s">
        <v>407</v>
      </c>
      <c r="F1880" s="187">
        <v>13</v>
      </c>
      <c r="G1880" s="187"/>
      <c r="H1880" s="187"/>
      <c r="I1880" s="187" t="s">
        <v>438</v>
      </c>
      <c r="J1880" s="187" t="s">
        <v>433</v>
      </c>
      <c r="K1880" s="187">
        <v>0.37</v>
      </c>
      <c r="L1880" s="187">
        <v>1.2</v>
      </c>
    </row>
    <row r="1881" spans="2:12" ht="20.100000000000001" customHeight="1" x14ac:dyDescent="0.4">
      <c r="B1881" s="187" t="s">
        <v>446</v>
      </c>
      <c r="C1881" s="187" t="s">
        <v>452</v>
      </c>
      <c r="D1881" s="187" t="s">
        <v>421</v>
      </c>
      <c r="E1881" s="187" t="s">
        <v>407</v>
      </c>
      <c r="F1881" s="187">
        <v>13</v>
      </c>
      <c r="G1881" s="187"/>
      <c r="H1881" s="187"/>
      <c r="I1881" s="187" t="s">
        <v>439</v>
      </c>
      <c r="J1881" s="187" t="s">
        <v>433</v>
      </c>
      <c r="K1881" s="187">
        <v>0.37</v>
      </c>
      <c r="L1881" s="187">
        <v>1.2</v>
      </c>
    </row>
    <row r="1882" spans="2:12" ht="20.100000000000001" customHeight="1" x14ac:dyDescent="0.4">
      <c r="B1882" s="187" t="s">
        <v>446</v>
      </c>
      <c r="C1882" s="187" t="s">
        <v>460</v>
      </c>
      <c r="D1882" s="187" t="s">
        <v>419</v>
      </c>
      <c r="E1882" s="187" t="s">
        <v>420</v>
      </c>
      <c r="F1882" s="187">
        <v>15</v>
      </c>
      <c r="G1882" s="187"/>
      <c r="H1882" s="187"/>
      <c r="I1882" s="187" t="s">
        <v>429</v>
      </c>
      <c r="J1882" s="187" t="s">
        <v>433</v>
      </c>
      <c r="K1882" s="187">
        <v>0.4</v>
      </c>
      <c r="L1882" s="187">
        <v>1.2</v>
      </c>
    </row>
    <row r="1883" spans="2:12" ht="20.100000000000001" customHeight="1" x14ac:dyDescent="0.4">
      <c r="B1883" s="187" t="s">
        <v>446</v>
      </c>
      <c r="C1883" s="187" t="s">
        <v>460</v>
      </c>
      <c r="D1883" s="187" t="s">
        <v>419</v>
      </c>
      <c r="E1883" s="187" t="s">
        <v>438</v>
      </c>
      <c r="F1883" s="187">
        <v>15</v>
      </c>
      <c r="G1883" s="187"/>
      <c r="H1883" s="187"/>
      <c r="I1883" s="187" t="s">
        <v>428</v>
      </c>
      <c r="J1883" s="187" t="s">
        <v>433</v>
      </c>
      <c r="K1883" s="187">
        <v>0.4</v>
      </c>
      <c r="L1883" s="187">
        <v>1.2</v>
      </c>
    </row>
    <row r="1884" spans="2:12" ht="20.100000000000001" customHeight="1" x14ac:dyDescent="0.4">
      <c r="B1884" s="187" t="s">
        <v>446</v>
      </c>
      <c r="C1884" s="187" t="s">
        <v>460</v>
      </c>
      <c r="D1884" s="187" t="s">
        <v>419</v>
      </c>
      <c r="E1884" s="187" t="s">
        <v>438</v>
      </c>
      <c r="F1884" s="187">
        <v>14</v>
      </c>
      <c r="G1884" s="187"/>
      <c r="H1884" s="187"/>
      <c r="I1884" s="187" t="s">
        <v>429</v>
      </c>
      <c r="J1884" s="187" t="s">
        <v>433</v>
      </c>
      <c r="K1884" s="187">
        <v>0.4</v>
      </c>
      <c r="L1884" s="187">
        <v>1.2</v>
      </c>
    </row>
    <row r="1885" spans="2:12" ht="20.100000000000001" customHeight="1" x14ac:dyDescent="0.4">
      <c r="B1885" s="187" t="s">
        <v>446</v>
      </c>
      <c r="C1885" s="187" t="s">
        <v>460</v>
      </c>
      <c r="D1885" s="187" t="s">
        <v>421</v>
      </c>
      <c r="E1885" s="187" t="s">
        <v>422</v>
      </c>
      <c r="F1885" s="187">
        <v>15</v>
      </c>
      <c r="G1885" s="187"/>
      <c r="H1885" s="187"/>
      <c r="I1885" s="187" t="s">
        <v>429</v>
      </c>
      <c r="J1885" s="187" t="s">
        <v>433</v>
      </c>
      <c r="K1885" s="187">
        <v>0.4</v>
      </c>
      <c r="L1885" s="187">
        <v>1.2</v>
      </c>
    </row>
    <row r="1886" spans="2:12" ht="20.100000000000001" customHeight="1" x14ac:dyDescent="0.4">
      <c r="B1886" s="187" t="s">
        <v>446</v>
      </c>
      <c r="C1886" s="187" t="s">
        <v>460</v>
      </c>
      <c r="D1886" s="187" t="s">
        <v>421</v>
      </c>
      <c r="E1886" s="187" t="s">
        <v>439</v>
      </c>
      <c r="F1886" s="187">
        <v>15</v>
      </c>
      <c r="G1886" s="187"/>
      <c r="H1886" s="187"/>
      <c r="I1886" s="187" t="s">
        <v>428</v>
      </c>
      <c r="J1886" s="187" t="s">
        <v>433</v>
      </c>
      <c r="K1886" s="187">
        <v>0.4</v>
      </c>
      <c r="L1886" s="187">
        <v>1.2</v>
      </c>
    </row>
    <row r="1887" spans="2:12" ht="20.100000000000001" customHeight="1" x14ac:dyDescent="0.4">
      <c r="B1887" s="187" t="s">
        <v>446</v>
      </c>
      <c r="C1887" s="187" t="s">
        <v>460</v>
      </c>
      <c r="D1887" s="187" t="s">
        <v>421</v>
      </c>
      <c r="E1887" s="187" t="s">
        <v>439</v>
      </c>
      <c r="F1887" s="187">
        <v>14</v>
      </c>
      <c r="G1887" s="187"/>
      <c r="H1887" s="187"/>
      <c r="I1887" s="187" t="s">
        <v>429</v>
      </c>
      <c r="J1887" s="187" t="s">
        <v>433</v>
      </c>
      <c r="K1887" s="187">
        <v>0.4</v>
      </c>
      <c r="L1887" s="187">
        <v>1.2</v>
      </c>
    </row>
    <row r="1888" spans="2:12" ht="20.100000000000001" customHeight="1" x14ac:dyDescent="0.4">
      <c r="B1888" s="187" t="s">
        <v>446</v>
      </c>
      <c r="C1888" s="187" t="s">
        <v>460</v>
      </c>
      <c r="D1888" s="187" t="s">
        <v>423</v>
      </c>
      <c r="E1888" s="187" t="s">
        <v>424</v>
      </c>
      <c r="F1888" s="187">
        <v>15</v>
      </c>
      <c r="G1888" s="187"/>
      <c r="H1888" s="187"/>
      <c r="I1888" s="187" t="s">
        <v>429</v>
      </c>
      <c r="J1888" s="187" t="s">
        <v>433</v>
      </c>
      <c r="K1888" s="187">
        <v>0.28000000000000003</v>
      </c>
      <c r="L1888" s="187">
        <v>1.2</v>
      </c>
    </row>
    <row r="1889" spans="2:12" ht="20.100000000000001" customHeight="1" x14ac:dyDescent="0.4">
      <c r="B1889" s="187" t="s">
        <v>446</v>
      </c>
      <c r="C1889" s="187" t="s">
        <v>460</v>
      </c>
      <c r="D1889" s="187" t="s">
        <v>448</v>
      </c>
      <c r="E1889" s="187" t="s">
        <v>449</v>
      </c>
      <c r="F1889" s="187">
        <v>15</v>
      </c>
      <c r="G1889" s="187"/>
      <c r="H1889" s="187"/>
      <c r="I1889" s="187" t="s">
        <v>429</v>
      </c>
      <c r="J1889" s="187" t="s">
        <v>433</v>
      </c>
      <c r="K1889" s="187">
        <v>0.39</v>
      </c>
      <c r="L1889" s="187">
        <v>1.2</v>
      </c>
    </row>
    <row r="1890" spans="2:12" ht="20.100000000000001" customHeight="1" x14ac:dyDescent="0.4">
      <c r="B1890" s="187" t="s">
        <v>446</v>
      </c>
      <c r="C1890" s="187" t="s">
        <v>460</v>
      </c>
      <c r="D1890" s="187" t="s">
        <v>450</v>
      </c>
      <c r="E1890" s="187" t="s">
        <v>451</v>
      </c>
      <c r="F1890" s="187">
        <v>15</v>
      </c>
      <c r="G1890" s="187"/>
      <c r="H1890" s="187"/>
      <c r="I1890" s="187" t="s">
        <v>429</v>
      </c>
      <c r="J1890" s="187" t="s">
        <v>433</v>
      </c>
      <c r="K1890" s="187">
        <v>0.39</v>
      </c>
      <c r="L1890" s="187">
        <v>1.2</v>
      </c>
    </row>
    <row r="1891" spans="2:12" ht="20.100000000000001" customHeight="1" x14ac:dyDescent="0.4">
      <c r="B1891" s="187" t="s">
        <v>446</v>
      </c>
      <c r="C1891" s="187" t="s">
        <v>460</v>
      </c>
      <c r="D1891" s="187" t="s">
        <v>419</v>
      </c>
      <c r="E1891" s="187" t="s">
        <v>429</v>
      </c>
      <c r="F1891" s="187">
        <v>15</v>
      </c>
      <c r="G1891" s="187"/>
      <c r="H1891" s="187"/>
      <c r="I1891" s="187" t="s">
        <v>420</v>
      </c>
      <c r="J1891" s="187" t="s">
        <v>433</v>
      </c>
      <c r="K1891" s="187">
        <v>0.36</v>
      </c>
      <c r="L1891" s="187">
        <v>1.2</v>
      </c>
    </row>
    <row r="1892" spans="2:12" ht="20.100000000000001" customHeight="1" x14ac:dyDescent="0.4">
      <c r="B1892" s="187" t="s">
        <v>446</v>
      </c>
      <c r="C1892" s="187" t="s">
        <v>460</v>
      </c>
      <c r="D1892" s="187" t="s">
        <v>419</v>
      </c>
      <c r="E1892" s="187" t="s">
        <v>428</v>
      </c>
      <c r="F1892" s="187">
        <v>15</v>
      </c>
      <c r="G1892" s="187"/>
      <c r="H1892" s="187"/>
      <c r="I1892" s="187" t="s">
        <v>438</v>
      </c>
      <c r="J1892" s="187" t="s">
        <v>433</v>
      </c>
      <c r="K1892" s="187">
        <v>0.37</v>
      </c>
      <c r="L1892" s="187">
        <v>1.2</v>
      </c>
    </row>
    <row r="1893" spans="2:12" ht="20.100000000000001" customHeight="1" x14ac:dyDescent="0.4">
      <c r="B1893" s="187" t="s">
        <v>446</v>
      </c>
      <c r="C1893" s="187" t="s">
        <v>460</v>
      </c>
      <c r="D1893" s="187" t="s">
        <v>419</v>
      </c>
      <c r="E1893" s="187" t="s">
        <v>429</v>
      </c>
      <c r="F1893" s="187">
        <v>14</v>
      </c>
      <c r="G1893" s="187"/>
      <c r="H1893" s="187"/>
      <c r="I1893" s="187" t="s">
        <v>438</v>
      </c>
      <c r="J1893" s="187" t="s">
        <v>433</v>
      </c>
      <c r="K1893" s="187">
        <v>0.36</v>
      </c>
      <c r="L1893" s="187">
        <v>1.2</v>
      </c>
    </row>
    <row r="1894" spans="2:12" ht="20.100000000000001" customHeight="1" x14ac:dyDescent="0.4">
      <c r="B1894" s="187" t="s">
        <v>446</v>
      </c>
      <c r="C1894" s="187" t="s">
        <v>460</v>
      </c>
      <c r="D1894" s="187" t="s">
        <v>421</v>
      </c>
      <c r="E1894" s="187" t="s">
        <v>429</v>
      </c>
      <c r="F1894" s="187">
        <v>15</v>
      </c>
      <c r="G1894" s="187"/>
      <c r="H1894" s="187"/>
      <c r="I1894" s="187" t="s">
        <v>422</v>
      </c>
      <c r="J1894" s="187" t="s">
        <v>433</v>
      </c>
      <c r="K1894" s="187">
        <v>0.36</v>
      </c>
      <c r="L1894" s="187">
        <v>1.2</v>
      </c>
    </row>
    <row r="1895" spans="2:12" ht="20.100000000000001" customHeight="1" x14ac:dyDescent="0.4">
      <c r="B1895" s="187" t="s">
        <v>446</v>
      </c>
      <c r="C1895" s="187" t="s">
        <v>460</v>
      </c>
      <c r="D1895" s="187" t="s">
        <v>421</v>
      </c>
      <c r="E1895" s="187" t="s">
        <v>428</v>
      </c>
      <c r="F1895" s="187">
        <v>15</v>
      </c>
      <c r="G1895" s="187"/>
      <c r="H1895" s="187"/>
      <c r="I1895" s="187" t="s">
        <v>439</v>
      </c>
      <c r="J1895" s="187" t="s">
        <v>433</v>
      </c>
      <c r="K1895" s="187">
        <v>0.37</v>
      </c>
      <c r="L1895" s="187">
        <v>1.2</v>
      </c>
    </row>
    <row r="1896" spans="2:12" ht="20.100000000000001" customHeight="1" x14ac:dyDescent="0.4">
      <c r="B1896" s="187" t="s">
        <v>446</v>
      </c>
      <c r="C1896" s="187" t="s">
        <v>460</v>
      </c>
      <c r="D1896" s="187" t="s">
        <v>421</v>
      </c>
      <c r="E1896" s="187" t="s">
        <v>429</v>
      </c>
      <c r="F1896" s="187">
        <v>14</v>
      </c>
      <c r="G1896" s="187"/>
      <c r="H1896" s="187"/>
      <c r="I1896" s="187" t="s">
        <v>439</v>
      </c>
      <c r="J1896" s="187" t="s">
        <v>433</v>
      </c>
      <c r="K1896" s="187">
        <v>0.36</v>
      </c>
      <c r="L1896" s="187">
        <v>1.2</v>
      </c>
    </row>
    <row r="1897" spans="2:12" ht="20.100000000000001" customHeight="1" x14ac:dyDescent="0.4">
      <c r="B1897" s="187" t="s">
        <v>446</v>
      </c>
      <c r="C1897" s="187" t="s">
        <v>460</v>
      </c>
      <c r="D1897" s="187" t="s">
        <v>423</v>
      </c>
      <c r="E1897" s="187" t="s">
        <v>429</v>
      </c>
      <c r="F1897" s="187">
        <v>15</v>
      </c>
      <c r="G1897" s="187"/>
      <c r="H1897" s="187"/>
      <c r="I1897" s="187" t="s">
        <v>424</v>
      </c>
      <c r="J1897" s="187" t="s">
        <v>433</v>
      </c>
      <c r="K1897" s="187">
        <v>0.34</v>
      </c>
      <c r="L1897" s="187">
        <v>1.2</v>
      </c>
    </row>
    <row r="1898" spans="2:12" ht="20.100000000000001" customHeight="1" x14ac:dyDescent="0.4">
      <c r="B1898" s="187" t="s">
        <v>446</v>
      </c>
      <c r="C1898" s="187" t="s">
        <v>460</v>
      </c>
      <c r="D1898" s="187" t="s">
        <v>448</v>
      </c>
      <c r="E1898" s="187" t="s">
        <v>429</v>
      </c>
      <c r="F1898" s="187">
        <v>15</v>
      </c>
      <c r="G1898" s="187"/>
      <c r="H1898" s="187"/>
      <c r="I1898" s="187" t="s">
        <v>449</v>
      </c>
      <c r="J1898" s="187" t="s">
        <v>433</v>
      </c>
      <c r="K1898" s="187">
        <v>0.36</v>
      </c>
      <c r="L1898" s="187">
        <v>1.2</v>
      </c>
    </row>
    <row r="1899" spans="2:12" ht="20.100000000000001" customHeight="1" x14ac:dyDescent="0.4">
      <c r="B1899" s="187" t="s">
        <v>446</v>
      </c>
      <c r="C1899" s="187" t="s">
        <v>460</v>
      </c>
      <c r="D1899" s="187" t="s">
        <v>450</v>
      </c>
      <c r="E1899" s="187" t="s">
        <v>429</v>
      </c>
      <c r="F1899" s="187">
        <v>15</v>
      </c>
      <c r="G1899" s="187"/>
      <c r="H1899" s="187"/>
      <c r="I1899" s="187" t="s">
        <v>451</v>
      </c>
      <c r="J1899" s="187" t="s">
        <v>433</v>
      </c>
      <c r="K1899" s="187">
        <v>0.36</v>
      </c>
      <c r="L1899" s="187">
        <v>1.2</v>
      </c>
    </row>
    <row r="1900" spans="2:12" ht="20.100000000000001" customHeight="1" x14ac:dyDescent="0.4">
      <c r="B1900" s="187" t="s">
        <v>397</v>
      </c>
      <c r="C1900" s="187" t="s">
        <v>443</v>
      </c>
      <c r="D1900" s="187" t="s">
        <v>399</v>
      </c>
      <c r="E1900" s="187" t="s">
        <v>434</v>
      </c>
      <c r="F1900" s="187">
        <v>10</v>
      </c>
      <c r="G1900" s="187" t="s">
        <v>401</v>
      </c>
      <c r="H1900" s="187">
        <v>10</v>
      </c>
      <c r="I1900" s="187" t="s">
        <v>414</v>
      </c>
      <c r="J1900" s="187" t="s">
        <v>433</v>
      </c>
      <c r="K1900" s="187">
        <v>0.53</v>
      </c>
      <c r="L1900" s="187">
        <v>1.2</v>
      </c>
    </row>
    <row r="1901" spans="2:12" ht="20.100000000000001" customHeight="1" x14ac:dyDescent="0.4">
      <c r="B1901" s="187" t="s">
        <v>397</v>
      </c>
      <c r="C1901" s="187" t="s">
        <v>443</v>
      </c>
      <c r="D1901" s="187" t="s">
        <v>415</v>
      </c>
      <c r="E1901" s="187" t="s">
        <v>404</v>
      </c>
      <c r="F1901" s="187">
        <v>10</v>
      </c>
      <c r="G1901" s="187" t="s">
        <v>401</v>
      </c>
      <c r="H1901" s="187">
        <v>10</v>
      </c>
      <c r="I1901" s="187" t="s">
        <v>416</v>
      </c>
      <c r="J1901" s="187" t="s">
        <v>433</v>
      </c>
      <c r="K1901" s="187">
        <v>0.54</v>
      </c>
      <c r="L1901" s="187">
        <v>1.2</v>
      </c>
    </row>
    <row r="1902" spans="2:12" ht="20.100000000000001" customHeight="1" x14ac:dyDescent="0.4">
      <c r="B1902" s="187" t="s">
        <v>397</v>
      </c>
      <c r="C1902" s="187" t="s">
        <v>443</v>
      </c>
      <c r="D1902" s="187" t="s">
        <v>415</v>
      </c>
      <c r="E1902" s="187" t="s">
        <v>444</v>
      </c>
      <c r="F1902" s="187">
        <v>9</v>
      </c>
      <c r="G1902" s="187" t="s">
        <v>401</v>
      </c>
      <c r="H1902" s="187">
        <v>10</v>
      </c>
      <c r="I1902" s="187" t="s">
        <v>416</v>
      </c>
      <c r="J1902" s="187" t="s">
        <v>433</v>
      </c>
      <c r="K1902" s="187">
        <v>0.53</v>
      </c>
      <c r="L1902" s="187">
        <v>1.2</v>
      </c>
    </row>
    <row r="1903" spans="2:12" ht="20.100000000000001" customHeight="1" x14ac:dyDescent="0.4">
      <c r="B1903" s="187" t="s">
        <v>397</v>
      </c>
      <c r="C1903" s="187" t="s">
        <v>443</v>
      </c>
      <c r="D1903" s="187" t="s">
        <v>415</v>
      </c>
      <c r="E1903" s="187" t="s">
        <v>434</v>
      </c>
      <c r="F1903" s="187">
        <v>9</v>
      </c>
      <c r="G1903" s="187" t="s">
        <v>401</v>
      </c>
      <c r="H1903" s="187">
        <v>9</v>
      </c>
      <c r="I1903" s="187" t="s">
        <v>416</v>
      </c>
      <c r="J1903" s="187" t="s">
        <v>433</v>
      </c>
      <c r="K1903" s="187">
        <v>0.53</v>
      </c>
      <c r="L1903" s="187">
        <v>1.2</v>
      </c>
    </row>
    <row r="1904" spans="2:12" ht="20.100000000000001" customHeight="1" x14ac:dyDescent="0.4">
      <c r="B1904" s="187" t="s">
        <v>397</v>
      </c>
      <c r="C1904" s="187" t="s">
        <v>426</v>
      </c>
      <c r="D1904" s="187" t="s">
        <v>419</v>
      </c>
      <c r="E1904" s="187" t="s">
        <v>437</v>
      </c>
      <c r="F1904" s="187">
        <v>6</v>
      </c>
      <c r="G1904" s="187" t="s">
        <v>420</v>
      </c>
      <c r="H1904" s="187">
        <v>7</v>
      </c>
      <c r="I1904" s="187" t="s">
        <v>437</v>
      </c>
      <c r="J1904" s="187" t="s">
        <v>433</v>
      </c>
      <c r="K1904" s="187">
        <v>0.43</v>
      </c>
      <c r="L1904" s="187">
        <v>1.2</v>
      </c>
    </row>
    <row r="1905" spans="2:12" ht="20.100000000000001" customHeight="1" x14ac:dyDescent="0.4">
      <c r="B1905" s="187" t="s">
        <v>397</v>
      </c>
      <c r="C1905" s="187" t="s">
        <v>426</v>
      </c>
      <c r="D1905" s="187" t="s">
        <v>421</v>
      </c>
      <c r="E1905" s="187" t="s">
        <v>437</v>
      </c>
      <c r="F1905" s="187">
        <v>6</v>
      </c>
      <c r="G1905" s="187" t="s">
        <v>422</v>
      </c>
      <c r="H1905" s="187">
        <v>7</v>
      </c>
      <c r="I1905" s="187" t="s">
        <v>437</v>
      </c>
      <c r="J1905" s="187" t="s">
        <v>433</v>
      </c>
      <c r="K1905" s="187">
        <v>0.43</v>
      </c>
      <c r="L1905" s="187">
        <v>1.2</v>
      </c>
    </row>
    <row r="1906" spans="2:12" ht="20.100000000000001" customHeight="1" x14ac:dyDescent="0.4">
      <c r="B1906" s="187" t="s">
        <v>397</v>
      </c>
      <c r="C1906" s="187" t="s">
        <v>426</v>
      </c>
      <c r="D1906" s="187" t="s">
        <v>423</v>
      </c>
      <c r="E1906" s="187" t="s">
        <v>437</v>
      </c>
      <c r="F1906" s="187">
        <v>6</v>
      </c>
      <c r="G1906" s="187" t="s">
        <v>424</v>
      </c>
      <c r="H1906" s="187">
        <v>7</v>
      </c>
      <c r="I1906" s="187" t="s">
        <v>437</v>
      </c>
      <c r="J1906" s="187" t="s">
        <v>433</v>
      </c>
      <c r="K1906" s="187">
        <v>0.36</v>
      </c>
      <c r="L1906" s="187">
        <v>1.2</v>
      </c>
    </row>
    <row r="1907" spans="2:12" ht="20.100000000000001" customHeight="1" x14ac:dyDescent="0.4">
      <c r="B1907" s="187" t="s">
        <v>397</v>
      </c>
      <c r="C1907" s="187" t="s">
        <v>445</v>
      </c>
      <c r="D1907" s="187" t="s">
        <v>399</v>
      </c>
      <c r="E1907" s="187" t="s">
        <v>434</v>
      </c>
      <c r="F1907" s="187">
        <v>8</v>
      </c>
      <c r="G1907" s="187" t="s">
        <v>434</v>
      </c>
      <c r="H1907" s="187">
        <v>9</v>
      </c>
      <c r="I1907" s="187" t="s">
        <v>418</v>
      </c>
      <c r="J1907" s="187" t="s">
        <v>433</v>
      </c>
      <c r="K1907" s="187">
        <v>0.52</v>
      </c>
      <c r="L1907" s="187">
        <v>1.2</v>
      </c>
    </row>
    <row r="1908" spans="2:12" ht="20.100000000000001" customHeight="1" x14ac:dyDescent="0.4">
      <c r="B1908" s="187" t="s">
        <v>397</v>
      </c>
      <c r="C1908" s="187" t="s">
        <v>445</v>
      </c>
      <c r="D1908" s="187" t="s">
        <v>405</v>
      </c>
      <c r="E1908" s="187" t="s">
        <v>444</v>
      </c>
      <c r="F1908" s="187">
        <v>10</v>
      </c>
      <c r="G1908" s="187" t="s">
        <v>406</v>
      </c>
      <c r="H1908" s="187">
        <v>10</v>
      </c>
      <c r="I1908" s="187" t="s">
        <v>412</v>
      </c>
      <c r="J1908" s="187" t="s">
        <v>433</v>
      </c>
      <c r="K1908" s="187">
        <v>0.53</v>
      </c>
      <c r="L1908" s="187">
        <v>1.2</v>
      </c>
    </row>
    <row r="1909" spans="2:12" ht="20.100000000000001" customHeight="1" x14ac:dyDescent="0.4">
      <c r="B1909" s="187" t="s">
        <v>397</v>
      </c>
      <c r="C1909" s="187" t="s">
        <v>445</v>
      </c>
      <c r="D1909" s="187" t="s">
        <v>405</v>
      </c>
      <c r="E1909" s="187" t="s">
        <v>434</v>
      </c>
      <c r="F1909" s="187">
        <v>9</v>
      </c>
      <c r="G1909" s="187" t="s">
        <v>406</v>
      </c>
      <c r="H1909" s="187">
        <v>9</v>
      </c>
      <c r="I1909" s="187" t="s">
        <v>418</v>
      </c>
      <c r="J1909" s="187" t="s">
        <v>433</v>
      </c>
      <c r="K1909" s="187">
        <v>0.52</v>
      </c>
      <c r="L1909" s="187">
        <v>1.2</v>
      </c>
    </row>
    <row r="1910" spans="2:12" ht="20.100000000000001" customHeight="1" x14ac:dyDescent="0.4">
      <c r="B1910" s="187" t="s">
        <v>397</v>
      </c>
      <c r="C1910" s="187" t="s">
        <v>445</v>
      </c>
      <c r="D1910" s="187" t="s">
        <v>408</v>
      </c>
      <c r="E1910" s="187" t="s">
        <v>444</v>
      </c>
      <c r="F1910" s="187">
        <v>9</v>
      </c>
      <c r="G1910" s="187" t="s">
        <v>409</v>
      </c>
      <c r="H1910" s="187">
        <v>10</v>
      </c>
      <c r="I1910" s="187" t="s">
        <v>412</v>
      </c>
      <c r="J1910" s="187" t="s">
        <v>433</v>
      </c>
      <c r="K1910" s="187">
        <v>0.52</v>
      </c>
      <c r="L1910" s="187">
        <v>1.2</v>
      </c>
    </row>
    <row r="1911" spans="2:12" ht="20.100000000000001" customHeight="1" x14ac:dyDescent="0.4">
      <c r="B1911" s="187" t="s">
        <v>397</v>
      </c>
      <c r="C1911" s="187" t="s">
        <v>445</v>
      </c>
      <c r="D1911" s="187" t="s">
        <v>408</v>
      </c>
      <c r="E1911" s="187" t="s">
        <v>434</v>
      </c>
      <c r="F1911" s="187">
        <v>8</v>
      </c>
      <c r="G1911" s="187" t="s">
        <v>409</v>
      </c>
      <c r="H1911" s="187">
        <v>9</v>
      </c>
      <c r="I1911" s="187" t="s">
        <v>418</v>
      </c>
      <c r="J1911" s="187" t="s">
        <v>433</v>
      </c>
      <c r="K1911" s="187">
        <v>0.52</v>
      </c>
      <c r="L1911" s="187">
        <v>1.2</v>
      </c>
    </row>
    <row r="1912" spans="2:12" ht="20.100000000000001" customHeight="1" x14ac:dyDescent="0.4">
      <c r="B1912" s="187" t="s">
        <v>397</v>
      </c>
      <c r="C1912" s="187" t="s">
        <v>445</v>
      </c>
      <c r="D1912" s="187" t="s">
        <v>419</v>
      </c>
      <c r="E1912" s="187" t="s">
        <v>404</v>
      </c>
      <c r="F1912" s="187">
        <v>9</v>
      </c>
      <c r="G1912" s="187" t="s">
        <v>420</v>
      </c>
      <c r="H1912" s="187">
        <v>10</v>
      </c>
      <c r="I1912" s="187" t="s">
        <v>411</v>
      </c>
      <c r="J1912" s="187" t="s">
        <v>433</v>
      </c>
      <c r="K1912" s="187">
        <v>0.53</v>
      </c>
      <c r="L1912" s="187">
        <v>1.2</v>
      </c>
    </row>
    <row r="1913" spans="2:12" ht="20.100000000000001" customHeight="1" x14ac:dyDescent="0.4">
      <c r="B1913" s="187" t="s">
        <v>397</v>
      </c>
      <c r="C1913" s="187" t="s">
        <v>445</v>
      </c>
      <c r="D1913" s="187" t="s">
        <v>419</v>
      </c>
      <c r="E1913" s="187" t="s">
        <v>444</v>
      </c>
      <c r="F1913" s="187">
        <v>8</v>
      </c>
      <c r="G1913" s="187" t="s">
        <v>420</v>
      </c>
      <c r="H1913" s="187">
        <v>9</v>
      </c>
      <c r="I1913" s="187" t="s">
        <v>412</v>
      </c>
      <c r="J1913" s="187" t="s">
        <v>433</v>
      </c>
      <c r="K1913" s="187">
        <v>0.52</v>
      </c>
      <c r="L1913" s="187">
        <v>1.2</v>
      </c>
    </row>
    <row r="1914" spans="2:12" ht="20.100000000000001" customHeight="1" x14ac:dyDescent="0.4">
      <c r="B1914" s="187" t="s">
        <v>397</v>
      </c>
      <c r="C1914" s="187" t="s">
        <v>445</v>
      </c>
      <c r="D1914" s="187" t="s">
        <v>421</v>
      </c>
      <c r="E1914" s="187" t="s">
        <v>404</v>
      </c>
      <c r="F1914" s="187">
        <v>9</v>
      </c>
      <c r="G1914" s="187" t="s">
        <v>422</v>
      </c>
      <c r="H1914" s="187">
        <v>10</v>
      </c>
      <c r="I1914" s="187" t="s">
        <v>411</v>
      </c>
      <c r="J1914" s="187" t="s">
        <v>433</v>
      </c>
      <c r="K1914" s="187">
        <v>0.53</v>
      </c>
      <c r="L1914" s="187">
        <v>1.2</v>
      </c>
    </row>
    <row r="1915" spans="2:12" ht="20.100000000000001" customHeight="1" x14ac:dyDescent="0.4">
      <c r="B1915" s="187" t="s">
        <v>397</v>
      </c>
      <c r="C1915" s="187" t="s">
        <v>445</v>
      </c>
      <c r="D1915" s="187" t="s">
        <v>421</v>
      </c>
      <c r="E1915" s="187" t="s">
        <v>444</v>
      </c>
      <c r="F1915" s="187">
        <v>8</v>
      </c>
      <c r="G1915" s="187" t="s">
        <v>422</v>
      </c>
      <c r="H1915" s="187">
        <v>9</v>
      </c>
      <c r="I1915" s="187" t="s">
        <v>412</v>
      </c>
      <c r="J1915" s="187" t="s">
        <v>433</v>
      </c>
      <c r="K1915" s="187">
        <v>0.52</v>
      </c>
      <c r="L1915" s="187">
        <v>1.2</v>
      </c>
    </row>
    <row r="1916" spans="2:12" ht="20.100000000000001" customHeight="1" x14ac:dyDescent="0.4">
      <c r="B1916" s="187" t="s">
        <v>397</v>
      </c>
      <c r="C1916" s="187" t="s">
        <v>445</v>
      </c>
      <c r="D1916" s="187" t="s">
        <v>423</v>
      </c>
      <c r="E1916" s="187" t="s">
        <v>404</v>
      </c>
      <c r="F1916" s="187">
        <v>9</v>
      </c>
      <c r="G1916" s="187" t="s">
        <v>424</v>
      </c>
      <c r="H1916" s="187">
        <v>10</v>
      </c>
      <c r="I1916" s="187" t="s">
        <v>411</v>
      </c>
      <c r="J1916" s="187" t="s">
        <v>433</v>
      </c>
      <c r="K1916" s="187">
        <v>0.42</v>
      </c>
      <c r="L1916" s="187">
        <v>1.2</v>
      </c>
    </row>
    <row r="1917" spans="2:12" ht="20.100000000000001" customHeight="1" x14ac:dyDescent="0.4">
      <c r="B1917" s="187" t="s">
        <v>397</v>
      </c>
      <c r="C1917" s="187" t="s">
        <v>445</v>
      </c>
      <c r="D1917" s="187" t="s">
        <v>423</v>
      </c>
      <c r="E1917" s="187" t="s">
        <v>444</v>
      </c>
      <c r="F1917" s="187">
        <v>8</v>
      </c>
      <c r="G1917" s="187" t="s">
        <v>424</v>
      </c>
      <c r="H1917" s="187">
        <v>9</v>
      </c>
      <c r="I1917" s="187" t="s">
        <v>412</v>
      </c>
      <c r="J1917" s="187" t="s">
        <v>433</v>
      </c>
      <c r="K1917" s="187">
        <v>0.41</v>
      </c>
      <c r="L1917" s="187">
        <v>1.2</v>
      </c>
    </row>
    <row r="1918" spans="2:12" ht="20.100000000000001" customHeight="1" x14ac:dyDescent="0.4">
      <c r="B1918" s="187" t="s">
        <v>446</v>
      </c>
      <c r="C1918" s="187" t="s">
        <v>459</v>
      </c>
      <c r="D1918" s="187" t="s">
        <v>399</v>
      </c>
      <c r="E1918" s="187" t="s">
        <v>442</v>
      </c>
      <c r="F1918" s="187">
        <v>16</v>
      </c>
      <c r="G1918" s="187"/>
      <c r="H1918" s="187"/>
      <c r="I1918" s="187" t="s">
        <v>437</v>
      </c>
      <c r="J1918" s="187" t="s">
        <v>433</v>
      </c>
      <c r="K1918" s="187">
        <v>0.56000000000000005</v>
      </c>
      <c r="L1918" s="187">
        <v>1.2</v>
      </c>
    </row>
    <row r="1919" spans="2:12" ht="20.100000000000001" customHeight="1" x14ac:dyDescent="0.4">
      <c r="B1919" s="187" t="s">
        <v>446</v>
      </c>
      <c r="C1919" s="187" t="s">
        <v>459</v>
      </c>
      <c r="D1919" s="187" t="s">
        <v>405</v>
      </c>
      <c r="E1919" s="187" t="s">
        <v>435</v>
      </c>
      <c r="F1919" s="187">
        <v>16</v>
      </c>
      <c r="G1919" s="187"/>
      <c r="H1919" s="187"/>
      <c r="I1919" s="187" t="s">
        <v>437</v>
      </c>
      <c r="J1919" s="187" t="s">
        <v>433</v>
      </c>
      <c r="K1919" s="187">
        <v>0.56000000000000005</v>
      </c>
      <c r="L1919" s="187">
        <v>1.2</v>
      </c>
    </row>
    <row r="1920" spans="2:12" ht="20.100000000000001" customHeight="1" x14ac:dyDescent="0.4">
      <c r="B1920" s="187" t="s">
        <v>446</v>
      </c>
      <c r="C1920" s="187" t="s">
        <v>459</v>
      </c>
      <c r="D1920" s="187" t="s">
        <v>419</v>
      </c>
      <c r="E1920" s="187" t="s">
        <v>420</v>
      </c>
      <c r="F1920" s="187">
        <v>16</v>
      </c>
      <c r="G1920" s="187"/>
      <c r="H1920" s="187"/>
      <c r="I1920" s="187" t="s">
        <v>418</v>
      </c>
      <c r="J1920" s="187" t="s">
        <v>433</v>
      </c>
      <c r="K1920" s="187">
        <v>0.54</v>
      </c>
      <c r="L1920" s="187">
        <v>1.2</v>
      </c>
    </row>
    <row r="1921" spans="2:12" ht="20.100000000000001" customHeight="1" x14ac:dyDescent="0.4">
      <c r="B1921" s="187" t="s">
        <v>446</v>
      </c>
      <c r="C1921" s="187" t="s">
        <v>459</v>
      </c>
      <c r="D1921" s="187" t="s">
        <v>419</v>
      </c>
      <c r="E1921" s="187" t="s">
        <v>420</v>
      </c>
      <c r="F1921" s="187">
        <v>16</v>
      </c>
      <c r="G1921" s="187"/>
      <c r="H1921" s="187"/>
      <c r="I1921" s="187" t="s">
        <v>437</v>
      </c>
      <c r="J1921" s="187" t="s">
        <v>433</v>
      </c>
      <c r="K1921" s="187">
        <v>0.54</v>
      </c>
      <c r="L1921" s="187">
        <v>1.2</v>
      </c>
    </row>
    <row r="1922" spans="2:12" ht="20.100000000000001" customHeight="1" x14ac:dyDescent="0.4">
      <c r="B1922" s="187" t="s">
        <v>446</v>
      </c>
      <c r="C1922" s="187" t="s">
        <v>459</v>
      </c>
      <c r="D1922" s="187" t="s">
        <v>419</v>
      </c>
      <c r="E1922" s="187" t="s">
        <v>438</v>
      </c>
      <c r="F1922" s="187">
        <v>16</v>
      </c>
      <c r="G1922" s="187"/>
      <c r="H1922" s="187"/>
      <c r="I1922" s="187" t="s">
        <v>412</v>
      </c>
      <c r="J1922" s="187" t="s">
        <v>433</v>
      </c>
      <c r="K1922" s="187">
        <v>0.54</v>
      </c>
      <c r="L1922" s="187">
        <v>1.2</v>
      </c>
    </row>
    <row r="1923" spans="2:12" ht="20.100000000000001" customHeight="1" x14ac:dyDescent="0.4">
      <c r="B1923" s="187" t="s">
        <v>446</v>
      </c>
      <c r="C1923" s="187" t="s">
        <v>459</v>
      </c>
      <c r="D1923" s="187" t="s">
        <v>419</v>
      </c>
      <c r="E1923" s="187" t="s">
        <v>438</v>
      </c>
      <c r="F1923" s="187">
        <v>16</v>
      </c>
      <c r="G1923" s="187"/>
      <c r="H1923" s="187"/>
      <c r="I1923" s="187" t="s">
        <v>418</v>
      </c>
      <c r="J1923" s="187" t="s">
        <v>433</v>
      </c>
      <c r="K1923" s="187">
        <v>0.54</v>
      </c>
      <c r="L1923" s="187">
        <v>1.2</v>
      </c>
    </row>
    <row r="1924" spans="2:12" ht="20.100000000000001" customHeight="1" x14ac:dyDescent="0.4">
      <c r="B1924" s="187" t="s">
        <v>446</v>
      </c>
      <c r="C1924" s="187" t="s">
        <v>459</v>
      </c>
      <c r="D1924" s="187" t="s">
        <v>419</v>
      </c>
      <c r="E1924" s="187" t="s">
        <v>438</v>
      </c>
      <c r="F1924" s="187">
        <v>15</v>
      </c>
      <c r="G1924" s="187"/>
      <c r="H1924" s="187"/>
      <c r="I1924" s="187" t="s">
        <v>437</v>
      </c>
      <c r="J1924" s="187" t="s">
        <v>433</v>
      </c>
      <c r="K1924" s="187">
        <v>0.54</v>
      </c>
      <c r="L1924" s="187">
        <v>1.2</v>
      </c>
    </row>
    <row r="1925" spans="2:12" ht="20.100000000000001" customHeight="1" x14ac:dyDescent="0.4">
      <c r="B1925" s="187" t="s">
        <v>446</v>
      </c>
      <c r="C1925" s="187" t="s">
        <v>459</v>
      </c>
      <c r="D1925" s="187" t="s">
        <v>421</v>
      </c>
      <c r="E1925" s="187" t="s">
        <v>422</v>
      </c>
      <c r="F1925" s="187">
        <v>16</v>
      </c>
      <c r="G1925" s="187"/>
      <c r="H1925" s="187"/>
      <c r="I1925" s="187" t="s">
        <v>418</v>
      </c>
      <c r="J1925" s="187" t="s">
        <v>433</v>
      </c>
      <c r="K1925" s="187">
        <v>0.54</v>
      </c>
      <c r="L1925" s="187">
        <v>1.2</v>
      </c>
    </row>
    <row r="1926" spans="2:12" ht="20.100000000000001" customHeight="1" x14ac:dyDescent="0.4">
      <c r="B1926" s="187" t="s">
        <v>446</v>
      </c>
      <c r="C1926" s="187" t="s">
        <v>459</v>
      </c>
      <c r="D1926" s="187" t="s">
        <v>421</v>
      </c>
      <c r="E1926" s="187" t="s">
        <v>422</v>
      </c>
      <c r="F1926" s="187">
        <v>16</v>
      </c>
      <c r="G1926" s="187"/>
      <c r="H1926" s="187"/>
      <c r="I1926" s="187" t="s">
        <v>437</v>
      </c>
      <c r="J1926" s="187" t="s">
        <v>433</v>
      </c>
      <c r="K1926" s="187">
        <v>0.54</v>
      </c>
      <c r="L1926" s="187">
        <v>1.2</v>
      </c>
    </row>
    <row r="1927" spans="2:12" ht="20.100000000000001" customHeight="1" x14ac:dyDescent="0.4">
      <c r="B1927" s="187" t="s">
        <v>446</v>
      </c>
      <c r="C1927" s="187" t="s">
        <v>459</v>
      </c>
      <c r="D1927" s="187" t="s">
        <v>421</v>
      </c>
      <c r="E1927" s="187" t="s">
        <v>439</v>
      </c>
      <c r="F1927" s="187">
        <v>16</v>
      </c>
      <c r="G1927" s="187"/>
      <c r="H1927" s="187"/>
      <c r="I1927" s="187" t="s">
        <v>412</v>
      </c>
      <c r="J1927" s="187" t="s">
        <v>433</v>
      </c>
      <c r="K1927" s="187">
        <v>0.54</v>
      </c>
      <c r="L1927" s="187">
        <v>1.2</v>
      </c>
    </row>
    <row r="1928" spans="2:12" ht="20.100000000000001" customHeight="1" x14ac:dyDescent="0.4">
      <c r="B1928" s="187" t="s">
        <v>446</v>
      </c>
      <c r="C1928" s="187" t="s">
        <v>459</v>
      </c>
      <c r="D1928" s="187" t="s">
        <v>421</v>
      </c>
      <c r="E1928" s="187" t="s">
        <v>439</v>
      </c>
      <c r="F1928" s="187">
        <v>16</v>
      </c>
      <c r="G1928" s="187"/>
      <c r="H1928" s="187"/>
      <c r="I1928" s="187" t="s">
        <v>418</v>
      </c>
      <c r="J1928" s="187" t="s">
        <v>433</v>
      </c>
      <c r="K1928" s="187">
        <v>0.54</v>
      </c>
      <c r="L1928" s="187">
        <v>1.2</v>
      </c>
    </row>
    <row r="1929" spans="2:12" ht="20.100000000000001" customHeight="1" x14ac:dyDescent="0.4">
      <c r="B1929" s="187" t="s">
        <v>446</v>
      </c>
      <c r="C1929" s="187" t="s">
        <v>459</v>
      </c>
      <c r="D1929" s="187" t="s">
        <v>421</v>
      </c>
      <c r="E1929" s="187" t="s">
        <v>439</v>
      </c>
      <c r="F1929" s="187">
        <v>15</v>
      </c>
      <c r="G1929" s="187"/>
      <c r="H1929" s="187"/>
      <c r="I1929" s="187" t="s">
        <v>437</v>
      </c>
      <c r="J1929" s="187" t="s">
        <v>433</v>
      </c>
      <c r="K1929" s="187">
        <v>0.54</v>
      </c>
      <c r="L1929" s="187">
        <v>1.2</v>
      </c>
    </row>
    <row r="1930" spans="2:12" ht="20.100000000000001" customHeight="1" x14ac:dyDescent="0.4">
      <c r="B1930" s="187" t="s">
        <v>446</v>
      </c>
      <c r="C1930" s="187" t="s">
        <v>459</v>
      </c>
      <c r="D1930" s="187" t="s">
        <v>423</v>
      </c>
      <c r="E1930" s="187" t="s">
        <v>424</v>
      </c>
      <c r="F1930" s="187">
        <v>16</v>
      </c>
      <c r="G1930" s="187"/>
      <c r="H1930" s="187"/>
      <c r="I1930" s="187" t="s">
        <v>418</v>
      </c>
      <c r="J1930" s="187" t="s">
        <v>433</v>
      </c>
      <c r="K1930" s="187">
        <v>0.38</v>
      </c>
      <c r="L1930" s="187">
        <v>1.2</v>
      </c>
    </row>
    <row r="1931" spans="2:12" ht="20.100000000000001" customHeight="1" x14ac:dyDescent="0.4">
      <c r="B1931" s="187" t="s">
        <v>446</v>
      </c>
      <c r="C1931" s="187" t="s">
        <v>459</v>
      </c>
      <c r="D1931" s="187" t="s">
        <v>423</v>
      </c>
      <c r="E1931" s="187" t="s">
        <v>424</v>
      </c>
      <c r="F1931" s="187">
        <v>16</v>
      </c>
      <c r="G1931" s="187"/>
      <c r="H1931" s="187"/>
      <c r="I1931" s="187" t="s">
        <v>437</v>
      </c>
      <c r="J1931" s="187" t="s">
        <v>433</v>
      </c>
      <c r="K1931" s="187">
        <v>0.38</v>
      </c>
      <c r="L1931" s="187">
        <v>1.2</v>
      </c>
    </row>
    <row r="1932" spans="2:12" ht="20.100000000000001" customHeight="1" x14ac:dyDescent="0.4">
      <c r="B1932" s="187" t="s">
        <v>446</v>
      </c>
      <c r="C1932" s="187" t="s">
        <v>459</v>
      </c>
      <c r="D1932" s="187" t="s">
        <v>399</v>
      </c>
      <c r="E1932" s="187" t="s">
        <v>437</v>
      </c>
      <c r="F1932" s="187">
        <v>16</v>
      </c>
      <c r="G1932" s="187"/>
      <c r="H1932" s="187"/>
      <c r="I1932" s="187" t="s">
        <v>442</v>
      </c>
      <c r="J1932" s="187" t="s">
        <v>433</v>
      </c>
      <c r="K1932" s="187">
        <v>0.52</v>
      </c>
      <c r="L1932" s="187">
        <v>1.2</v>
      </c>
    </row>
    <row r="1933" spans="2:12" ht="20.100000000000001" customHeight="1" x14ac:dyDescent="0.4">
      <c r="B1933" s="187" t="s">
        <v>446</v>
      </c>
      <c r="C1933" s="187" t="s">
        <v>459</v>
      </c>
      <c r="D1933" s="187" t="s">
        <v>405</v>
      </c>
      <c r="E1933" s="187" t="s">
        <v>437</v>
      </c>
      <c r="F1933" s="187">
        <v>16</v>
      </c>
      <c r="G1933" s="187"/>
      <c r="H1933" s="187"/>
      <c r="I1933" s="187" t="s">
        <v>435</v>
      </c>
      <c r="J1933" s="187" t="s">
        <v>433</v>
      </c>
      <c r="K1933" s="187">
        <v>0.52</v>
      </c>
      <c r="L1933" s="187">
        <v>1.2</v>
      </c>
    </row>
    <row r="1934" spans="2:12" ht="20.100000000000001" customHeight="1" x14ac:dyDescent="0.4">
      <c r="B1934" s="187" t="s">
        <v>446</v>
      </c>
      <c r="C1934" s="187" t="s">
        <v>459</v>
      </c>
      <c r="D1934" s="187" t="s">
        <v>419</v>
      </c>
      <c r="E1934" s="187" t="s">
        <v>418</v>
      </c>
      <c r="F1934" s="187">
        <v>16</v>
      </c>
      <c r="G1934" s="187"/>
      <c r="H1934" s="187"/>
      <c r="I1934" s="187" t="s">
        <v>420</v>
      </c>
      <c r="J1934" s="187" t="s">
        <v>433</v>
      </c>
      <c r="K1934" s="187">
        <v>0.52</v>
      </c>
      <c r="L1934" s="187">
        <v>1.2</v>
      </c>
    </row>
    <row r="1935" spans="2:12" ht="20.100000000000001" customHeight="1" x14ac:dyDescent="0.4">
      <c r="B1935" s="187" t="s">
        <v>446</v>
      </c>
      <c r="C1935" s="187" t="s">
        <v>459</v>
      </c>
      <c r="D1935" s="187" t="s">
        <v>419</v>
      </c>
      <c r="E1935" s="187" t="s">
        <v>437</v>
      </c>
      <c r="F1935" s="187">
        <v>16</v>
      </c>
      <c r="G1935" s="187"/>
      <c r="H1935" s="187"/>
      <c r="I1935" s="187" t="s">
        <v>420</v>
      </c>
      <c r="J1935" s="187" t="s">
        <v>433</v>
      </c>
      <c r="K1935" s="187">
        <v>0.52</v>
      </c>
      <c r="L1935" s="187">
        <v>1.2</v>
      </c>
    </row>
    <row r="1936" spans="2:12" ht="20.100000000000001" customHeight="1" x14ac:dyDescent="0.4">
      <c r="B1936" s="187" t="s">
        <v>446</v>
      </c>
      <c r="C1936" s="187" t="s">
        <v>459</v>
      </c>
      <c r="D1936" s="187" t="s">
        <v>419</v>
      </c>
      <c r="E1936" s="187" t="s">
        <v>412</v>
      </c>
      <c r="F1936" s="187">
        <v>16</v>
      </c>
      <c r="G1936" s="187"/>
      <c r="H1936" s="187"/>
      <c r="I1936" s="187" t="s">
        <v>438</v>
      </c>
      <c r="J1936" s="187" t="s">
        <v>433</v>
      </c>
      <c r="K1936" s="187">
        <v>0.53</v>
      </c>
      <c r="L1936" s="187">
        <v>1.2</v>
      </c>
    </row>
    <row r="1937" spans="2:12" ht="20.100000000000001" customHeight="1" x14ac:dyDescent="0.4">
      <c r="B1937" s="187" t="s">
        <v>446</v>
      </c>
      <c r="C1937" s="187" t="s">
        <v>459</v>
      </c>
      <c r="D1937" s="187" t="s">
        <v>419</v>
      </c>
      <c r="E1937" s="187" t="s">
        <v>418</v>
      </c>
      <c r="F1937" s="187">
        <v>16</v>
      </c>
      <c r="G1937" s="187"/>
      <c r="H1937" s="187"/>
      <c r="I1937" s="187" t="s">
        <v>438</v>
      </c>
      <c r="J1937" s="187" t="s">
        <v>433</v>
      </c>
      <c r="K1937" s="187">
        <v>0.52</v>
      </c>
      <c r="L1937" s="187">
        <v>1.2</v>
      </c>
    </row>
    <row r="1938" spans="2:12" ht="20.100000000000001" customHeight="1" x14ac:dyDescent="0.4">
      <c r="B1938" s="187" t="s">
        <v>446</v>
      </c>
      <c r="C1938" s="187" t="s">
        <v>459</v>
      </c>
      <c r="D1938" s="187" t="s">
        <v>419</v>
      </c>
      <c r="E1938" s="187" t="s">
        <v>437</v>
      </c>
      <c r="F1938" s="187">
        <v>15</v>
      </c>
      <c r="G1938" s="187"/>
      <c r="H1938" s="187"/>
      <c r="I1938" s="187" t="s">
        <v>438</v>
      </c>
      <c r="J1938" s="187" t="s">
        <v>433</v>
      </c>
      <c r="K1938" s="187">
        <v>0.52</v>
      </c>
      <c r="L1938" s="187">
        <v>1.2</v>
      </c>
    </row>
    <row r="1939" spans="2:12" ht="20.100000000000001" customHeight="1" x14ac:dyDescent="0.4">
      <c r="B1939" s="187" t="s">
        <v>446</v>
      </c>
      <c r="C1939" s="187" t="s">
        <v>459</v>
      </c>
      <c r="D1939" s="187" t="s">
        <v>421</v>
      </c>
      <c r="E1939" s="187" t="s">
        <v>418</v>
      </c>
      <c r="F1939" s="187">
        <v>16</v>
      </c>
      <c r="G1939" s="187"/>
      <c r="H1939" s="187"/>
      <c r="I1939" s="187" t="s">
        <v>422</v>
      </c>
      <c r="J1939" s="187" t="s">
        <v>433</v>
      </c>
      <c r="K1939" s="187">
        <v>0.52</v>
      </c>
      <c r="L1939" s="187">
        <v>1.2</v>
      </c>
    </row>
    <row r="1940" spans="2:12" ht="20.100000000000001" customHeight="1" x14ac:dyDescent="0.4">
      <c r="B1940" s="187" t="s">
        <v>446</v>
      </c>
      <c r="C1940" s="187" t="s">
        <v>459</v>
      </c>
      <c r="D1940" s="187" t="s">
        <v>421</v>
      </c>
      <c r="E1940" s="187" t="s">
        <v>437</v>
      </c>
      <c r="F1940" s="187">
        <v>16</v>
      </c>
      <c r="G1940" s="187"/>
      <c r="H1940" s="187"/>
      <c r="I1940" s="187" t="s">
        <v>422</v>
      </c>
      <c r="J1940" s="187" t="s">
        <v>433</v>
      </c>
      <c r="K1940" s="187">
        <v>0.52</v>
      </c>
      <c r="L1940" s="187">
        <v>1.2</v>
      </c>
    </row>
    <row r="1941" spans="2:12" ht="20.100000000000001" customHeight="1" x14ac:dyDescent="0.4">
      <c r="B1941" s="187" t="s">
        <v>446</v>
      </c>
      <c r="C1941" s="187" t="s">
        <v>459</v>
      </c>
      <c r="D1941" s="187" t="s">
        <v>421</v>
      </c>
      <c r="E1941" s="187" t="s">
        <v>412</v>
      </c>
      <c r="F1941" s="187">
        <v>16</v>
      </c>
      <c r="G1941" s="187"/>
      <c r="H1941" s="187"/>
      <c r="I1941" s="187" t="s">
        <v>439</v>
      </c>
      <c r="J1941" s="187" t="s">
        <v>433</v>
      </c>
      <c r="K1941" s="187">
        <v>0.53</v>
      </c>
      <c r="L1941" s="187">
        <v>1.2</v>
      </c>
    </row>
    <row r="1942" spans="2:12" ht="20.100000000000001" customHeight="1" x14ac:dyDescent="0.4">
      <c r="B1942" s="187" t="s">
        <v>446</v>
      </c>
      <c r="C1942" s="187" t="s">
        <v>459</v>
      </c>
      <c r="D1942" s="187" t="s">
        <v>421</v>
      </c>
      <c r="E1942" s="187" t="s">
        <v>418</v>
      </c>
      <c r="F1942" s="187">
        <v>16</v>
      </c>
      <c r="G1942" s="187"/>
      <c r="H1942" s="187"/>
      <c r="I1942" s="187" t="s">
        <v>439</v>
      </c>
      <c r="J1942" s="187" t="s">
        <v>433</v>
      </c>
      <c r="K1942" s="187">
        <v>0.52</v>
      </c>
      <c r="L1942" s="187">
        <v>1.2</v>
      </c>
    </row>
    <row r="1943" spans="2:12" ht="20.100000000000001" customHeight="1" x14ac:dyDescent="0.4">
      <c r="B1943" s="187" t="s">
        <v>446</v>
      </c>
      <c r="C1943" s="187" t="s">
        <v>459</v>
      </c>
      <c r="D1943" s="187" t="s">
        <v>421</v>
      </c>
      <c r="E1943" s="187" t="s">
        <v>437</v>
      </c>
      <c r="F1943" s="187">
        <v>15</v>
      </c>
      <c r="G1943" s="187"/>
      <c r="H1943" s="187"/>
      <c r="I1943" s="187" t="s">
        <v>439</v>
      </c>
      <c r="J1943" s="187" t="s">
        <v>433</v>
      </c>
      <c r="K1943" s="187">
        <v>0.52</v>
      </c>
      <c r="L1943" s="187">
        <v>1.2</v>
      </c>
    </row>
    <row r="1944" spans="2:12" ht="20.100000000000001" customHeight="1" x14ac:dyDescent="0.4">
      <c r="B1944" s="187" t="s">
        <v>446</v>
      </c>
      <c r="C1944" s="187" t="s">
        <v>459</v>
      </c>
      <c r="D1944" s="187" t="s">
        <v>423</v>
      </c>
      <c r="E1944" s="187" t="s">
        <v>418</v>
      </c>
      <c r="F1944" s="187">
        <v>16</v>
      </c>
      <c r="G1944" s="187"/>
      <c r="H1944" s="187"/>
      <c r="I1944" s="187" t="s">
        <v>424</v>
      </c>
      <c r="J1944" s="187" t="s">
        <v>433</v>
      </c>
      <c r="K1944" s="187">
        <v>0.49</v>
      </c>
      <c r="L1944" s="187">
        <v>1.2</v>
      </c>
    </row>
    <row r="1945" spans="2:12" ht="20.100000000000001" customHeight="1" x14ac:dyDescent="0.4">
      <c r="B1945" s="187" t="s">
        <v>446</v>
      </c>
      <c r="C1945" s="187" t="s">
        <v>459</v>
      </c>
      <c r="D1945" s="187" t="s">
        <v>423</v>
      </c>
      <c r="E1945" s="187" t="s">
        <v>437</v>
      </c>
      <c r="F1945" s="187">
        <v>16</v>
      </c>
      <c r="G1945" s="187"/>
      <c r="H1945" s="187"/>
      <c r="I1945" s="187" t="s">
        <v>424</v>
      </c>
      <c r="J1945" s="187" t="s">
        <v>433</v>
      </c>
      <c r="K1945" s="187">
        <v>0.49</v>
      </c>
      <c r="L1945" s="187">
        <v>1.2</v>
      </c>
    </row>
    <row r="1946" spans="2:12" ht="20.100000000000001" customHeight="1" x14ac:dyDescent="0.4">
      <c r="B1946" s="187" t="s">
        <v>446</v>
      </c>
      <c r="C1946" s="187" t="s">
        <v>459</v>
      </c>
      <c r="D1946" s="187" t="s">
        <v>457</v>
      </c>
      <c r="E1946" s="187" t="s">
        <v>458</v>
      </c>
      <c r="F1946" s="187">
        <v>14</v>
      </c>
      <c r="G1946" s="187"/>
      <c r="H1946" s="187"/>
      <c r="I1946" s="187" t="s">
        <v>411</v>
      </c>
      <c r="J1946" s="187" t="s">
        <v>433</v>
      </c>
      <c r="K1946" s="187">
        <v>0.56999999999999995</v>
      </c>
      <c r="L1946" s="187">
        <v>1.2</v>
      </c>
    </row>
    <row r="1947" spans="2:12" ht="20.100000000000001" customHeight="1" x14ac:dyDescent="0.4">
      <c r="B1947" s="187" t="s">
        <v>446</v>
      </c>
      <c r="C1947" s="187" t="s">
        <v>447</v>
      </c>
      <c r="D1947" s="187" t="s">
        <v>457</v>
      </c>
      <c r="E1947" s="187" t="s">
        <v>458</v>
      </c>
      <c r="F1947" s="187">
        <v>13</v>
      </c>
      <c r="G1947" s="187"/>
      <c r="H1947" s="187"/>
      <c r="I1947" s="187" t="s">
        <v>400</v>
      </c>
      <c r="J1947" s="187" t="s">
        <v>433</v>
      </c>
      <c r="K1947" s="187">
        <v>0.45</v>
      </c>
      <c r="L1947" s="187">
        <v>1.2</v>
      </c>
    </row>
    <row r="1948" spans="2:12" ht="20.100000000000001" customHeight="1" x14ac:dyDescent="0.4">
      <c r="B1948" s="187" t="s">
        <v>446</v>
      </c>
      <c r="C1948" s="187" t="s">
        <v>459</v>
      </c>
      <c r="D1948" s="187" t="s">
        <v>457</v>
      </c>
      <c r="E1948" s="187" t="s">
        <v>458</v>
      </c>
      <c r="F1948" s="187">
        <v>16</v>
      </c>
      <c r="G1948" s="187"/>
      <c r="H1948" s="187"/>
      <c r="I1948" s="187" t="s">
        <v>411</v>
      </c>
      <c r="J1948" s="187" t="s">
        <v>433</v>
      </c>
      <c r="K1948" s="187">
        <v>0.56999999999999995</v>
      </c>
      <c r="L1948" s="187">
        <v>1.2</v>
      </c>
    </row>
    <row r="1949" spans="2:12" ht="20.100000000000001" customHeight="1" x14ac:dyDescent="0.4">
      <c r="B1949" s="187" t="s">
        <v>446</v>
      </c>
      <c r="C1949" s="187" t="s">
        <v>459</v>
      </c>
      <c r="D1949" s="187" t="s">
        <v>399</v>
      </c>
      <c r="E1949" s="187" t="s">
        <v>404</v>
      </c>
      <c r="F1949" s="187">
        <v>14</v>
      </c>
      <c r="G1949" s="187"/>
      <c r="H1949" s="187"/>
      <c r="I1949" s="187" t="s">
        <v>411</v>
      </c>
      <c r="J1949" s="187" t="s">
        <v>433</v>
      </c>
      <c r="K1949" s="187"/>
      <c r="L1949" s="187">
        <v>1.2</v>
      </c>
    </row>
    <row r="1950" spans="2:12" ht="20.100000000000001" customHeight="1" x14ac:dyDescent="0.4">
      <c r="B1950" s="187" t="s">
        <v>446</v>
      </c>
      <c r="C1950" s="187" t="s">
        <v>459</v>
      </c>
      <c r="D1950" s="187" t="s">
        <v>399</v>
      </c>
      <c r="E1950" s="187" t="s">
        <v>404</v>
      </c>
      <c r="F1950" s="187">
        <v>15</v>
      </c>
      <c r="G1950" s="187"/>
      <c r="H1950" s="187"/>
      <c r="I1950" s="187" t="s">
        <v>411</v>
      </c>
      <c r="J1950" s="187" t="s">
        <v>433</v>
      </c>
      <c r="K1950" s="187"/>
      <c r="L1950" s="187">
        <v>1.2</v>
      </c>
    </row>
    <row r="1951" spans="2:12" ht="20.100000000000001" customHeight="1" x14ac:dyDescent="0.4">
      <c r="B1951" s="187" t="s">
        <v>446</v>
      </c>
      <c r="C1951" s="187" t="s">
        <v>447</v>
      </c>
      <c r="D1951" s="187" t="s">
        <v>399</v>
      </c>
      <c r="E1951" s="187" t="s">
        <v>404</v>
      </c>
      <c r="F1951" s="187">
        <v>13</v>
      </c>
      <c r="G1951" s="187"/>
      <c r="H1951" s="187"/>
      <c r="I1951" s="187" t="s">
        <v>403</v>
      </c>
      <c r="J1951" s="187" t="s">
        <v>433</v>
      </c>
      <c r="K1951" s="187"/>
      <c r="L1951" s="187">
        <v>1.2</v>
      </c>
    </row>
    <row r="1952" spans="2:12" ht="20.100000000000001" customHeight="1" x14ac:dyDescent="0.4">
      <c r="B1952" s="187" t="s">
        <v>446</v>
      </c>
      <c r="C1952" s="187" t="s">
        <v>452</v>
      </c>
      <c r="D1952" s="187" t="s">
        <v>399</v>
      </c>
      <c r="E1952" s="187" t="s">
        <v>403</v>
      </c>
      <c r="F1952" s="187">
        <v>13</v>
      </c>
      <c r="G1952" s="187"/>
      <c r="H1952" s="187"/>
      <c r="I1952" s="187" t="s">
        <v>404</v>
      </c>
      <c r="J1952" s="187" t="s">
        <v>433</v>
      </c>
      <c r="K1952" s="187"/>
      <c r="L1952" s="187">
        <v>1.2</v>
      </c>
    </row>
    <row r="1953" spans="2:12" ht="20.100000000000001" customHeight="1" x14ac:dyDescent="0.4">
      <c r="B1953" s="187" t="s">
        <v>446</v>
      </c>
      <c r="C1953" s="187" t="s">
        <v>460</v>
      </c>
      <c r="D1953" s="187" t="s">
        <v>399</v>
      </c>
      <c r="E1953" s="187" t="s">
        <v>404</v>
      </c>
      <c r="F1953" s="187">
        <v>14</v>
      </c>
      <c r="G1953" s="187"/>
      <c r="H1953" s="187"/>
      <c r="I1953" s="187" t="s">
        <v>428</v>
      </c>
      <c r="J1953" s="187" t="s">
        <v>433</v>
      </c>
      <c r="K1953" s="187"/>
      <c r="L1953" s="187">
        <v>1.2</v>
      </c>
    </row>
    <row r="1954" spans="2:12" ht="20.100000000000001" customHeight="1" x14ac:dyDescent="0.4">
      <c r="B1954" s="187" t="s">
        <v>446</v>
      </c>
      <c r="C1954" s="187" t="s">
        <v>460</v>
      </c>
      <c r="D1954" s="187" t="s">
        <v>399</v>
      </c>
      <c r="E1954" s="187" t="s">
        <v>404</v>
      </c>
      <c r="F1954" s="187">
        <v>15</v>
      </c>
      <c r="G1954" s="187"/>
      <c r="H1954" s="187"/>
      <c r="I1954" s="187" t="s">
        <v>428</v>
      </c>
      <c r="J1954" s="187" t="s">
        <v>433</v>
      </c>
      <c r="K1954" s="187"/>
      <c r="L1954" s="187">
        <v>1.2</v>
      </c>
    </row>
    <row r="1955" spans="2:12" ht="20.100000000000001" customHeight="1" x14ac:dyDescent="0.4">
      <c r="B1955" s="187" t="s">
        <v>397</v>
      </c>
      <c r="C1955" s="187" t="s">
        <v>445</v>
      </c>
      <c r="D1955" s="187" t="s">
        <v>419</v>
      </c>
      <c r="E1955" s="187" t="s">
        <v>434</v>
      </c>
      <c r="F1955" s="187">
        <v>8</v>
      </c>
      <c r="G1955" s="187" t="s">
        <v>420</v>
      </c>
      <c r="H1955" s="187">
        <v>8</v>
      </c>
      <c r="I1955" s="187" t="s">
        <v>418</v>
      </c>
      <c r="J1955" s="187" t="s">
        <v>433</v>
      </c>
      <c r="K1955" s="187">
        <v>0.51</v>
      </c>
      <c r="L1955" s="187">
        <v>1.3</v>
      </c>
    </row>
    <row r="1956" spans="2:12" ht="20.100000000000001" customHeight="1" x14ac:dyDescent="0.4">
      <c r="B1956" s="187" t="s">
        <v>397</v>
      </c>
      <c r="C1956" s="187" t="s">
        <v>445</v>
      </c>
      <c r="D1956" s="187" t="s">
        <v>419</v>
      </c>
      <c r="E1956" s="187" t="s">
        <v>434</v>
      </c>
      <c r="F1956" s="187">
        <v>7</v>
      </c>
      <c r="G1956" s="187" t="s">
        <v>438</v>
      </c>
      <c r="H1956" s="187">
        <v>8</v>
      </c>
      <c r="I1956" s="187" t="s">
        <v>418</v>
      </c>
      <c r="J1956" s="187" t="s">
        <v>433</v>
      </c>
      <c r="K1956" s="187">
        <v>0.51</v>
      </c>
      <c r="L1956" s="187">
        <v>1.3</v>
      </c>
    </row>
    <row r="1957" spans="2:12" ht="20.100000000000001" customHeight="1" x14ac:dyDescent="0.4">
      <c r="B1957" s="187" t="s">
        <v>397</v>
      </c>
      <c r="C1957" s="187" t="s">
        <v>445</v>
      </c>
      <c r="D1957" s="187" t="s">
        <v>421</v>
      </c>
      <c r="E1957" s="187" t="s">
        <v>434</v>
      </c>
      <c r="F1957" s="187">
        <v>8</v>
      </c>
      <c r="G1957" s="187" t="s">
        <v>422</v>
      </c>
      <c r="H1957" s="187">
        <v>8</v>
      </c>
      <c r="I1957" s="187" t="s">
        <v>418</v>
      </c>
      <c r="J1957" s="187" t="s">
        <v>433</v>
      </c>
      <c r="K1957" s="187">
        <v>0.51</v>
      </c>
      <c r="L1957" s="187">
        <v>1.3</v>
      </c>
    </row>
    <row r="1958" spans="2:12" ht="20.100000000000001" customHeight="1" x14ac:dyDescent="0.4">
      <c r="B1958" s="187" t="s">
        <v>397</v>
      </c>
      <c r="C1958" s="187" t="s">
        <v>445</v>
      </c>
      <c r="D1958" s="187" t="s">
        <v>421</v>
      </c>
      <c r="E1958" s="187" t="s">
        <v>434</v>
      </c>
      <c r="F1958" s="187">
        <v>7</v>
      </c>
      <c r="G1958" s="187" t="s">
        <v>439</v>
      </c>
      <c r="H1958" s="187">
        <v>8</v>
      </c>
      <c r="I1958" s="187" t="s">
        <v>418</v>
      </c>
      <c r="J1958" s="187" t="s">
        <v>433</v>
      </c>
      <c r="K1958" s="187">
        <v>0.51</v>
      </c>
      <c r="L1958" s="187">
        <v>1.3</v>
      </c>
    </row>
    <row r="1959" spans="2:12" ht="20.100000000000001" customHeight="1" x14ac:dyDescent="0.4">
      <c r="B1959" s="187" t="s">
        <v>397</v>
      </c>
      <c r="C1959" s="187" t="s">
        <v>445</v>
      </c>
      <c r="D1959" s="187" t="s">
        <v>423</v>
      </c>
      <c r="E1959" s="187" t="s">
        <v>434</v>
      </c>
      <c r="F1959" s="187">
        <v>8</v>
      </c>
      <c r="G1959" s="187" t="s">
        <v>424</v>
      </c>
      <c r="H1959" s="187">
        <v>8</v>
      </c>
      <c r="I1959" s="187" t="s">
        <v>418</v>
      </c>
      <c r="J1959" s="187" t="s">
        <v>433</v>
      </c>
      <c r="K1959" s="187">
        <v>0.41</v>
      </c>
      <c r="L1959" s="187">
        <v>1.3</v>
      </c>
    </row>
    <row r="1960" spans="2:12" ht="20.100000000000001" customHeight="1" x14ac:dyDescent="0.4">
      <c r="B1960" s="187" t="s">
        <v>397</v>
      </c>
      <c r="C1960" s="187" t="s">
        <v>445</v>
      </c>
      <c r="D1960" s="187" t="s">
        <v>399</v>
      </c>
      <c r="E1960" s="187" t="s">
        <v>434</v>
      </c>
      <c r="F1960" s="187">
        <v>8</v>
      </c>
      <c r="G1960" s="187" t="s">
        <v>401</v>
      </c>
      <c r="H1960" s="187">
        <v>8</v>
      </c>
      <c r="I1960" s="187" t="s">
        <v>418</v>
      </c>
      <c r="J1960" s="187" t="s">
        <v>433</v>
      </c>
      <c r="K1960" s="187">
        <v>0.53</v>
      </c>
      <c r="L1960" s="187">
        <v>1.3</v>
      </c>
    </row>
    <row r="1961" spans="2:12" ht="20.100000000000001" customHeight="1" x14ac:dyDescent="0.4">
      <c r="B1961" s="187" t="s">
        <v>397</v>
      </c>
      <c r="C1961" s="187" t="s">
        <v>445</v>
      </c>
      <c r="D1961" s="187" t="s">
        <v>405</v>
      </c>
      <c r="E1961" s="187" t="s">
        <v>444</v>
      </c>
      <c r="F1961" s="187">
        <v>7</v>
      </c>
      <c r="G1961" s="187" t="s">
        <v>406</v>
      </c>
      <c r="H1961" s="187">
        <v>8</v>
      </c>
      <c r="I1961" s="187" t="s">
        <v>412</v>
      </c>
      <c r="J1961" s="187" t="s">
        <v>433</v>
      </c>
      <c r="K1961" s="187">
        <v>0.53</v>
      </c>
      <c r="L1961" s="187">
        <v>1.3</v>
      </c>
    </row>
    <row r="1962" spans="2:12" ht="20.100000000000001" customHeight="1" x14ac:dyDescent="0.4">
      <c r="B1962" s="187" t="s">
        <v>397</v>
      </c>
      <c r="C1962" s="187" t="s">
        <v>445</v>
      </c>
      <c r="D1962" s="187" t="s">
        <v>408</v>
      </c>
      <c r="E1962" s="187" t="s">
        <v>404</v>
      </c>
      <c r="F1962" s="187">
        <v>8</v>
      </c>
      <c r="G1962" s="187" t="s">
        <v>409</v>
      </c>
      <c r="H1962" s="187">
        <v>8</v>
      </c>
      <c r="I1962" s="187" t="s">
        <v>411</v>
      </c>
      <c r="J1962" s="187" t="s">
        <v>433</v>
      </c>
      <c r="K1962" s="187">
        <v>0.54</v>
      </c>
      <c r="L1962" s="187">
        <v>1.3</v>
      </c>
    </row>
    <row r="1963" spans="2:12" ht="20.100000000000001" customHeight="1" x14ac:dyDescent="0.4">
      <c r="B1963" s="187" t="s">
        <v>397</v>
      </c>
      <c r="C1963" s="187" t="s">
        <v>443</v>
      </c>
      <c r="D1963" s="187" t="s">
        <v>408</v>
      </c>
      <c r="E1963" s="187" t="s">
        <v>434</v>
      </c>
      <c r="F1963" s="187">
        <v>8</v>
      </c>
      <c r="G1963" s="187" t="s">
        <v>409</v>
      </c>
      <c r="H1963" s="187">
        <v>8</v>
      </c>
      <c r="I1963" s="187" t="s">
        <v>414</v>
      </c>
      <c r="J1963" s="187" t="s">
        <v>433</v>
      </c>
      <c r="K1963" s="187">
        <v>0.52</v>
      </c>
      <c r="L1963" s="187">
        <v>1.3</v>
      </c>
    </row>
    <row r="1964" spans="2:12" ht="20.100000000000001" customHeight="1" x14ac:dyDescent="0.4">
      <c r="B1964" s="187" t="s">
        <v>397</v>
      </c>
      <c r="C1964" s="187" t="s">
        <v>443</v>
      </c>
      <c r="D1964" s="187" t="s">
        <v>419</v>
      </c>
      <c r="E1964" s="187" t="s">
        <v>404</v>
      </c>
      <c r="F1964" s="187">
        <v>8</v>
      </c>
      <c r="G1964" s="187" t="s">
        <v>420</v>
      </c>
      <c r="H1964" s="187">
        <v>8</v>
      </c>
      <c r="I1964" s="187" t="s">
        <v>414</v>
      </c>
      <c r="J1964" s="187" t="s">
        <v>433</v>
      </c>
      <c r="K1964" s="187">
        <v>0.53</v>
      </c>
      <c r="L1964" s="187">
        <v>1.3</v>
      </c>
    </row>
    <row r="1965" spans="2:12" ht="20.100000000000001" customHeight="1" x14ac:dyDescent="0.4">
      <c r="B1965" s="187" t="s">
        <v>397</v>
      </c>
      <c r="C1965" s="187" t="s">
        <v>443</v>
      </c>
      <c r="D1965" s="187" t="s">
        <v>419</v>
      </c>
      <c r="E1965" s="187" t="s">
        <v>444</v>
      </c>
      <c r="F1965" s="187">
        <v>7</v>
      </c>
      <c r="G1965" s="187" t="s">
        <v>420</v>
      </c>
      <c r="H1965" s="187">
        <v>8</v>
      </c>
      <c r="I1965" s="187" t="s">
        <v>414</v>
      </c>
      <c r="J1965" s="187" t="s">
        <v>433</v>
      </c>
      <c r="K1965" s="187">
        <v>0.52</v>
      </c>
      <c r="L1965" s="187">
        <v>1.3</v>
      </c>
    </row>
    <row r="1966" spans="2:12" ht="20.100000000000001" customHeight="1" x14ac:dyDescent="0.4">
      <c r="B1966" s="187" t="s">
        <v>397</v>
      </c>
      <c r="C1966" s="187" t="s">
        <v>443</v>
      </c>
      <c r="D1966" s="187" t="s">
        <v>421</v>
      </c>
      <c r="E1966" s="187" t="s">
        <v>404</v>
      </c>
      <c r="F1966" s="187">
        <v>8</v>
      </c>
      <c r="G1966" s="187" t="s">
        <v>422</v>
      </c>
      <c r="H1966" s="187">
        <v>8</v>
      </c>
      <c r="I1966" s="187" t="s">
        <v>414</v>
      </c>
      <c r="J1966" s="187" t="s">
        <v>433</v>
      </c>
      <c r="K1966" s="187">
        <v>0.53</v>
      </c>
      <c r="L1966" s="187">
        <v>1.3</v>
      </c>
    </row>
    <row r="1967" spans="2:12" ht="20.100000000000001" customHeight="1" x14ac:dyDescent="0.4">
      <c r="B1967" s="187" t="s">
        <v>397</v>
      </c>
      <c r="C1967" s="187" t="s">
        <v>443</v>
      </c>
      <c r="D1967" s="187" t="s">
        <v>421</v>
      </c>
      <c r="E1967" s="187" t="s">
        <v>444</v>
      </c>
      <c r="F1967" s="187">
        <v>7</v>
      </c>
      <c r="G1967" s="187" t="s">
        <v>422</v>
      </c>
      <c r="H1967" s="187">
        <v>8</v>
      </c>
      <c r="I1967" s="187" t="s">
        <v>414</v>
      </c>
      <c r="J1967" s="187" t="s">
        <v>433</v>
      </c>
      <c r="K1967" s="187">
        <v>0.52</v>
      </c>
      <c r="L1967" s="187">
        <v>1.3</v>
      </c>
    </row>
    <row r="1968" spans="2:12" ht="20.100000000000001" customHeight="1" x14ac:dyDescent="0.4">
      <c r="B1968" s="187" t="s">
        <v>397</v>
      </c>
      <c r="C1968" s="187" t="s">
        <v>443</v>
      </c>
      <c r="D1968" s="187" t="s">
        <v>423</v>
      </c>
      <c r="E1968" s="187" t="s">
        <v>404</v>
      </c>
      <c r="F1968" s="187">
        <v>8</v>
      </c>
      <c r="G1968" s="187" t="s">
        <v>424</v>
      </c>
      <c r="H1968" s="187">
        <v>8</v>
      </c>
      <c r="I1968" s="187" t="s">
        <v>414</v>
      </c>
      <c r="J1968" s="187" t="s">
        <v>433</v>
      </c>
      <c r="K1968" s="187">
        <v>0.43</v>
      </c>
      <c r="L1968" s="187">
        <v>1.3</v>
      </c>
    </row>
    <row r="1969" spans="2:12" ht="20.100000000000001" customHeight="1" x14ac:dyDescent="0.4">
      <c r="B1969" s="187" t="s">
        <v>397</v>
      </c>
      <c r="C1969" s="187" t="s">
        <v>443</v>
      </c>
      <c r="D1969" s="187" t="s">
        <v>423</v>
      </c>
      <c r="E1969" s="187" t="s">
        <v>444</v>
      </c>
      <c r="F1969" s="187">
        <v>7</v>
      </c>
      <c r="G1969" s="187" t="s">
        <v>424</v>
      </c>
      <c r="H1969" s="187">
        <v>8</v>
      </c>
      <c r="I1969" s="187" t="s">
        <v>414</v>
      </c>
      <c r="J1969" s="187" t="s">
        <v>433</v>
      </c>
      <c r="K1969" s="187">
        <v>0.42</v>
      </c>
      <c r="L1969" s="187">
        <v>1.3</v>
      </c>
    </row>
    <row r="1970" spans="2:12" ht="20.100000000000001" customHeight="1" x14ac:dyDescent="0.4">
      <c r="B1970" s="187" t="s">
        <v>397</v>
      </c>
      <c r="C1970" s="187" t="s">
        <v>443</v>
      </c>
      <c r="D1970" s="187" t="s">
        <v>417</v>
      </c>
      <c r="E1970" s="187" t="s">
        <v>444</v>
      </c>
      <c r="F1970" s="187">
        <v>8</v>
      </c>
      <c r="G1970" s="187" t="s">
        <v>406</v>
      </c>
      <c r="H1970" s="187">
        <v>8</v>
      </c>
      <c r="I1970" s="187" t="s">
        <v>416</v>
      </c>
      <c r="J1970" s="187" t="s">
        <v>433</v>
      </c>
      <c r="K1970" s="187">
        <v>0.53</v>
      </c>
      <c r="L1970" s="187">
        <v>1.3</v>
      </c>
    </row>
    <row r="1971" spans="2:12" ht="20.100000000000001" customHeight="1" x14ac:dyDescent="0.4">
      <c r="B1971" s="187" t="s">
        <v>397</v>
      </c>
      <c r="C1971" s="187" t="s">
        <v>443</v>
      </c>
      <c r="D1971" s="187" t="s">
        <v>417</v>
      </c>
      <c r="E1971" s="187" t="s">
        <v>434</v>
      </c>
      <c r="F1971" s="187">
        <v>7</v>
      </c>
      <c r="G1971" s="187" t="s">
        <v>406</v>
      </c>
      <c r="H1971" s="187">
        <v>8</v>
      </c>
      <c r="I1971" s="187" t="s">
        <v>416</v>
      </c>
      <c r="J1971" s="187" t="s">
        <v>433</v>
      </c>
      <c r="K1971" s="187">
        <v>0.52</v>
      </c>
      <c r="L1971" s="187">
        <v>1.3</v>
      </c>
    </row>
    <row r="1972" spans="2:12" ht="20.100000000000001" customHeight="1" x14ac:dyDescent="0.4">
      <c r="B1972" s="187" t="s">
        <v>397</v>
      </c>
      <c r="C1972" s="187" t="s">
        <v>443</v>
      </c>
      <c r="D1972" s="187" t="s">
        <v>425</v>
      </c>
      <c r="E1972" s="187" t="s">
        <v>404</v>
      </c>
      <c r="F1972" s="187">
        <v>8</v>
      </c>
      <c r="G1972" s="187" t="s">
        <v>409</v>
      </c>
      <c r="H1972" s="187">
        <v>8</v>
      </c>
      <c r="I1972" s="187" t="s">
        <v>416</v>
      </c>
      <c r="J1972" s="187" t="s">
        <v>433</v>
      </c>
      <c r="K1972" s="187">
        <v>0.53</v>
      </c>
      <c r="L1972" s="187">
        <v>1.3</v>
      </c>
    </row>
    <row r="1973" spans="2:12" ht="20.100000000000001" customHeight="1" x14ac:dyDescent="0.4">
      <c r="B1973" s="187" t="s">
        <v>397</v>
      </c>
      <c r="C1973" s="187" t="s">
        <v>443</v>
      </c>
      <c r="D1973" s="187" t="s">
        <v>425</v>
      </c>
      <c r="E1973" s="187" t="s">
        <v>444</v>
      </c>
      <c r="F1973" s="187">
        <v>7</v>
      </c>
      <c r="G1973" s="187" t="s">
        <v>409</v>
      </c>
      <c r="H1973" s="187">
        <v>8</v>
      </c>
      <c r="I1973" s="187" t="s">
        <v>416</v>
      </c>
      <c r="J1973" s="187" t="s">
        <v>433</v>
      </c>
      <c r="K1973" s="187">
        <v>0.53</v>
      </c>
      <c r="L1973" s="187">
        <v>1.3</v>
      </c>
    </row>
    <row r="1974" spans="2:12" ht="20.100000000000001" customHeight="1" x14ac:dyDescent="0.4">
      <c r="B1974" s="187" t="s">
        <v>446</v>
      </c>
      <c r="C1974" s="187" t="s">
        <v>459</v>
      </c>
      <c r="D1974" s="187" t="s">
        <v>399</v>
      </c>
      <c r="E1974" s="187" t="s">
        <v>434</v>
      </c>
      <c r="F1974" s="187">
        <v>13</v>
      </c>
      <c r="G1974" s="187"/>
      <c r="H1974" s="187"/>
      <c r="I1974" s="187" t="s">
        <v>412</v>
      </c>
      <c r="J1974" s="187" t="s">
        <v>433</v>
      </c>
      <c r="K1974" s="187">
        <v>0.56999999999999995</v>
      </c>
      <c r="L1974" s="187">
        <v>1.3</v>
      </c>
    </row>
    <row r="1975" spans="2:12" ht="20.100000000000001" customHeight="1" x14ac:dyDescent="0.4">
      <c r="B1975" s="187" t="s">
        <v>446</v>
      </c>
      <c r="C1975" s="187" t="s">
        <v>459</v>
      </c>
      <c r="D1975" s="187" t="s">
        <v>399</v>
      </c>
      <c r="E1975" s="187" t="s">
        <v>434</v>
      </c>
      <c r="F1975" s="187">
        <v>12</v>
      </c>
      <c r="G1975" s="187"/>
      <c r="H1975" s="187"/>
      <c r="I1975" s="187" t="s">
        <v>418</v>
      </c>
      <c r="J1975" s="187" t="s">
        <v>433</v>
      </c>
      <c r="K1975" s="187">
        <v>0.56999999999999995</v>
      </c>
      <c r="L1975" s="187">
        <v>1.3</v>
      </c>
    </row>
    <row r="1976" spans="2:12" ht="20.100000000000001" customHeight="1" x14ac:dyDescent="0.4">
      <c r="B1976" s="187" t="s">
        <v>446</v>
      </c>
      <c r="C1976" s="187" t="s">
        <v>459</v>
      </c>
      <c r="D1976" s="187" t="s">
        <v>405</v>
      </c>
      <c r="E1976" s="187" t="s">
        <v>406</v>
      </c>
      <c r="F1976" s="187">
        <v>13</v>
      </c>
      <c r="G1976" s="187"/>
      <c r="H1976" s="187"/>
      <c r="I1976" s="187" t="s">
        <v>418</v>
      </c>
      <c r="J1976" s="187" t="s">
        <v>433</v>
      </c>
      <c r="K1976" s="187">
        <v>0.56999999999999995</v>
      </c>
      <c r="L1976" s="187">
        <v>1.3</v>
      </c>
    </row>
    <row r="1977" spans="2:12" ht="20.100000000000001" customHeight="1" x14ac:dyDescent="0.4">
      <c r="B1977" s="187" t="s">
        <v>446</v>
      </c>
      <c r="C1977" s="187" t="s">
        <v>459</v>
      </c>
      <c r="D1977" s="187" t="s">
        <v>408</v>
      </c>
      <c r="E1977" s="187" t="s">
        <v>409</v>
      </c>
      <c r="F1977" s="187">
        <v>13</v>
      </c>
      <c r="G1977" s="187"/>
      <c r="H1977" s="187"/>
      <c r="I1977" s="187" t="s">
        <v>412</v>
      </c>
      <c r="J1977" s="187" t="s">
        <v>433</v>
      </c>
      <c r="K1977" s="187">
        <v>0.56999999999999995</v>
      </c>
      <c r="L1977" s="187">
        <v>1.3</v>
      </c>
    </row>
    <row r="1978" spans="2:12" ht="20.100000000000001" customHeight="1" x14ac:dyDescent="0.4">
      <c r="B1978" s="187" t="s">
        <v>446</v>
      </c>
      <c r="C1978" s="187" t="s">
        <v>459</v>
      </c>
      <c r="D1978" s="187" t="s">
        <v>408</v>
      </c>
      <c r="E1978" s="187" t="s">
        <v>409</v>
      </c>
      <c r="F1978" s="187">
        <v>12</v>
      </c>
      <c r="G1978" s="187"/>
      <c r="H1978" s="187"/>
      <c r="I1978" s="187" t="s">
        <v>418</v>
      </c>
      <c r="J1978" s="187" t="s">
        <v>433</v>
      </c>
      <c r="K1978" s="187">
        <v>0.56999999999999995</v>
      </c>
      <c r="L1978" s="187">
        <v>1.3</v>
      </c>
    </row>
    <row r="1979" spans="2:12" ht="20.100000000000001" customHeight="1" x14ac:dyDescent="0.4">
      <c r="B1979" s="187" t="s">
        <v>446</v>
      </c>
      <c r="C1979" s="187" t="s">
        <v>459</v>
      </c>
      <c r="D1979" s="187" t="s">
        <v>419</v>
      </c>
      <c r="E1979" s="187" t="s">
        <v>420</v>
      </c>
      <c r="F1979" s="187">
        <v>12</v>
      </c>
      <c r="G1979" s="187"/>
      <c r="H1979" s="187"/>
      <c r="I1979" s="187" t="s">
        <v>411</v>
      </c>
      <c r="J1979" s="187" t="s">
        <v>433</v>
      </c>
      <c r="K1979" s="187">
        <v>0.55000000000000004</v>
      </c>
      <c r="L1979" s="187">
        <v>1.3</v>
      </c>
    </row>
    <row r="1980" spans="2:12" ht="20.100000000000001" customHeight="1" x14ac:dyDescent="0.4">
      <c r="B1980" s="187" t="s">
        <v>446</v>
      </c>
      <c r="C1980" s="187" t="s">
        <v>459</v>
      </c>
      <c r="D1980" s="187" t="s">
        <v>421</v>
      </c>
      <c r="E1980" s="187" t="s">
        <v>422</v>
      </c>
      <c r="F1980" s="187">
        <v>12</v>
      </c>
      <c r="G1980" s="187"/>
      <c r="H1980" s="187"/>
      <c r="I1980" s="187" t="s">
        <v>411</v>
      </c>
      <c r="J1980" s="187" t="s">
        <v>433</v>
      </c>
      <c r="K1980" s="187">
        <v>0.54</v>
      </c>
      <c r="L1980" s="187">
        <v>1.3</v>
      </c>
    </row>
    <row r="1981" spans="2:12" ht="20.100000000000001" customHeight="1" x14ac:dyDescent="0.4">
      <c r="B1981" s="187" t="s">
        <v>446</v>
      </c>
      <c r="C1981" s="187" t="s">
        <v>459</v>
      </c>
      <c r="D1981" s="187" t="s">
        <v>423</v>
      </c>
      <c r="E1981" s="187" t="s">
        <v>424</v>
      </c>
      <c r="F1981" s="187">
        <v>12</v>
      </c>
      <c r="G1981" s="187"/>
      <c r="H1981" s="187"/>
      <c r="I1981" s="187" t="s">
        <v>411</v>
      </c>
      <c r="J1981" s="187" t="s">
        <v>433</v>
      </c>
      <c r="K1981" s="187">
        <v>0.38</v>
      </c>
      <c r="L1981" s="187">
        <v>1.3</v>
      </c>
    </row>
    <row r="1982" spans="2:12" ht="20.100000000000001" customHeight="1" x14ac:dyDescent="0.4">
      <c r="B1982" s="187" t="s">
        <v>446</v>
      </c>
      <c r="C1982" s="187" t="s">
        <v>459</v>
      </c>
      <c r="D1982" s="187" t="s">
        <v>453</v>
      </c>
      <c r="E1982" s="187" t="s">
        <v>418</v>
      </c>
      <c r="F1982" s="187">
        <v>13</v>
      </c>
      <c r="G1982" s="187"/>
      <c r="H1982" s="187"/>
      <c r="I1982" s="187" t="s">
        <v>454</v>
      </c>
      <c r="J1982" s="187" t="s">
        <v>433</v>
      </c>
      <c r="K1982" s="187">
        <v>0.53</v>
      </c>
      <c r="L1982" s="187">
        <v>1.3</v>
      </c>
    </row>
    <row r="1983" spans="2:12" ht="20.100000000000001" customHeight="1" x14ac:dyDescent="0.4">
      <c r="B1983" s="187" t="s">
        <v>446</v>
      </c>
      <c r="C1983" s="187" t="s">
        <v>459</v>
      </c>
      <c r="D1983" s="187" t="s">
        <v>455</v>
      </c>
      <c r="E1983" s="187" t="s">
        <v>418</v>
      </c>
      <c r="F1983" s="187">
        <v>13</v>
      </c>
      <c r="G1983" s="187"/>
      <c r="H1983" s="187"/>
      <c r="I1983" s="187" t="s">
        <v>456</v>
      </c>
      <c r="J1983" s="187" t="s">
        <v>433</v>
      </c>
      <c r="K1983" s="187">
        <v>0.53</v>
      </c>
      <c r="L1983" s="187">
        <v>1.3</v>
      </c>
    </row>
    <row r="1984" spans="2:12" ht="20.100000000000001" customHeight="1" x14ac:dyDescent="0.4">
      <c r="B1984" s="187" t="s">
        <v>446</v>
      </c>
      <c r="C1984" s="187" t="s">
        <v>459</v>
      </c>
      <c r="D1984" s="187" t="s">
        <v>448</v>
      </c>
      <c r="E1984" s="187" t="s">
        <v>449</v>
      </c>
      <c r="F1984" s="187">
        <v>12</v>
      </c>
      <c r="G1984" s="187"/>
      <c r="H1984" s="187"/>
      <c r="I1984" s="187" t="s">
        <v>411</v>
      </c>
      <c r="J1984" s="187" t="s">
        <v>433</v>
      </c>
      <c r="K1984" s="187">
        <v>0.52</v>
      </c>
      <c r="L1984" s="187">
        <v>1.3</v>
      </c>
    </row>
    <row r="1985" spans="2:12" ht="20.100000000000001" customHeight="1" x14ac:dyDescent="0.4">
      <c r="B1985" s="187" t="s">
        <v>446</v>
      </c>
      <c r="C1985" s="187" t="s">
        <v>459</v>
      </c>
      <c r="D1985" s="187" t="s">
        <v>450</v>
      </c>
      <c r="E1985" s="187" t="s">
        <v>451</v>
      </c>
      <c r="F1985" s="187">
        <v>12</v>
      </c>
      <c r="G1985" s="187"/>
      <c r="H1985" s="187"/>
      <c r="I1985" s="187" t="s">
        <v>411</v>
      </c>
      <c r="J1985" s="187" t="s">
        <v>433</v>
      </c>
      <c r="K1985" s="187">
        <v>0.52</v>
      </c>
      <c r="L1985" s="187">
        <v>1.3</v>
      </c>
    </row>
    <row r="1986" spans="2:12" ht="20.100000000000001" customHeight="1" x14ac:dyDescent="0.4">
      <c r="B1986" s="187" t="s">
        <v>446</v>
      </c>
      <c r="C1986" s="187" t="s">
        <v>459</v>
      </c>
      <c r="D1986" s="187" t="s">
        <v>399</v>
      </c>
      <c r="E1986" s="187" t="s">
        <v>412</v>
      </c>
      <c r="F1986" s="187">
        <v>13</v>
      </c>
      <c r="G1986" s="187"/>
      <c r="H1986" s="187"/>
      <c r="I1986" s="187" t="s">
        <v>434</v>
      </c>
      <c r="J1986" s="187" t="s">
        <v>433</v>
      </c>
      <c r="K1986" s="187">
        <v>0.53</v>
      </c>
      <c r="L1986" s="187">
        <v>1.3</v>
      </c>
    </row>
    <row r="1987" spans="2:12" ht="20.100000000000001" customHeight="1" x14ac:dyDescent="0.4">
      <c r="B1987" s="187" t="s">
        <v>446</v>
      </c>
      <c r="C1987" s="187" t="s">
        <v>459</v>
      </c>
      <c r="D1987" s="187" t="s">
        <v>399</v>
      </c>
      <c r="E1987" s="187" t="s">
        <v>418</v>
      </c>
      <c r="F1987" s="187">
        <v>12</v>
      </c>
      <c r="G1987" s="187"/>
      <c r="H1987" s="187"/>
      <c r="I1987" s="187" t="s">
        <v>434</v>
      </c>
      <c r="J1987" s="187" t="s">
        <v>433</v>
      </c>
      <c r="K1987" s="187">
        <v>0.53</v>
      </c>
      <c r="L1987" s="187">
        <v>1.3</v>
      </c>
    </row>
    <row r="1988" spans="2:12" ht="20.100000000000001" customHeight="1" x14ac:dyDescent="0.4">
      <c r="B1988" s="187" t="s">
        <v>446</v>
      </c>
      <c r="C1988" s="187" t="s">
        <v>459</v>
      </c>
      <c r="D1988" s="187" t="s">
        <v>405</v>
      </c>
      <c r="E1988" s="187" t="s">
        <v>418</v>
      </c>
      <c r="F1988" s="187">
        <v>13</v>
      </c>
      <c r="G1988" s="187"/>
      <c r="H1988" s="187"/>
      <c r="I1988" s="187" t="s">
        <v>406</v>
      </c>
      <c r="J1988" s="187" t="s">
        <v>433</v>
      </c>
      <c r="K1988" s="187">
        <v>0.53</v>
      </c>
      <c r="L1988" s="187">
        <v>1.3</v>
      </c>
    </row>
    <row r="1989" spans="2:12" ht="20.100000000000001" customHeight="1" x14ac:dyDescent="0.4">
      <c r="B1989" s="187" t="s">
        <v>446</v>
      </c>
      <c r="C1989" s="187" t="s">
        <v>459</v>
      </c>
      <c r="D1989" s="187" t="s">
        <v>408</v>
      </c>
      <c r="E1989" s="187" t="s">
        <v>412</v>
      </c>
      <c r="F1989" s="187">
        <v>13</v>
      </c>
      <c r="G1989" s="187"/>
      <c r="H1989" s="187"/>
      <c r="I1989" s="187" t="s">
        <v>409</v>
      </c>
      <c r="J1989" s="187" t="s">
        <v>433</v>
      </c>
      <c r="K1989" s="187">
        <v>0.53</v>
      </c>
      <c r="L1989" s="187">
        <v>1.3</v>
      </c>
    </row>
    <row r="1990" spans="2:12" ht="20.100000000000001" customHeight="1" x14ac:dyDescent="0.4">
      <c r="B1990" s="187" t="s">
        <v>446</v>
      </c>
      <c r="C1990" s="187" t="s">
        <v>459</v>
      </c>
      <c r="D1990" s="187" t="s">
        <v>408</v>
      </c>
      <c r="E1990" s="187" t="s">
        <v>418</v>
      </c>
      <c r="F1990" s="187">
        <v>12</v>
      </c>
      <c r="G1990" s="187"/>
      <c r="H1990" s="187"/>
      <c r="I1990" s="187" t="s">
        <v>409</v>
      </c>
      <c r="J1990" s="187" t="s">
        <v>433</v>
      </c>
      <c r="K1990" s="187">
        <v>0.53</v>
      </c>
      <c r="L1990" s="187">
        <v>1.3</v>
      </c>
    </row>
    <row r="1991" spans="2:12" ht="20.100000000000001" customHeight="1" x14ac:dyDescent="0.4">
      <c r="B1991" s="187" t="s">
        <v>446</v>
      </c>
      <c r="C1991" s="187" t="s">
        <v>459</v>
      </c>
      <c r="D1991" s="187" t="s">
        <v>419</v>
      </c>
      <c r="E1991" s="187" t="s">
        <v>411</v>
      </c>
      <c r="F1991" s="187">
        <v>12</v>
      </c>
      <c r="G1991" s="187"/>
      <c r="H1991" s="187"/>
      <c r="I1991" s="187" t="s">
        <v>420</v>
      </c>
      <c r="J1991" s="187" t="s">
        <v>433</v>
      </c>
      <c r="K1991" s="187">
        <v>0.54</v>
      </c>
      <c r="L1991" s="187">
        <v>1.3</v>
      </c>
    </row>
    <row r="1992" spans="2:12" ht="20.100000000000001" customHeight="1" x14ac:dyDescent="0.4">
      <c r="B1992" s="187" t="s">
        <v>446</v>
      </c>
      <c r="C1992" s="187" t="s">
        <v>459</v>
      </c>
      <c r="D1992" s="187" t="s">
        <v>421</v>
      </c>
      <c r="E1992" s="187" t="s">
        <v>411</v>
      </c>
      <c r="F1992" s="187">
        <v>12</v>
      </c>
      <c r="G1992" s="187"/>
      <c r="H1992" s="187"/>
      <c r="I1992" s="187" t="s">
        <v>422</v>
      </c>
      <c r="J1992" s="187" t="s">
        <v>433</v>
      </c>
      <c r="K1992" s="187">
        <v>0.54</v>
      </c>
      <c r="L1992" s="187">
        <v>1.3</v>
      </c>
    </row>
    <row r="1993" spans="2:12" ht="20.100000000000001" customHeight="1" x14ac:dyDescent="0.4">
      <c r="B1993" s="187" t="s">
        <v>446</v>
      </c>
      <c r="C1993" s="187" t="s">
        <v>459</v>
      </c>
      <c r="D1993" s="187" t="s">
        <v>423</v>
      </c>
      <c r="E1993" s="187" t="s">
        <v>411</v>
      </c>
      <c r="F1993" s="187">
        <v>12</v>
      </c>
      <c r="G1993" s="187"/>
      <c r="H1993" s="187"/>
      <c r="I1993" s="187" t="s">
        <v>424</v>
      </c>
      <c r="J1993" s="187" t="s">
        <v>433</v>
      </c>
      <c r="K1993" s="187">
        <v>0.5</v>
      </c>
      <c r="L1993" s="187">
        <v>1.3</v>
      </c>
    </row>
    <row r="1994" spans="2:12" ht="20.100000000000001" customHeight="1" x14ac:dyDescent="0.4">
      <c r="B1994" s="187" t="s">
        <v>446</v>
      </c>
      <c r="C1994" s="187" t="s">
        <v>459</v>
      </c>
      <c r="D1994" s="187" t="s">
        <v>448</v>
      </c>
      <c r="E1994" s="187" t="s">
        <v>411</v>
      </c>
      <c r="F1994" s="187">
        <v>12</v>
      </c>
      <c r="G1994" s="187"/>
      <c r="H1994" s="187"/>
      <c r="I1994" s="187" t="s">
        <v>449</v>
      </c>
      <c r="J1994" s="187" t="s">
        <v>433</v>
      </c>
      <c r="K1994" s="187">
        <v>0.53</v>
      </c>
      <c r="L1994" s="187">
        <v>1.3</v>
      </c>
    </row>
    <row r="1995" spans="2:12" ht="20.100000000000001" customHeight="1" x14ac:dyDescent="0.4">
      <c r="B1995" s="187" t="s">
        <v>446</v>
      </c>
      <c r="C1995" s="187" t="s">
        <v>459</v>
      </c>
      <c r="D1995" s="187" t="s">
        <v>450</v>
      </c>
      <c r="E1995" s="187" t="s">
        <v>411</v>
      </c>
      <c r="F1995" s="187">
        <v>12</v>
      </c>
      <c r="G1995" s="187"/>
      <c r="H1995" s="187"/>
      <c r="I1995" s="187" t="s">
        <v>451</v>
      </c>
      <c r="J1995" s="187" t="s">
        <v>433</v>
      </c>
      <c r="K1995" s="187">
        <v>0.53</v>
      </c>
      <c r="L1995" s="187">
        <v>1.3</v>
      </c>
    </row>
    <row r="1996" spans="2:12" ht="20.100000000000001" customHeight="1" x14ac:dyDescent="0.4">
      <c r="B1996" s="187" t="s">
        <v>446</v>
      </c>
      <c r="C1996" s="187" t="s">
        <v>447</v>
      </c>
      <c r="D1996" s="187" t="s">
        <v>399</v>
      </c>
      <c r="E1996" s="187" t="s">
        <v>434</v>
      </c>
      <c r="F1996" s="187">
        <v>12</v>
      </c>
      <c r="G1996" s="187"/>
      <c r="H1996" s="187"/>
      <c r="I1996" s="187" t="s">
        <v>407</v>
      </c>
      <c r="J1996" s="187" t="s">
        <v>433</v>
      </c>
      <c r="K1996" s="187">
        <v>0.45</v>
      </c>
      <c r="L1996" s="187">
        <v>1.3</v>
      </c>
    </row>
    <row r="1997" spans="2:12" ht="20.100000000000001" customHeight="1" x14ac:dyDescent="0.4">
      <c r="B1997" s="187" t="s">
        <v>446</v>
      </c>
      <c r="C1997" s="187" t="s">
        <v>447</v>
      </c>
      <c r="D1997" s="187" t="s">
        <v>399</v>
      </c>
      <c r="E1997" s="187" t="s">
        <v>442</v>
      </c>
      <c r="F1997" s="187">
        <v>11</v>
      </c>
      <c r="G1997" s="187"/>
      <c r="H1997" s="187"/>
      <c r="I1997" s="187" t="s">
        <v>407</v>
      </c>
      <c r="J1997" s="187" t="s">
        <v>433</v>
      </c>
      <c r="K1997" s="187">
        <v>0.45</v>
      </c>
      <c r="L1997" s="187">
        <v>1.3</v>
      </c>
    </row>
    <row r="1998" spans="2:12" ht="20.100000000000001" customHeight="1" x14ac:dyDescent="0.4">
      <c r="B1998" s="187" t="s">
        <v>446</v>
      </c>
      <c r="C1998" s="187" t="s">
        <v>447</v>
      </c>
      <c r="D1998" s="187" t="s">
        <v>405</v>
      </c>
      <c r="E1998" s="187" t="s">
        <v>435</v>
      </c>
      <c r="F1998" s="187">
        <v>11</v>
      </c>
      <c r="G1998" s="187"/>
      <c r="H1998" s="187"/>
      <c r="I1998" s="187" t="s">
        <v>407</v>
      </c>
      <c r="J1998" s="187" t="s">
        <v>433</v>
      </c>
      <c r="K1998" s="187">
        <v>0.45</v>
      </c>
      <c r="L1998" s="187">
        <v>1.3</v>
      </c>
    </row>
    <row r="1999" spans="2:12" ht="20.100000000000001" customHeight="1" x14ac:dyDescent="0.4">
      <c r="B1999" s="187" t="s">
        <v>446</v>
      </c>
      <c r="C1999" s="187" t="s">
        <v>447</v>
      </c>
      <c r="D1999" s="187" t="s">
        <v>408</v>
      </c>
      <c r="E1999" s="187" t="s">
        <v>409</v>
      </c>
      <c r="F1999" s="187">
        <v>12</v>
      </c>
      <c r="G1999" s="187"/>
      <c r="H1999" s="187"/>
      <c r="I1999" s="187" t="s">
        <v>407</v>
      </c>
      <c r="J1999" s="187" t="s">
        <v>433</v>
      </c>
      <c r="K1999" s="187">
        <v>0.45</v>
      </c>
      <c r="L1999" s="187">
        <v>1.3</v>
      </c>
    </row>
    <row r="2000" spans="2:12" ht="20.100000000000001" customHeight="1" x14ac:dyDescent="0.4">
      <c r="B2000" s="187" t="s">
        <v>446</v>
      </c>
      <c r="C2000" s="187" t="s">
        <v>447</v>
      </c>
      <c r="D2000" s="187" t="s">
        <v>419</v>
      </c>
      <c r="E2000" s="187" t="s">
        <v>420</v>
      </c>
      <c r="F2000" s="187">
        <v>12</v>
      </c>
      <c r="G2000" s="187"/>
      <c r="H2000" s="187"/>
      <c r="I2000" s="187" t="s">
        <v>403</v>
      </c>
      <c r="J2000" s="187" t="s">
        <v>433</v>
      </c>
      <c r="K2000" s="187">
        <v>0.44</v>
      </c>
      <c r="L2000" s="187">
        <v>1.3</v>
      </c>
    </row>
    <row r="2001" spans="2:12" ht="20.100000000000001" customHeight="1" x14ac:dyDescent="0.4">
      <c r="B2001" s="187" t="s">
        <v>446</v>
      </c>
      <c r="C2001" s="187" t="s">
        <v>447</v>
      </c>
      <c r="D2001" s="187" t="s">
        <v>419</v>
      </c>
      <c r="E2001" s="187" t="s">
        <v>420</v>
      </c>
      <c r="F2001" s="187">
        <v>11</v>
      </c>
      <c r="G2001" s="187"/>
      <c r="H2001" s="187"/>
      <c r="I2001" s="187" t="s">
        <v>400</v>
      </c>
      <c r="J2001" s="187" t="s">
        <v>433</v>
      </c>
      <c r="K2001" s="187">
        <v>0.44</v>
      </c>
      <c r="L2001" s="187">
        <v>1.3</v>
      </c>
    </row>
    <row r="2002" spans="2:12" ht="20.100000000000001" customHeight="1" x14ac:dyDescent="0.4">
      <c r="B2002" s="187" t="s">
        <v>446</v>
      </c>
      <c r="C2002" s="187" t="s">
        <v>447</v>
      </c>
      <c r="D2002" s="187" t="s">
        <v>419</v>
      </c>
      <c r="E2002" s="187" t="s">
        <v>438</v>
      </c>
      <c r="F2002" s="187">
        <v>11</v>
      </c>
      <c r="G2002" s="187"/>
      <c r="H2002" s="187"/>
      <c r="I2002" s="187" t="s">
        <v>403</v>
      </c>
      <c r="J2002" s="187" t="s">
        <v>433</v>
      </c>
      <c r="K2002" s="187">
        <v>0.43</v>
      </c>
      <c r="L2002" s="187">
        <v>1.3</v>
      </c>
    </row>
    <row r="2003" spans="2:12" ht="20.100000000000001" customHeight="1" x14ac:dyDescent="0.4">
      <c r="B2003" s="187" t="s">
        <v>446</v>
      </c>
      <c r="C2003" s="187" t="s">
        <v>447</v>
      </c>
      <c r="D2003" s="187" t="s">
        <v>421</v>
      </c>
      <c r="E2003" s="187" t="s">
        <v>422</v>
      </c>
      <c r="F2003" s="187">
        <v>12</v>
      </c>
      <c r="G2003" s="187"/>
      <c r="H2003" s="187"/>
      <c r="I2003" s="187" t="s">
        <v>403</v>
      </c>
      <c r="J2003" s="187" t="s">
        <v>433</v>
      </c>
      <c r="K2003" s="187">
        <v>0.43</v>
      </c>
      <c r="L2003" s="187">
        <v>1.3</v>
      </c>
    </row>
    <row r="2004" spans="2:12" ht="20.100000000000001" customHeight="1" x14ac:dyDescent="0.4">
      <c r="B2004" s="187" t="s">
        <v>446</v>
      </c>
      <c r="C2004" s="187" t="s">
        <v>447</v>
      </c>
      <c r="D2004" s="187" t="s">
        <v>421</v>
      </c>
      <c r="E2004" s="187" t="s">
        <v>422</v>
      </c>
      <c r="F2004" s="187">
        <v>11</v>
      </c>
      <c r="G2004" s="187"/>
      <c r="H2004" s="187"/>
      <c r="I2004" s="187" t="s">
        <v>400</v>
      </c>
      <c r="J2004" s="187" t="s">
        <v>433</v>
      </c>
      <c r="K2004" s="187">
        <v>0.43</v>
      </c>
      <c r="L2004" s="187">
        <v>1.3</v>
      </c>
    </row>
    <row r="2005" spans="2:12" ht="20.100000000000001" customHeight="1" x14ac:dyDescent="0.4">
      <c r="B2005" s="187" t="s">
        <v>446</v>
      </c>
      <c r="C2005" s="187" t="s">
        <v>447</v>
      </c>
      <c r="D2005" s="187" t="s">
        <v>421</v>
      </c>
      <c r="E2005" s="187" t="s">
        <v>439</v>
      </c>
      <c r="F2005" s="187">
        <v>11</v>
      </c>
      <c r="G2005" s="187"/>
      <c r="H2005" s="187"/>
      <c r="I2005" s="187" t="s">
        <v>403</v>
      </c>
      <c r="J2005" s="187" t="s">
        <v>433</v>
      </c>
      <c r="K2005" s="187">
        <v>0.43</v>
      </c>
      <c r="L2005" s="187">
        <v>1.3</v>
      </c>
    </row>
    <row r="2006" spans="2:12" ht="20.100000000000001" customHeight="1" x14ac:dyDescent="0.4">
      <c r="B2006" s="187" t="s">
        <v>446</v>
      </c>
      <c r="C2006" s="187" t="s">
        <v>447</v>
      </c>
      <c r="D2006" s="187" t="s">
        <v>423</v>
      </c>
      <c r="E2006" s="187" t="s">
        <v>424</v>
      </c>
      <c r="F2006" s="187">
        <v>12</v>
      </c>
      <c r="G2006" s="187"/>
      <c r="H2006" s="187"/>
      <c r="I2006" s="187" t="s">
        <v>403</v>
      </c>
      <c r="J2006" s="187" t="s">
        <v>433</v>
      </c>
      <c r="K2006" s="187">
        <v>0.31</v>
      </c>
      <c r="L2006" s="187">
        <v>1.3</v>
      </c>
    </row>
    <row r="2007" spans="2:12" ht="20.100000000000001" customHeight="1" x14ac:dyDescent="0.4">
      <c r="B2007" s="187" t="s">
        <v>446</v>
      </c>
      <c r="C2007" s="187" t="s">
        <v>447</v>
      </c>
      <c r="D2007" s="187" t="s">
        <v>423</v>
      </c>
      <c r="E2007" s="187" t="s">
        <v>424</v>
      </c>
      <c r="F2007" s="187">
        <v>11</v>
      </c>
      <c r="G2007" s="187"/>
      <c r="H2007" s="187"/>
      <c r="I2007" s="187" t="s">
        <v>400</v>
      </c>
      <c r="J2007" s="187" t="s">
        <v>433</v>
      </c>
      <c r="K2007" s="187">
        <v>0.31</v>
      </c>
      <c r="L2007" s="187">
        <v>1.3</v>
      </c>
    </row>
    <row r="2008" spans="2:12" ht="20.100000000000001" customHeight="1" x14ac:dyDescent="0.4">
      <c r="B2008" s="187" t="s">
        <v>446</v>
      </c>
      <c r="C2008" s="187" t="s">
        <v>447</v>
      </c>
      <c r="D2008" s="187" t="s">
        <v>448</v>
      </c>
      <c r="E2008" s="187" t="s">
        <v>449</v>
      </c>
      <c r="F2008" s="187">
        <v>12</v>
      </c>
      <c r="G2008" s="187"/>
      <c r="H2008" s="187"/>
      <c r="I2008" s="187" t="s">
        <v>403</v>
      </c>
      <c r="J2008" s="187" t="s">
        <v>433</v>
      </c>
      <c r="K2008" s="187">
        <v>0.42</v>
      </c>
      <c r="L2008" s="187">
        <v>1.3</v>
      </c>
    </row>
    <row r="2009" spans="2:12" ht="20.100000000000001" customHeight="1" x14ac:dyDescent="0.4">
      <c r="B2009" s="187" t="s">
        <v>446</v>
      </c>
      <c r="C2009" s="187" t="s">
        <v>447</v>
      </c>
      <c r="D2009" s="187" t="s">
        <v>448</v>
      </c>
      <c r="E2009" s="187" t="s">
        <v>449</v>
      </c>
      <c r="F2009" s="187">
        <v>11</v>
      </c>
      <c r="G2009" s="187"/>
      <c r="H2009" s="187"/>
      <c r="I2009" s="187" t="s">
        <v>400</v>
      </c>
      <c r="J2009" s="187" t="s">
        <v>433</v>
      </c>
      <c r="K2009" s="187">
        <v>0.42</v>
      </c>
      <c r="L2009" s="187">
        <v>1.3</v>
      </c>
    </row>
    <row r="2010" spans="2:12" ht="20.100000000000001" customHeight="1" x14ac:dyDescent="0.4">
      <c r="B2010" s="187" t="s">
        <v>446</v>
      </c>
      <c r="C2010" s="187" t="s">
        <v>447</v>
      </c>
      <c r="D2010" s="187" t="s">
        <v>450</v>
      </c>
      <c r="E2010" s="187" t="s">
        <v>451</v>
      </c>
      <c r="F2010" s="187">
        <v>12</v>
      </c>
      <c r="G2010" s="187"/>
      <c r="H2010" s="187"/>
      <c r="I2010" s="187" t="s">
        <v>403</v>
      </c>
      <c r="J2010" s="187" t="s">
        <v>433</v>
      </c>
      <c r="K2010" s="187">
        <v>0.42</v>
      </c>
      <c r="L2010" s="187">
        <v>1.3</v>
      </c>
    </row>
    <row r="2011" spans="2:12" ht="20.100000000000001" customHeight="1" x14ac:dyDescent="0.4">
      <c r="B2011" s="187" t="s">
        <v>446</v>
      </c>
      <c r="C2011" s="187" t="s">
        <v>447</v>
      </c>
      <c r="D2011" s="187" t="s">
        <v>450</v>
      </c>
      <c r="E2011" s="187" t="s">
        <v>451</v>
      </c>
      <c r="F2011" s="187">
        <v>11</v>
      </c>
      <c r="G2011" s="187"/>
      <c r="H2011" s="187"/>
      <c r="I2011" s="187" t="s">
        <v>400</v>
      </c>
      <c r="J2011" s="187" t="s">
        <v>433</v>
      </c>
      <c r="K2011" s="187">
        <v>0.42</v>
      </c>
      <c r="L2011" s="187">
        <v>1.3</v>
      </c>
    </row>
    <row r="2012" spans="2:12" ht="20.100000000000001" customHeight="1" x14ac:dyDescent="0.4">
      <c r="B2012" s="187" t="s">
        <v>446</v>
      </c>
      <c r="C2012" s="187" t="s">
        <v>452</v>
      </c>
      <c r="D2012" s="187" t="s">
        <v>399</v>
      </c>
      <c r="E2012" s="187" t="s">
        <v>407</v>
      </c>
      <c r="F2012" s="187">
        <v>12</v>
      </c>
      <c r="G2012" s="187"/>
      <c r="H2012" s="187"/>
      <c r="I2012" s="187" t="s">
        <v>434</v>
      </c>
      <c r="J2012" s="187" t="s">
        <v>433</v>
      </c>
      <c r="K2012" s="187">
        <v>0.38</v>
      </c>
      <c r="L2012" s="187">
        <v>1.3</v>
      </c>
    </row>
    <row r="2013" spans="2:12" ht="20.100000000000001" customHeight="1" x14ac:dyDescent="0.4">
      <c r="B2013" s="187" t="s">
        <v>446</v>
      </c>
      <c r="C2013" s="187" t="s">
        <v>452</v>
      </c>
      <c r="D2013" s="187" t="s">
        <v>399</v>
      </c>
      <c r="E2013" s="187" t="s">
        <v>407</v>
      </c>
      <c r="F2013" s="187">
        <v>11</v>
      </c>
      <c r="G2013" s="187"/>
      <c r="H2013" s="187"/>
      <c r="I2013" s="187" t="s">
        <v>442</v>
      </c>
      <c r="J2013" s="187" t="s">
        <v>433</v>
      </c>
      <c r="K2013" s="187">
        <v>0.38</v>
      </c>
      <c r="L2013" s="187">
        <v>1.3</v>
      </c>
    </row>
    <row r="2014" spans="2:12" ht="20.100000000000001" customHeight="1" x14ac:dyDescent="0.4">
      <c r="B2014" s="187" t="s">
        <v>446</v>
      </c>
      <c r="C2014" s="187" t="s">
        <v>452</v>
      </c>
      <c r="D2014" s="187" t="s">
        <v>405</v>
      </c>
      <c r="E2014" s="187" t="s">
        <v>407</v>
      </c>
      <c r="F2014" s="187">
        <v>11</v>
      </c>
      <c r="G2014" s="187"/>
      <c r="H2014" s="187"/>
      <c r="I2014" s="187" t="s">
        <v>435</v>
      </c>
      <c r="J2014" s="187" t="s">
        <v>433</v>
      </c>
      <c r="K2014" s="187">
        <v>0.38</v>
      </c>
      <c r="L2014" s="187">
        <v>1.3</v>
      </c>
    </row>
    <row r="2015" spans="2:12" ht="20.100000000000001" customHeight="1" x14ac:dyDescent="0.4">
      <c r="B2015" s="187" t="s">
        <v>446</v>
      </c>
      <c r="C2015" s="187" t="s">
        <v>452</v>
      </c>
      <c r="D2015" s="187" t="s">
        <v>408</v>
      </c>
      <c r="E2015" s="187" t="s">
        <v>407</v>
      </c>
      <c r="F2015" s="187">
        <v>12</v>
      </c>
      <c r="G2015" s="187"/>
      <c r="H2015" s="187"/>
      <c r="I2015" s="187" t="s">
        <v>409</v>
      </c>
      <c r="J2015" s="187" t="s">
        <v>433</v>
      </c>
      <c r="K2015" s="187">
        <v>0.38</v>
      </c>
      <c r="L2015" s="187">
        <v>1.3</v>
      </c>
    </row>
    <row r="2016" spans="2:12" ht="20.100000000000001" customHeight="1" x14ac:dyDescent="0.4">
      <c r="B2016" s="187" t="s">
        <v>446</v>
      </c>
      <c r="C2016" s="187" t="s">
        <v>452</v>
      </c>
      <c r="D2016" s="187" t="s">
        <v>419</v>
      </c>
      <c r="E2016" s="187" t="s">
        <v>403</v>
      </c>
      <c r="F2016" s="187">
        <v>12</v>
      </c>
      <c r="G2016" s="187"/>
      <c r="H2016" s="187"/>
      <c r="I2016" s="187" t="s">
        <v>420</v>
      </c>
      <c r="J2016" s="187" t="s">
        <v>433</v>
      </c>
      <c r="K2016" s="187">
        <v>0.38</v>
      </c>
      <c r="L2016" s="187">
        <v>1.3</v>
      </c>
    </row>
    <row r="2017" spans="2:12" ht="20.100000000000001" customHeight="1" x14ac:dyDescent="0.4">
      <c r="B2017" s="187" t="s">
        <v>446</v>
      </c>
      <c r="C2017" s="187" t="s">
        <v>452</v>
      </c>
      <c r="D2017" s="187" t="s">
        <v>419</v>
      </c>
      <c r="E2017" s="187" t="s">
        <v>400</v>
      </c>
      <c r="F2017" s="187">
        <v>11</v>
      </c>
      <c r="G2017" s="187"/>
      <c r="H2017" s="187"/>
      <c r="I2017" s="187" t="s">
        <v>420</v>
      </c>
      <c r="J2017" s="187" t="s">
        <v>433</v>
      </c>
      <c r="K2017" s="187">
        <v>0.38</v>
      </c>
      <c r="L2017" s="187">
        <v>1.3</v>
      </c>
    </row>
    <row r="2018" spans="2:12" ht="20.100000000000001" customHeight="1" x14ac:dyDescent="0.4">
      <c r="B2018" s="187" t="s">
        <v>446</v>
      </c>
      <c r="C2018" s="187" t="s">
        <v>452</v>
      </c>
      <c r="D2018" s="187" t="s">
        <v>419</v>
      </c>
      <c r="E2018" s="187" t="s">
        <v>403</v>
      </c>
      <c r="F2018" s="187">
        <v>11</v>
      </c>
      <c r="G2018" s="187"/>
      <c r="H2018" s="187"/>
      <c r="I2018" s="187" t="s">
        <v>438</v>
      </c>
      <c r="J2018" s="187" t="s">
        <v>433</v>
      </c>
      <c r="K2018" s="187">
        <v>0.38</v>
      </c>
      <c r="L2018" s="187">
        <v>1.3</v>
      </c>
    </row>
    <row r="2019" spans="2:12" ht="20.100000000000001" customHeight="1" x14ac:dyDescent="0.4">
      <c r="B2019" s="187" t="s">
        <v>446</v>
      </c>
      <c r="C2019" s="187" t="s">
        <v>452</v>
      </c>
      <c r="D2019" s="187" t="s">
        <v>421</v>
      </c>
      <c r="E2019" s="187" t="s">
        <v>403</v>
      </c>
      <c r="F2019" s="187">
        <v>12</v>
      </c>
      <c r="G2019" s="187"/>
      <c r="H2019" s="187"/>
      <c r="I2019" s="187" t="s">
        <v>422</v>
      </c>
      <c r="J2019" s="187" t="s">
        <v>433</v>
      </c>
      <c r="K2019" s="187">
        <v>0.38</v>
      </c>
      <c r="L2019" s="187">
        <v>1.3</v>
      </c>
    </row>
    <row r="2020" spans="2:12" ht="20.100000000000001" customHeight="1" x14ac:dyDescent="0.4">
      <c r="B2020" s="187" t="s">
        <v>446</v>
      </c>
      <c r="C2020" s="187" t="s">
        <v>452</v>
      </c>
      <c r="D2020" s="187" t="s">
        <v>421</v>
      </c>
      <c r="E2020" s="187" t="s">
        <v>400</v>
      </c>
      <c r="F2020" s="187">
        <v>11</v>
      </c>
      <c r="G2020" s="187"/>
      <c r="H2020" s="187"/>
      <c r="I2020" s="187" t="s">
        <v>422</v>
      </c>
      <c r="J2020" s="187" t="s">
        <v>433</v>
      </c>
      <c r="K2020" s="187">
        <v>0.38</v>
      </c>
      <c r="L2020" s="187">
        <v>1.3</v>
      </c>
    </row>
    <row r="2021" spans="2:12" ht="20.100000000000001" customHeight="1" x14ac:dyDescent="0.4">
      <c r="B2021" s="187" t="s">
        <v>446</v>
      </c>
      <c r="C2021" s="187" t="s">
        <v>452</v>
      </c>
      <c r="D2021" s="187" t="s">
        <v>421</v>
      </c>
      <c r="E2021" s="187" t="s">
        <v>403</v>
      </c>
      <c r="F2021" s="187">
        <v>11</v>
      </c>
      <c r="G2021" s="187"/>
      <c r="H2021" s="187"/>
      <c r="I2021" s="187" t="s">
        <v>439</v>
      </c>
      <c r="J2021" s="187" t="s">
        <v>433</v>
      </c>
      <c r="K2021" s="187">
        <v>0.38</v>
      </c>
      <c r="L2021" s="187">
        <v>1.3</v>
      </c>
    </row>
    <row r="2022" spans="2:12" ht="20.100000000000001" customHeight="1" x14ac:dyDescent="0.4">
      <c r="B2022" s="187" t="s">
        <v>446</v>
      </c>
      <c r="C2022" s="187" t="s">
        <v>452</v>
      </c>
      <c r="D2022" s="187" t="s">
        <v>423</v>
      </c>
      <c r="E2022" s="187" t="s">
        <v>403</v>
      </c>
      <c r="F2022" s="187">
        <v>12</v>
      </c>
      <c r="G2022" s="187"/>
      <c r="H2022" s="187"/>
      <c r="I2022" s="187" t="s">
        <v>424</v>
      </c>
      <c r="J2022" s="187" t="s">
        <v>433</v>
      </c>
      <c r="K2022" s="187">
        <v>0.35</v>
      </c>
      <c r="L2022" s="187">
        <v>1.3</v>
      </c>
    </row>
    <row r="2023" spans="2:12" ht="20.100000000000001" customHeight="1" x14ac:dyDescent="0.4">
      <c r="B2023" s="187" t="s">
        <v>446</v>
      </c>
      <c r="C2023" s="187" t="s">
        <v>452</v>
      </c>
      <c r="D2023" s="187" t="s">
        <v>423</v>
      </c>
      <c r="E2023" s="187" t="s">
        <v>400</v>
      </c>
      <c r="F2023" s="187">
        <v>11</v>
      </c>
      <c r="G2023" s="187"/>
      <c r="H2023" s="187"/>
      <c r="I2023" s="187" t="s">
        <v>424</v>
      </c>
      <c r="J2023" s="187" t="s">
        <v>433</v>
      </c>
      <c r="K2023" s="187">
        <v>0.35</v>
      </c>
      <c r="L2023" s="187">
        <v>1.3</v>
      </c>
    </row>
    <row r="2024" spans="2:12" ht="20.100000000000001" customHeight="1" x14ac:dyDescent="0.4">
      <c r="B2024" s="187" t="s">
        <v>446</v>
      </c>
      <c r="C2024" s="187" t="s">
        <v>452</v>
      </c>
      <c r="D2024" s="187" t="s">
        <v>448</v>
      </c>
      <c r="E2024" s="187" t="s">
        <v>403</v>
      </c>
      <c r="F2024" s="187">
        <v>12</v>
      </c>
      <c r="G2024" s="187"/>
      <c r="H2024" s="187"/>
      <c r="I2024" s="187" t="s">
        <v>449</v>
      </c>
      <c r="J2024" s="187" t="s">
        <v>433</v>
      </c>
      <c r="K2024" s="187">
        <v>0.38</v>
      </c>
      <c r="L2024" s="187">
        <v>1.3</v>
      </c>
    </row>
    <row r="2025" spans="2:12" ht="20.100000000000001" customHeight="1" x14ac:dyDescent="0.4">
      <c r="B2025" s="187" t="s">
        <v>446</v>
      </c>
      <c r="C2025" s="187" t="s">
        <v>452</v>
      </c>
      <c r="D2025" s="187" t="s">
        <v>448</v>
      </c>
      <c r="E2025" s="187" t="s">
        <v>400</v>
      </c>
      <c r="F2025" s="187">
        <v>11</v>
      </c>
      <c r="G2025" s="187"/>
      <c r="H2025" s="187"/>
      <c r="I2025" s="187" t="s">
        <v>449</v>
      </c>
      <c r="J2025" s="187" t="s">
        <v>433</v>
      </c>
      <c r="K2025" s="187">
        <v>0.37</v>
      </c>
      <c r="L2025" s="187">
        <v>1.3</v>
      </c>
    </row>
    <row r="2026" spans="2:12" ht="20.100000000000001" customHeight="1" x14ac:dyDescent="0.4">
      <c r="B2026" s="187" t="s">
        <v>446</v>
      </c>
      <c r="C2026" s="187" t="s">
        <v>452</v>
      </c>
      <c r="D2026" s="187" t="s">
        <v>450</v>
      </c>
      <c r="E2026" s="187" t="s">
        <v>403</v>
      </c>
      <c r="F2026" s="187">
        <v>12</v>
      </c>
      <c r="G2026" s="187"/>
      <c r="H2026" s="187"/>
      <c r="I2026" s="187" t="s">
        <v>451</v>
      </c>
      <c r="J2026" s="187" t="s">
        <v>433</v>
      </c>
      <c r="K2026" s="187">
        <v>0.38</v>
      </c>
      <c r="L2026" s="187">
        <v>1.3</v>
      </c>
    </row>
    <row r="2027" spans="2:12" ht="20.100000000000001" customHeight="1" x14ac:dyDescent="0.4">
      <c r="B2027" s="187" t="s">
        <v>446</v>
      </c>
      <c r="C2027" s="187" t="s">
        <v>452</v>
      </c>
      <c r="D2027" s="187" t="s">
        <v>450</v>
      </c>
      <c r="E2027" s="187" t="s">
        <v>400</v>
      </c>
      <c r="F2027" s="187">
        <v>11</v>
      </c>
      <c r="G2027" s="187"/>
      <c r="H2027" s="187"/>
      <c r="I2027" s="187" t="s">
        <v>451</v>
      </c>
      <c r="J2027" s="187" t="s">
        <v>433</v>
      </c>
      <c r="K2027" s="187">
        <v>0.37</v>
      </c>
      <c r="L2027" s="187">
        <v>1.3</v>
      </c>
    </row>
    <row r="2028" spans="2:12" ht="20.100000000000001" customHeight="1" x14ac:dyDescent="0.4">
      <c r="B2028" s="187" t="s">
        <v>446</v>
      </c>
      <c r="C2028" s="187" t="s">
        <v>460</v>
      </c>
      <c r="D2028" s="187" t="s">
        <v>399</v>
      </c>
      <c r="E2028" s="187" t="s">
        <v>434</v>
      </c>
      <c r="F2028" s="187">
        <v>13</v>
      </c>
      <c r="G2028" s="187"/>
      <c r="H2028" s="187"/>
      <c r="I2028" s="187" t="s">
        <v>429</v>
      </c>
      <c r="J2028" s="187" t="s">
        <v>433</v>
      </c>
      <c r="K2028" s="187">
        <v>0.42</v>
      </c>
      <c r="L2028" s="187">
        <v>1.3</v>
      </c>
    </row>
    <row r="2029" spans="2:12" ht="20.100000000000001" customHeight="1" x14ac:dyDescent="0.4">
      <c r="B2029" s="187" t="s">
        <v>446</v>
      </c>
      <c r="C2029" s="187" t="s">
        <v>460</v>
      </c>
      <c r="D2029" s="187" t="s">
        <v>399</v>
      </c>
      <c r="E2029" s="187" t="s">
        <v>434</v>
      </c>
      <c r="F2029" s="187">
        <v>12</v>
      </c>
      <c r="G2029" s="187"/>
      <c r="H2029" s="187"/>
      <c r="I2029" s="187" t="s">
        <v>432</v>
      </c>
      <c r="J2029" s="187" t="s">
        <v>433</v>
      </c>
      <c r="K2029" s="187">
        <v>0.42</v>
      </c>
      <c r="L2029" s="187">
        <v>1.3</v>
      </c>
    </row>
    <row r="2030" spans="2:12" ht="20.100000000000001" customHeight="1" x14ac:dyDescent="0.4">
      <c r="B2030" s="187" t="s">
        <v>446</v>
      </c>
      <c r="C2030" s="187" t="s">
        <v>460</v>
      </c>
      <c r="D2030" s="187" t="s">
        <v>405</v>
      </c>
      <c r="E2030" s="187" t="s">
        <v>406</v>
      </c>
      <c r="F2030" s="187">
        <v>13</v>
      </c>
      <c r="G2030" s="187"/>
      <c r="H2030" s="187"/>
      <c r="I2030" s="187" t="s">
        <v>432</v>
      </c>
      <c r="J2030" s="187" t="s">
        <v>433</v>
      </c>
      <c r="K2030" s="187">
        <v>0.42</v>
      </c>
      <c r="L2030" s="187">
        <v>1.3</v>
      </c>
    </row>
    <row r="2031" spans="2:12" ht="20.100000000000001" customHeight="1" x14ac:dyDescent="0.4">
      <c r="B2031" s="187" t="s">
        <v>446</v>
      </c>
      <c r="C2031" s="187" t="s">
        <v>460</v>
      </c>
      <c r="D2031" s="187" t="s">
        <v>408</v>
      </c>
      <c r="E2031" s="187" t="s">
        <v>409</v>
      </c>
      <c r="F2031" s="187">
        <v>13</v>
      </c>
      <c r="G2031" s="187"/>
      <c r="H2031" s="187"/>
      <c r="I2031" s="187" t="s">
        <v>429</v>
      </c>
      <c r="J2031" s="187" t="s">
        <v>433</v>
      </c>
      <c r="K2031" s="187">
        <v>0.42</v>
      </c>
      <c r="L2031" s="187">
        <v>1.3</v>
      </c>
    </row>
    <row r="2032" spans="2:12" ht="20.100000000000001" customHeight="1" x14ac:dyDescent="0.4">
      <c r="B2032" s="187" t="s">
        <v>446</v>
      </c>
      <c r="C2032" s="187" t="s">
        <v>460</v>
      </c>
      <c r="D2032" s="187" t="s">
        <v>408</v>
      </c>
      <c r="E2032" s="187" t="s">
        <v>409</v>
      </c>
      <c r="F2032" s="187">
        <v>12</v>
      </c>
      <c r="G2032" s="187"/>
      <c r="H2032" s="187"/>
      <c r="I2032" s="187" t="s">
        <v>432</v>
      </c>
      <c r="J2032" s="187" t="s">
        <v>433</v>
      </c>
      <c r="K2032" s="187">
        <v>0.42</v>
      </c>
      <c r="L2032" s="187">
        <v>1.3</v>
      </c>
    </row>
    <row r="2033" spans="2:12" ht="20.100000000000001" customHeight="1" x14ac:dyDescent="0.4">
      <c r="B2033" s="187" t="s">
        <v>446</v>
      </c>
      <c r="C2033" s="187" t="s">
        <v>460</v>
      </c>
      <c r="D2033" s="187" t="s">
        <v>419</v>
      </c>
      <c r="E2033" s="187" t="s">
        <v>420</v>
      </c>
      <c r="F2033" s="187">
        <v>12</v>
      </c>
      <c r="G2033" s="187"/>
      <c r="H2033" s="187"/>
      <c r="I2033" s="187" t="s">
        <v>428</v>
      </c>
      <c r="J2033" s="187" t="s">
        <v>433</v>
      </c>
      <c r="K2033" s="187">
        <v>0.4</v>
      </c>
      <c r="L2033" s="187">
        <v>1.3</v>
      </c>
    </row>
    <row r="2034" spans="2:12" ht="20.100000000000001" customHeight="1" x14ac:dyDescent="0.4">
      <c r="B2034" s="187" t="s">
        <v>446</v>
      </c>
      <c r="C2034" s="187" t="s">
        <v>460</v>
      </c>
      <c r="D2034" s="187" t="s">
        <v>421</v>
      </c>
      <c r="E2034" s="187" t="s">
        <v>422</v>
      </c>
      <c r="F2034" s="187">
        <v>12</v>
      </c>
      <c r="G2034" s="187"/>
      <c r="H2034" s="187"/>
      <c r="I2034" s="187" t="s">
        <v>428</v>
      </c>
      <c r="J2034" s="187" t="s">
        <v>433</v>
      </c>
      <c r="K2034" s="187">
        <v>0.4</v>
      </c>
      <c r="L2034" s="187">
        <v>1.3</v>
      </c>
    </row>
    <row r="2035" spans="2:12" ht="20.100000000000001" customHeight="1" x14ac:dyDescent="0.4">
      <c r="B2035" s="187" t="s">
        <v>446</v>
      </c>
      <c r="C2035" s="187" t="s">
        <v>460</v>
      </c>
      <c r="D2035" s="187" t="s">
        <v>423</v>
      </c>
      <c r="E2035" s="187" t="s">
        <v>424</v>
      </c>
      <c r="F2035" s="187">
        <v>12</v>
      </c>
      <c r="G2035" s="187"/>
      <c r="H2035" s="187"/>
      <c r="I2035" s="187" t="s">
        <v>428</v>
      </c>
      <c r="J2035" s="187" t="s">
        <v>433</v>
      </c>
      <c r="K2035" s="187">
        <v>0.28999999999999998</v>
      </c>
      <c r="L2035" s="187">
        <v>1.3</v>
      </c>
    </row>
    <row r="2036" spans="2:12" ht="20.100000000000001" customHeight="1" x14ac:dyDescent="0.4">
      <c r="B2036" s="187" t="s">
        <v>446</v>
      </c>
      <c r="C2036" s="187" t="s">
        <v>460</v>
      </c>
      <c r="D2036" s="187" t="s">
        <v>448</v>
      </c>
      <c r="E2036" s="187" t="s">
        <v>449</v>
      </c>
      <c r="F2036" s="187">
        <v>12</v>
      </c>
      <c r="G2036" s="187"/>
      <c r="H2036" s="187"/>
      <c r="I2036" s="187" t="s">
        <v>428</v>
      </c>
      <c r="J2036" s="187" t="s">
        <v>433</v>
      </c>
      <c r="K2036" s="187">
        <v>0.39</v>
      </c>
      <c r="L2036" s="187">
        <v>1.3</v>
      </c>
    </row>
    <row r="2037" spans="2:12" ht="20.100000000000001" customHeight="1" x14ac:dyDescent="0.4">
      <c r="B2037" s="187" t="s">
        <v>446</v>
      </c>
      <c r="C2037" s="187" t="s">
        <v>460</v>
      </c>
      <c r="D2037" s="187" t="s">
        <v>450</v>
      </c>
      <c r="E2037" s="187" t="s">
        <v>451</v>
      </c>
      <c r="F2037" s="187">
        <v>12</v>
      </c>
      <c r="G2037" s="187"/>
      <c r="H2037" s="187"/>
      <c r="I2037" s="187" t="s">
        <v>428</v>
      </c>
      <c r="J2037" s="187" t="s">
        <v>433</v>
      </c>
      <c r="K2037" s="187">
        <v>0.39</v>
      </c>
      <c r="L2037" s="187">
        <v>1.3</v>
      </c>
    </row>
    <row r="2038" spans="2:12" ht="20.100000000000001" customHeight="1" x14ac:dyDescent="0.4">
      <c r="B2038" s="187" t="s">
        <v>446</v>
      </c>
      <c r="C2038" s="187" t="s">
        <v>460</v>
      </c>
      <c r="D2038" s="187" t="s">
        <v>399</v>
      </c>
      <c r="E2038" s="187" t="s">
        <v>429</v>
      </c>
      <c r="F2038" s="187">
        <v>13</v>
      </c>
      <c r="G2038" s="187"/>
      <c r="H2038" s="187"/>
      <c r="I2038" s="187" t="s">
        <v>434</v>
      </c>
      <c r="J2038" s="187" t="s">
        <v>433</v>
      </c>
      <c r="K2038" s="187">
        <v>0.37</v>
      </c>
      <c r="L2038" s="187">
        <v>1.3</v>
      </c>
    </row>
    <row r="2039" spans="2:12" ht="20.100000000000001" customHeight="1" x14ac:dyDescent="0.4">
      <c r="B2039" s="187" t="s">
        <v>446</v>
      </c>
      <c r="C2039" s="187" t="s">
        <v>460</v>
      </c>
      <c r="D2039" s="187" t="s">
        <v>408</v>
      </c>
      <c r="E2039" s="187" t="s">
        <v>429</v>
      </c>
      <c r="F2039" s="187">
        <v>13</v>
      </c>
      <c r="G2039" s="187"/>
      <c r="H2039" s="187"/>
      <c r="I2039" s="187" t="s">
        <v>409</v>
      </c>
      <c r="J2039" s="187" t="s">
        <v>433</v>
      </c>
      <c r="K2039" s="187">
        <v>0.37</v>
      </c>
      <c r="L2039" s="187">
        <v>1.3</v>
      </c>
    </row>
    <row r="2040" spans="2:12" ht="20.100000000000001" customHeight="1" x14ac:dyDescent="0.4">
      <c r="B2040" s="187" t="s">
        <v>446</v>
      </c>
      <c r="C2040" s="187" t="s">
        <v>460</v>
      </c>
      <c r="D2040" s="187" t="s">
        <v>419</v>
      </c>
      <c r="E2040" s="187" t="s">
        <v>428</v>
      </c>
      <c r="F2040" s="187">
        <v>12</v>
      </c>
      <c r="G2040" s="187"/>
      <c r="H2040" s="187"/>
      <c r="I2040" s="187" t="s">
        <v>420</v>
      </c>
      <c r="J2040" s="187" t="s">
        <v>433</v>
      </c>
      <c r="K2040" s="187">
        <v>0.37</v>
      </c>
      <c r="L2040" s="187">
        <v>1.3</v>
      </c>
    </row>
    <row r="2041" spans="2:12" ht="20.100000000000001" customHeight="1" x14ac:dyDescent="0.4">
      <c r="B2041" s="187" t="s">
        <v>446</v>
      </c>
      <c r="C2041" s="187" t="s">
        <v>460</v>
      </c>
      <c r="D2041" s="187" t="s">
        <v>421</v>
      </c>
      <c r="E2041" s="187" t="s">
        <v>428</v>
      </c>
      <c r="F2041" s="187">
        <v>12</v>
      </c>
      <c r="G2041" s="187"/>
      <c r="H2041" s="187"/>
      <c r="I2041" s="187" t="s">
        <v>422</v>
      </c>
      <c r="J2041" s="187" t="s">
        <v>433</v>
      </c>
      <c r="K2041" s="187">
        <v>0.37</v>
      </c>
      <c r="L2041" s="187">
        <v>1.3</v>
      </c>
    </row>
    <row r="2042" spans="2:12" ht="20.100000000000001" customHeight="1" x14ac:dyDescent="0.4">
      <c r="B2042" s="187" t="s">
        <v>446</v>
      </c>
      <c r="C2042" s="187" t="s">
        <v>460</v>
      </c>
      <c r="D2042" s="187" t="s">
        <v>423</v>
      </c>
      <c r="E2042" s="187" t="s">
        <v>428</v>
      </c>
      <c r="F2042" s="187">
        <v>12</v>
      </c>
      <c r="G2042" s="187"/>
      <c r="H2042" s="187"/>
      <c r="I2042" s="187" t="s">
        <v>424</v>
      </c>
      <c r="J2042" s="187" t="s">
        <v>433</v>
      </c>
      <c r="K2042" s="187">
        <v>0.34</v>
      </c>
      <c r="L2042" s="187">
        <v>1.3</v>
      </c>
    </row>
    <row r="2043" spans="2:12" ht="20.100000000000001" customHeight="1" x14ac:dyDescent="0.4">
      <c r="B2043" s="187" t="s">
        <v>446</v>
      </c>
      <c r="C2043" s="187" t="s">
        <v>460</v>
      </c>
      <c r="D2043" s="187" t="s">
        <v>448</v>
      </c>
      <c r="E2043" s="187" t="s">
        <v>428</v>
      </c>
      <c r="F2043" s="187">
        <v>12</v>
      </c>
      <c r="G2043" s="187"/>
      <c r="H2043" s="187"/>
      <c r="I2043" s="187" t="s">
        <v>449</v>
      </c>
      <c r="J2043" s="187" t="s">
        <v>433</v>
      </c>
      <c r="K2043" s="187">
        <v>0.36</v>
      </c>
      <c r="L2043" s="187">
        <v>1.3</v>
      </c>
    </row>
    <row r="2044" spans="2:12" ht="20.100000000000001" customHeight="1" x14ac:dyDescent="0.4">
      <c r="B2044" s="187" t="s">
        <v>446</v>
      </c>
      <c r="C2044" s="187" t="s">
        <v>460</v>
      </c>
      <c r="D2044" s="187" t="s">
        <v>450</v>
      </c>
      <c r="E2044" s="187" t="s">
        <v>428</v>
      </c>
      <c r="F2044" s="187">
        <v>12</v>
      </c>
      <c r="G2044" s="187"/>
      <c r="H2044" s="187"/>
      <c r="I2044" s="187" t="s">
        <v>451</v>
      </c>
      <c r="J2044" s="187" t="s">
        <v>433</v>
      </c>
      <c r="K2044" s="187">
        <v>0.36</v>
      </c>
      <c r="L2044" s="187">
        <v>1.3</v>
      </c>
    </row>
    <row r="2045" spans="2:12" ht="20.100000000000001" customHeight="1" x14ac:dyDescent="0.4">
      <c r="B2045" s="187" t="s">
        <v>446</v>
      </c>
      <c r="C2045" s="187" t="s">
        <v>459</v>
      </c>
      <c r="D2045" s="187" t="s">
        <v>399</v>
      </c>
      <c r="E2045" s="187" t="s">
        <v>442</v>
      </c>
      <c r="F2045" s="187">
        <v>12</v>
      </c>
      <c r="G2045" s="187"/>
      <c r="H2045" s="187"/>
      <c r="I2045" s="187" t="s">
        <v>437</v>
      </c>
      <c r="J2045" s="187" t="s">
        <v>433</v>
      </c>
      <c r="K2045" s="187">
        <v>0.56000000000000005</v>
      </c>
      <c r="L2045" s="187">
        <v>1.3</v>
      </c>
    </row>
    <row r="2046" spans="2:12" ht="20.100000000000001" customHeight="1" x14ac:dyDescent="0.4">
      <c r="B2046" s="187" t="s">
        <v>446</v>
      </c>
      <c r="C2046" s="187" t="s">
        <v>459</v>
      </c>
      <c r="D2046" s="187" t="s">
        <v>399</v>
      </c>
      <c r="E2046" s="187" t="s">
        <v>437</v>
      </c>
      <c r="F2046" s="187">
        <v>12</v>
      </c>
      <c r="G2046" s="187"/>
      <c r="H2046" s="187"/>
      <c r="I2046" s="187" t="s">
        <v>442</v>
      </c>
      <c r="J2046" s="187" t="s">
        <v>433</v>
      </c>
      <c r="K2046" s="187">
        <v>0.52</v>
      </c>
      <c r="L2046" s="187">
        <v>1.3</v>
      </c>
    </row>
    <row r="2047" spans="2:12" ht="20.100000000000001" customHeight="1" x14ac:dyDescent="0.4">
      <c r="B2047" s="187" t="s">
        <v>446</v>
      </c>
      <c r="C2047" s="187" t="s">
        <v>447</v>
      </c>
      <c r="D2047" s="187" t="s">
        <v>399</v>
      </c>
      <c r="E2047" s="187" t="s">
        <v>442</v>
      </c>
      <c r="F2047" s="187">
        <v>12</v>
      </c>
      <c r="G2047" s="187"/>
      <c r="H2047" s="187"/>
      <c r="I2047" s="187" t="s">
        <v>436</v>
      </c>
      <c r="J2047" s="187" t="s">
        <v>433</v>
      </c>
      <c r="K2047" s="187">
        <v>0.45</v>
      </c>
      <c r="L2047" s="187">
        <v>1.3</v>
      </c>
    </row>
    <row r="2048" spans="2:12" ht="20.100000000000001" customHeight="1" x14ac:dyDescent="0.4">
      <c r="B2048" s="187" t="s">
        <v>446</v>
      </c>
      <c r="C2048" s="187" t="s">
        <v>452</v>
      </c>
      <c r="D2048" s="187" t="s">
        <v>399</v>
      </c>
      <c r="E2048" s="187" t="s">
        <v>436</v>
      </c>
      <c r="F2048" s="187">
        <v>12</v>
      </c>
      <c r="G2048" s="187"/>
      <c r="H2048" s="187"/>
      <c r="I2048" s="187" t="s">
        <v>442</v>
      </c>
      <c r="J2048" s="187" t="s">
        <v>433</v>
      </c>
      <c r="K2048" s="187">
        <v>0.38</v>
      </c>
      <c r="L2048" s="187">
        <v>1.3</v>
      </c>
    </row>
    <row r="2049" spans="2:12" ht="20.100000000000001" customHeight="1" x14ac:dyDescent="0.4">
      <c r="B2049" s="187" t="s">
        <v>446</v>
      </c>
      <c r="C2049" s="187" t="s">
        <v>459</v>
      </c>
      <c r="D2049" s="187" t="s">
        <v>399</v>
      </c>
      <c r="E2049" s="187" t="s">
        <v>404</v>
      </c>
      <c r="F2049" s="187">
        <v>12</v>
      </c>
      <c r="G2049" s="187"/>
      <c r="H2049" s="187"/>
      <c r="I2049" s="187" t="s">
        <v>411</v>
      </c>
      <c r="J2049" s="187" t="s">
        <v>433</v>
      </c>
      <c r="K2049" s="187">
        <v>0.57999999999999996</v>
      </c>
      <c r="L2049" s="187">
        <v>1.3</v>
      </c>
    </row>
    <row r="2050" spans="2:12" ht="20.100000000000001" customHeight="1" x14ac:dyDescent="0.4">
      <c r="B2050" s="187" t="s">
        <v>446</v>
      </c>
      <c r="C2050" s="187" t="s">
        <v>459</v>
      </c>
      <c r="D2050" s="187" t="s">
        <v>399</v>
      </c>
      <c r="E2050" s="187" t="s">
        <v>411</v>
      </c>
      <c r="F2050" s="187">
        <v>12</v>
      </c>
      <c r="G2050" s="187"/>
      <c r="H2050" s="187"/>
      <c r="I2050" s="187" t="s">
        <v>404</v>
      </c>
      <c r="J2050" s="187" t="s">
        <v>433</v>
      </c>
      <c r="K2050" s="187">
        <v>0.54</v>
      </c>
      <c r="L2050" s="187">
        <v>1.3</v>
      </c>
    </row>
    <row r="2051" spans="2:12" ht="20.100000000000001" customHeight="1" x14ac:dyDescent="0.4">
      <c r="B2051" s="187" t="s">
        <v>446</v>
      </c>
      <c r="C2051" s="187" t="s">
        <v>447</v>
      </c>
      <c r="D2051" s="187" t="s">
        <v>399</v>
      </c>
      <c r="E2051" s="187" t="s">
        <v>404</v>
      </c>
      <c r="F2051" s="187">
        <v>12</v>
      </c>
      <c r="G2051" s="187"/>
      <c r="H2051" s="187"/>
      <c r="I2051" s="187" t="s">
        <v>403</v>
      </c>
      <c r="J2051" s="187" t="s">
        <v>433</v>
      </c>
      <c r="K2051" s="187">
        <v>0.46</v>
      </c>
      <c r="L2051" s="187">
        <v>1.3</v>
      </c>
    </row>
    <row r="2052" spans="2:12" ht="20.100000000000001" customHeight="1" x14ac:dyDescent="0.4">
      <c r="B2052" s="187" t="s">
        <v>446</v>
      </c>
      <c r="C2052" s="187" t="s">
        <v>452</v>
      </c>
      <c r="D2052" s="187" t="s">
        <v>399</v>
      </c>
      <c r="E2052" s="187" t="s">
        <v>403</v>
      </c>
      <c r="F2052" s="187">
        <v>12</v>
      </c>
      <c r="G2052" s="187"/>
      <c r="H2052" s="187"/>
      <c r="I2052" s="187" t="s">
        <v>404</v>
      </c>
      <c r="J2052" s="187" t="s">
        <v>433</v>
      </c>
      <c r="K2052" s="187">
        <v>0.38</v>
      </c>
      <c r="L2052" s="187">
        <v>1.3</v>
      </c>
    </row>
    <row r="2053" spans="2:12" ht="20.100000000000001" customHeight="1" x14ac:dyDescent="0.4">
      <c r="B2053" s="187" t="s">
        <v>446</v>
      </c>
      <c r="C2053" s="187" t="s">
        <v>460</v>
      </c>
      <c r="D2053" s="187" t="s">
        <v>399</v>
      </c>
      <c r="E2053" s="187" t="s">
        <v>404</v>
      </c>
      <c r="F2053" s="187">
        <v>12</v>
      </c>
      <c r="G2053" s="187"/>
      <c r="H2053" s="187"/>
      <c r="I2053" s="187" t="s">
        <v>428</v>
      </c>
      <c r="J2053" s="187" t="s">
        <v>433</v>
      </c>
      <c r="K2053" s="187">
        <v>0.43</v>
      </c>
      <c r="L2053" s="187">
        <v>1.3</v>
      </c>
    </row>
    <row r="2054" spans="2:12" ht="20.100000000000001" customHeight="1" x14ac:dyDescent="0.4">
      <c r="B2054" s="187" t="s">
        <v>446</v>
      </c>
      <c r="C2054" s="187" t="s">
        <v>460</v>
      </c>
      <c r="D2054" s="187" t="s">
        <v>399</v>
      </c>
      <c r="E2054" s="187" t="s">
        <v>428</v>
      </c>
      <c r="F2054" s="187">
        <v>12</v>
      </c>
      <c r="G2054" s="187"/>
      <c r="H2054" s="187"/>
      <c r="I2054" s="187" t="s">
        <v>404</v>
      </c>
      <c r="J2054" s="187" t="s">
        <v>433</v>
      </c>
      <c r="K2054" s="187">
        <v>0.37</v>
      </c>
      <c r="L2054" s="187">
        <v>1.3</v>
      </c>
    </row>
    <row r="2055" spans="2:12" ht="20.100000000000001" customHeight="1" x14ac:dyDescent="0.4">
      <c r="B2055" s="187" t="s">
        <v>397</v>
      </c>
      <c r="C2055" s="187" t="s">
        <v>445</v>
      </c>
      <c r="D2055" s="187" t="s">
        <v>405</v>
      </c>
      <c r="E2055" s="187" t="s">
        <v>434</v>
      </c>
      <c r="F2055" s="187">
        <v>8</v>
      </c>
      <c r="G2055" s="187" t="s">
        <v>435</v>
      </c>
      <c r="H2055" s="187">
        <v>8</v>
      </c>
      <c r="I2055" s="187" t="s">
        <v>418</v>
      </c>
      <c r="J2055" s="187" t="s">
        <v>433</v>
      </c>
      <c r="K2055" s="187">
        <v>0.52</v>
      </c>
      <c r="L2055" s="187">
        <v>1.3</v>
      </c>
    </row>
    <row r="2056" spans="2:12" ht="20.100000000000001" customHeight="1" x14ac:dyDescent="0.4">
      <c r="B2056" s="187" t="s">
        <v>397</v>
      </c>
      <c r="C2056" s="187" t="s">
        <v>445</v>
      </c>
      <c r="D2056" s="187" t="s">
        <v>408</v>
      </c>
      <c r="E2056" s="187" t="s">
        <v>442</v>
      </c>
      <c r="F2056" s="187">
        <v>7</v>
      </c>
      <c r="G2056" s="187" t="s">
        <v>409</v>
      </c>
      <c r="H2056" s="187">
        <v>8</v>
      </c>
      <c r="I2056" s="187" t="s">
        <v>437</v>
      </c>
      <c r="J2056" s="187" t="s">
        <v>433</v>
      </c>
      <c r="K2056" s="187">
        <v>0.51</v>
      </c>
      <c r="L2056" s="187">
        <v>1.3</v>
      </c>
    </row>
    <row r="2057" spans="2:12" ht="20.100000000000001" customHeight="1" x14ac:dyDescent="0.4">
      <c r="B2057" s="187" t="s">
        <v>397</v>
      </c>
      <c r="C2057" s="187" t="s">
        <v>445</v>
      </c>
      <c r="D2057" s="187" t="s">
        <v>419</v>
      </c>
      <c r="E2057" s="187" t="s">
        <v>434</v>
      </c>
      <c r="F2057" s="187">
        <v>7</v>
      </c>
      <c r="G2057" s="187" t="s">
        <v>420</v>
      </c>
      <c r="H2057" s="187">
        <v>8</v>
      </c>
      <c r="I2057" s="187" t="s">
        <v>418</v>
      </c>
      <c r="J2057" s="187" t="s">
        <v>433</v>
      </c>
      <c r="K2057" s="187">
        <v>0.51</v>
      </c>
      <c r="L2057" s="187">
        <v>1.3</v>
      </c>
    </row>
    <row r="2058" spans="2:12" ht="20.100000000000001" customHeight="1" x14ac:dyDescent="0.4">
      <c r="B2058" s="187" t="s">
        <v>397</v>
      </c>
      <c r="C2058" s="187" t="s">
        <v>445</v>
      </c>
      <c r="D2058" s="187" t="s">
        <v>421</v>
      </c>
      <c r="E2058" s="187" t="s">
        <v>434</v>
      </c>
      <c r="F2058" s="187">
        <v>7</v>
      </c>
      <c r="G2058" s="187" t="s">
        <v>422</v>
      </c>
      <c r="H2058" s="187">
        <v>8</v>
      </c>
      <c r="I2058" s="187" t="s">
        <v>418</v>
      </c>
      <c r="J2058" s="187" t="s">
        <v>433</v>
      </c>
      <c r="K2058" s="187">
        <v>0.51</v>
      </c>
      <c r="L2058" s="187">
        <v>1.3</v>
      </c>
    </row>
    <row r="2059" spans="2:12" ht="20.100000000000001" customHeight="1" x14ac:dyDescent="0.4">
      <c r="B2059" s="187" t="s">
        <v>397</v>
      </c>
      <c r="C2059" s="187" t="s">
        <v>445</v>
      </c>
      <c r="D2059" s="187" t="s">
        <v>423</v>
      </c>
      <c r="E2059" s="187" t="s">
        <v>434</v>
      </c>
      <c r="F2059" s="187">
        <v>7</v>
      </c>
      <c r="G2059" s="187" t="s">
        <v>424</v>
      </c>
      <c r="H2059" s="187">
        <v>8</v>
      </c>
      <c r="I2059" s="187" t="s">
        <v>418</v>
      </c>
      <c r="J2059" s="187" t="s">
        <v>433</v>
      </c>
      <c r="K2059" s="187">
        <v>0.41</v>
      </c>
      <c r="L2059" s="187">
        <v>1.3</v>
      </c>
    </row>
    <row r="2060" spans="2:12" ht="20.100000000000001" customHeight="1" x14ac:dyDescent="0.4">
      <c r="B2060" s="187" t="s">
        <v>446</v>
      </c>
      <c r="C2060" s="187" t="s">
        <v>459</v>
      </c>
      <c r="D2060" s="187" t="s">
        <v>399</v>
      </c>
      <c r="E2060" s="187" t="s">
        <v>444</v>
      </c>
      <c r="F2060" s="187">
        <v>12</v>
      </c>
      <c r="G2060" s="187"/>
      <c r="H2060" s="187"/>
      <c r="I2060" s="187" t="s">
        <v>412</v>
      </c>
      <c r="J2060" s="187" t="s">
        <v>433</v>
      </c>
      <c r="K2060" s="187">
        <v>0.56999999999999995</v>
      </c>
      <c r="L2060" s="187">
        <v>1.3</v>
      </c>
    </row>
    <row r="2061" spans="2:12" ht="20.100000000000001" customHeight="1" x14ac:dyDescent="0.4">
      <c r="B2061" s="187" t="s">
        <v>446</v>
      </c>
      <c r="C2061" s="187" t="s">
        <v>459</v>
      </c>
      <c r="D2061" s="187" t="s">
        <v>405</v>
      </c>
      <c r="E2061" s="187" t="s">
        <v>406</v>
      </c>
      <c r="F2061" s="187">
        <v>12</v>
      </c>
      <c r="G2061" s="187"/>
      <c r="H2061" s="187"/>
      <c r="I2061" s="187" t="s">
        <v>411</v>
      </c>
      <c r="J2061" s="187" t="s">
        <v>433</v>
      </c>
      <c r="K2061" s="187">
        <v>0.57999999999999996</v>
      </c>
      <c r="L2061" s="187">
        <v>1.3</v>
      </c>
    </row>
    <row r="2062" spans="2:12" ht="20.100000000000001" customHeight="1" x14ac:dyDescent="0.4">
      <c r="B2062" s="187" t="s">
        <v>446</v>
      </c>
      <c r="C2062" s="187" t="s">
        <v>459</v>
      </c>
      <c r="D2062" s="187" t="s">
        <v>405</v>
      </c>
      <c r="E2062" s="187" t="s">
        <v>406</v>
      </c>
      <c r="F2062" s="187">
        <v>12</v>
      </c>
      <c r="G2062" s="187"/>
      <c r="H2062" s="187"/>
      <c r="I2062" s="187" t="s">
        <v>412</v>
      </c>
      <c r="J2062" s="187" t="s">
        <v>433</v>
      </c>
      <c r="K2062" s="187">
        <v>0.56999999999999995</v>
      </c>
      <c r="L2062" s="187">
        <v>1.3</v>
      </c>
    </row>
    <row r="2063" spans="2:12" ht="20.100000000000001" customHeight="1" x14ac:dyDescent="0.4">
      <c r="B2063" s="187" t="s">
        <v>446</v>
      </c>
      <c r="C2063" s="187" t="s">
        <v>459</v>
      </c>
      <c r="D2063" s="187" t="s">
        <v>405</v>
      </c>
      <c r="E2063" s="187" t="s">
        <v>406</v>
      </c>
      <c r="F2063" s="187">
        <v>12</v>
      </c>
      <c r="G2063" s="187"/>
      <c r="H2063" s="187"/>
      <c r="I2063" s="187" t="s">
        <v>418</v>
      </c>
      <c r="J2063" s="187" t="s">
        <v>433</v>
      </c>
      <c r="K2063" s="187">
        <v>0.56999999999999995</v>
      </c>
      <c r="L2063" s="187">
        <v>1.3</v>
      </c>
    </row>
    <row r="2064" spans="2:12" ht="20.100000000000001" customHeight="1" x14ac:dyDescent="0.4">
      <c r="B2064" s="187" t="s">
        <v>446</v>
      </c>
      <c r="C2064" s="187" t="s">
        <v>459</v>
      </c>
      <c r="D2064" s="187" t="s">
        <v>408</v>
      </c>
      <c r="E2064" s="187" t="s">
        <v>409</v>
      </c>
      <c r="F2064" s="187">
        <v>12</v>
      </c>
      <c r="G2064" s="187"/>
      <c r="H2064" s="187"/>
      <c r="I2064" s="187" t="s">
        <v>411</v>
      </c>
      <c r="J2064" s="187" t="s">
        <v>433</v>
      </c>
      <c r="K2064" s="187">
        <v>0.56999999999999995</v>
      </c>
      <c r="L2064" s="187">
        <v>1.3</v>
      </c>
    </row>
    <row r="2065" spans="2:12" ht="20.100000000000001" customHeight="1" x14ac:dyDescent="0.4">
      <c r="B2065" s="187" t="s">
        <v>446</v>
      </c>
      <c r="C2065" s="187" t="s">
        <v>459</v>
      </c>
      <c r="D2065" s="187" t="s">
        <v>408</v>
      </c>
      <c r="E2065" s="187" t="s">
        <v>409</v>
      </c>
      <c r="F2065" s="187">
        <v>12</v>
      </c>
      <c r="G2065" s="187"/>
      <c r="H2065" s="187"/>
      <c r="I2065" s="187" t="s">
        <v>412</v>
      </c>
      <c r="J2065" s="187" t="s">
        <v>433</v>
      </c>
      <c r="K2065" s="187">
        <v>0.56999999999999995</v>
      </c>
      <c r="L2065" s="187">
        <v>1.3</v>
      </c>
    </row>
    <row r="2066" spans="2:12" ht="20.100000000000001" customHeight="1" x14ac:dyDescent="0.4">
      <c r="B2066" s="187" t="s">
        <v>446</v>
      </c>
      <c r="C2066" s="187" t="s">
        <v>459</v>
      </c>
      <c r="D2066" s="187" t="s">
        <v>453</v>
      </c>
      <c r="E2066" s="187" t="s">
        <v>411</v>
      </c>
      <c r="F2066" s="187">
        <v>12</v>
      </c>
      <c r="G2066" s="187"/>
      <c r="H2066" s="187"/>
      <c r="I2066" s="187" t="s">
        <v>454</v>
      </c>
      <c r="J2066" s="187" t="s">
        <v>433</v>
      </c>
      <c r="K2066" s="187">
        <v>0.54</v>
      </c>
      <c r="L2066" s="187">
        <v>1.3</v>
      </c>
    </row>
    <row r="2067" spans="2:12" ht="20.100000000000001" customHeight="1" x14ac:dyDescent="0.4">
      <c r="B2067" s="187" t="s">
        <v>446</v>
      </c>
      <c r="C2067" s="187" t="s">
        <v>459</v>
      </c>
      <c r="D2067" s="187" t="s">
        <v>453</v>
      </c>
      <c r="E2067" s="187" t="s">
        <v>412</v>
      </c>
      <c r="F2067" s="187">
        <v>12</v>
      </c>
      <c r="G2067" s="187"/>
      <c r="H2067" s="187"/>
      <c r="I2067" s="187" t="s">
        <v>454</v>
      </c>
      <c r="J2067" s="187" t="s">
        <v>433</v>
      </c>
      <c r="K2067" s="187">
        <v>0.53</v>
      </c>
      <c r="L2067" s="187">
        <v>1.3</v>
      </c>
    </row>
    <row r="2068" spans="2:12" ht="20.100000000000001" customHeight="1" x14ac:dyDescent="0.4">
      <c r="B2068" s="187" t="s">
        <v>446</v>
      </c>
      <c r="C2068" s="187" t="s">
        <v>459</v>
      </c>
      <c r="D2068" s="187" t="s">
        <v>453</v>
      </c>
      <c r="E2068" s="187" t="s">
        <v>418</v>
      </c>
      <c r="F2068" s="187">
        <v>12</v>
      </c>
      <c r="G2068" s="187"/>
      <c r="H2068" s="187"/>
      <c r="I2068" s="187" t="s">
        <v>454</v>
      </c>
      <c r="J2068" s="187" t="s">
        <v>433</v>
      </c>
      <c r="K2068" s="187">
        <v>0.53</v>
      </c>
      <c r="L2068" s="187">
        <v>1.3</v>
      </c>
    </row>
    <row r="2069" spans="2:12" ht="20.100000000000001" customHeight="1" x14ac:dyDescent="0.4">
      <c r="B2069" s="187" t="s">
        <v>446</v>
      </c>
      <c r="C2069" s="187" t="s">
        <v>459</v>
      </c>
      <c r="D2069" s="187" t="s">
        <v>455</v>
      </c>
      <c r="E2069" s="187" t="s">
        <v>411</v>
      </c>
      <c r="F2069" s="187">
        <v>12</v>
      </c>
      <c r="G2069" s="187"/>
      <c r="H2069" s="187"/>
      <c r="I2069" s="187" t="s">
        <v>456</v>
      </c>
      <c r="J2069" s="187" t="s">
        <v>433</v>
      </c>
      <c r="K2069" s="187">
        <v>0.54</v>
      </c>
      <c r="L2069" s="187">
        <v>1.3</v>
      </c>
    </row>
    <row r="2070" spans="2:12" ht="20.100000000000001" customHeight="1" x14ac:dyDescent="0.4">
      <c r="B2070" s="187" t="s">
        <v>446</v>
      </c>
      <c r="C2070" s="187" t="s">
        <v>459</v>
      </c>
      <c r="D2070" s="187" t="s">
        <v>455</v>
      </c>
      <c r="E2070" s="187" t="s">
        <v>412</v>
      </c>
      <c r="F2070" s="187">
        <v>12</v>
      </c>
      <c r="G2070" s="187"/>
      <c r="H2070" s="187"/>
      <c r="I2070" s="187" t="s">
        <v>456</v>
      </c>
      <c r="J2070" s="187" t="s">
        <v>433</v>
      </c>
      <c r="K2070" s="187">
        <v>0.53</v>
      </c>
      <c r="L2070" s="187">
        <v>1.3</v>
      </c>
    </row>
    <row r="2071" spans="2:12" ht="20.100000000000001" customHeight="1" x14ac:dyDescent="0.4">
      <c r="B2071" s="187" t="s">
        <v>446</v>
      </c>
      <c r="C2071" s="187" t="s">
        <v>459</v>
      </c>
      <c r="D2071" s="187" t="s">
        <v>455</v>
      </c>
      <c r="E2071" s="187" t="s">
        <v>418</v>
      </c>
      <c r="F2071" s="187">
        <v>12</v>
      </c>
      <c r="G2071" s="187"/>
      <c r="H2071" s="187"/>
      <c r="I2071" s="187" t="s">
        <v>456</v>
      </c>
      <c r="J2071" s="187" t="s">
        <v>433</v>
      </c>
      <c r="K2071" s="187">
        <v>0.53</v>
      </c>
      <c r="L2071" s="187">
        <v>1.3</v>
      </c>
    </row>
    <row r="2072" spans="2:12" ht="20.100000000000001" customHeight="1" x14ac:dyDescent="0.4">
      <c r="B2072" s="187" t="s">
        <v>446</v>
      </c>
      <c r="C2072" s="187" t="s">
        <v>459</v>
      </c>
      <c r="D2072" s="187" t="s">
        <v>399</v>
      </c>
      <c r="E2072" s="187" t="s">
        <v>412</v>
      </c>
      <c r="F2072" s="187">
        <v>12</v>
      </c>
      <c r="G2072" s="187"/>
      <c r="H2072" s="187"/>
      <c r="I2072" s="187" t="s">
        <v>444</v>
      </c>
      <c r="J2072" s="187" t="s">
        <v>433</v>
      </c>
      <c r="K2072" s="187">
        <v>0.53</v>
      </c>
      <c r="L2072" s="187">
        <v>1.3</v>
      </c>
    </row>
    <row r="2073" spans="2:12" ht="20.100000000000001" customHeight="1" x14ac:dyDescent="0.4">
      <c r="B2073" s="187" t="s">
        <v>446</v>
      </c>
      <c r="C2073" s="187" t="s">
        <v>459</v>
      </c>
      <c r="D2073" s="187" t="s">
        <v>405</v>
      </c>
      <c r="E2073" s="187" t="s">
        <v>411</v>
      </c>
      <c r="F2073" s="187">
        <v>12</v>
      </c>
      <c r="G2073" s="187"/>
      <c r="H2073" s="187"/>
      <c r="I2073" s="187" t="s">
        <v>406</v>
      </c>
      <c r="J2073" s="187" t="s">
        <v>433</v>
      </c>
      <c r="K2073" s="187">
        <v>0.54</v>
      </c>
      <c r="L2073" s="187">
        <v>1.3</v>
      </c>
    </row>
    <row r="2074" spans="2:12" ht="20.100000000000001" customHeight="1" x14ac:dyDescent="0.4">
      <c r="B2074" s="187" t="s">
        <v>446</v>
      </c>
      <c r="C2074" s="187" t="s">
        <v>459</v>
      </c>
      <c r="D2074" s="187" t="s">
        <v>405</v>
      </c>
      <c r="E2074" s="187" t="s">
        <v>412</v>
      </c>
      <c r="F2074" s="187">
        <v>12</v>
      </c>
      <c r="G2074" s="187"/>
      <c r="H2074" s="187"/>
      <c r="I2074" s="187" t="s">
        <v>406</v>
      </c>
      <c r="J2074" s="187" t="s">
        <v>433</v>
      </c>
      <c r="K2074" s="187">
        <v>0.53</v>
      </c>
      <c r="L2074" s="187">
        <v>1.3</v>
      </c>
    </row>
    <row r="2075" spans="2:12" ht="20.100000000000001" customHeight="1" x14ac:dyDescent="0.4">
      <c r="B2075" s="187" t="s">
        <v>446</v>
      </c>
      <c r="C2075" s="187" t="s">
        <v>459</v>
      </c>
      <c r="D2075" s="187" t="s">
        <v>405</v>
      </c>
      <c r="E2075" s="187" t="s">
        <v>418</v>
      </c>
      <c r="F2075" s="187">
        <v>12</v>
      </c>
      <c r="G2075" s="187"/>
      <c r="H2075" s="187"/>
      <c r="I2075" s="187" t="s">
        <v>406</v>
      </c>
      <c r="J2075" s="187" t="s">
        <v>433</v>
      </c>
      <c r="K2075" s="187">
        <v>0.53</v>
      </c>
      <c r="L2075" s="187">
        <v>1.3</v>
      </c>
    </row>
    <row r="2076" spans="2:12" ht="20.100000000000001" customHeight="1" x14ac:dyDescent="0.4">
      <c r="B2076" s="187" t="s">
        <v>446</v>
      </c>
      <c r="C2076" s="187" t="s">
        <v>459</v>
      </c>
      <c r="D2076" s="187" t="s">
        <v>408</v>
      </c>
      <c r="E2076" s="187" t="s">
        <v>411</v>
      </c>
      <c r="F2076" s="187">
        <v>12</v>
      </c>
      <c r="G2076" s="187"/>
      <c r="H2076" s="187"/>
      <c r="I2076" s="187" t="s">
        <v>409</v>
      </c>
      <c r="J2076" s="187" t="s">
        <v>433</v>
      </c>
      <c r="K2076" s="187">
        <v>0.54</v>
      </c>
      <c r="L2076" s="187">
        <v>1.3</v>
      </c>
    </row>
    <row r="2077" spans="2:12" ht="20.100000000000001" customHeight="1" x14ac:dyDescent="0.4">
      <c r="B2077" s="187" t="s">
        <v>446</v>
      </c>
      <c r="C2077" s="187" t="s">
        <v>459</v>
      </c>
      <c r="D2077" s="187" t="s">
        <v>408</v>
      </c>
      <c r="E2077" s="187" t="s">
        <v>412</v>
      </c>
      <c r="F2077" s="187">
        <v>12</v>
      </c>
      <c r="G2077" s="187"/>
      <c r="H2077" s="187"/>
      <c r="I2077" s="187" t="s">
        <v>409</v>
      </c>
      <c r="J2077" s="187" t="s">
        <v>433</v>
      </c>
      <c r="K2077" s="187">
        <v>0.53</v>
      </c>
      <c r="L2077" s="187">
        <v>1.3</v>
      </c>
    </row>
    <row r="2078" spans="2:12" ht="20.100000000000001" customHeight="1" x14ac:dyDescent="0.4">
      <c r="B2078" s="187" t="s">
        <v>446</v>
      </c>
      <c r="C2078" s="187" t="s">
        <v>447</v>
      </c>
      <c r="D2078" s="187" t="s">
        <v>399</v>
      </c>
      <c r="E2078" s="187" t="s">
        <v>444</v>
      </c>
      <c r="F2078" s="187">
        <v>12</v>
      </c>
      <c r="G2078" s="187"/>
      <c r="H2078" s="187"/>
      <c r="I2078" s="187" t="s">
        <v>400</v>
      </c>
      <c r="J2078" s="187" t="s">
        <v>433</v>
      </c>
      <c r="K2078" s="187">
        <v>0.45</v>
      </c>
      <c r="L2078" s="187">
        <v>1.3</v>
      </c>
    </row>
    <row r="2079" spans="2:12" ht="20.100000000000001" customHeight="1" x14ac:dyDescent="0.4">
      <c r="B2079" s="187" t="s">
        <v>446</v>
      </c>
      <c r="C2079" s="187" t="s">
        <v>447</v>
      </c>
      <c r="D2079" s="187" t="s">
        <v>405</v>
      </c>
      <c r="E2079" s="187" t="s">
        <v>406</v>
      </c>
      <c r="F2079" s="187">
        <v>12</v>
      </c>
      <c r="G2079" s="187"/>
      <c r="H2079" s="187"/>
      <c r="I2079" s="187" t="s">
        <v>403</v>
      </c>
      <c r="J2079" s="187" t="s">
        <v>433</v>
      </c>
      <c r="K2079" s="187">
        <v>0.45</v>
      </c>
      <c r="L2079" s="187">
        <v>1.3</v>
      </c>
    </row>
    <row r="2080" spans="2:12" ht="20.100000000000001" customHeight="1" x14ac:dyDescent="0.4">
      <c r="B2080" s="187" t="s">
        <v>446</v>
      </c>
      <c r="C2080" s="187" t="s">
        <v>447</v>
      </c>
      <c r="D2080" s="187" t="s">
        <v>405</v>
      </c>
      <c r="E2080" s="187" t="s">
        <v>406</v>
      </c>
      <c r="F2080" s="187">
        <v>12</v>
      </c>
      <c r="G2080" s="187"/>
      <c r="H2080" s="187"/>
      <c r="I2080" s="187" t="s">
        <v>400</v>
      </c>
      <c r="J2080" s="187" t="s">
        <v>433</v>
      </c>
      <c r="K2080" s="187">
        <v>0.45</v>
      </c>
      <c r="L2080" s="187">
        <v>1.3</v>
      </c>
    </row>
    <row r="2081" spans="2:12" ht="20.100000000000001" customHeight="1" x14ac:dyDescent="0.4">
      <c r="B2081" s="187" t="s">
        <v>446</v>
      </c>
      <c r="C2081" s="187" t="s">
        <v>447</v>
      </c>
      <c r="D2081" s="187" t="s">
        <v>405</v>
      </c>
      <c r="E2081" s="187" t="s">
        <v>406</v>
      </c>
      <c r="F2081" s="187">
        <v>12</v>
      </c>
      <c r="G2081" s="187"/>
      <c r="H2081" s="187"/>
      <c r="I2081" s="187" t="s">
        <v>407</v>
      </c>
      <c r="J2081" s="187" t="s">
        <v>433</v>
      </c>
      <c r="K2081" s="187">
        <v>0.45</v>
      </c>
      <c r="L2081" s="187">
        <v>1.3</v>
      </c>
    </row>
    <row r="2082" spans="2:12" ht="20.100000000000001" customHeight="1" x14ac:dyDescent="0.4">
      <c r="B2082" s="187" t="s">
        <v>446</v>
      </c>
      <c r="C2082" s="187" t="s">
        <v>447</v>
      </c>
      <c r="D2082" s="187" t="s">
        <v>408</v>
      </c>
      <c r="E2082" s="187" t="s">
        <v>409</v>
      </c>
      <c r="F2082" s="187">
        <v>12</v>
      </c>
      <c r="G2082" s="187"/>
      <c r="H2082" s="187"/>
      <c r="I2082" s="187" t="s">
        <v>403</v>
      </c>
      <c r="J2082" s="187" t="s">
        <v>433</v>
      </c>
      <c r="K2082" s="187">
        <v>0.45</v>
      </c>
      <c r="L2082" s="187">
        <v>1.3</v>
      </c>
    </row>
    <row r="2083" spans="2:12" ht="20.100000000000001" customHeight="1" x14ac:dyDescent="0.4">
      <c r="B2083" s="187" t="s">
        <v>446</v>
      </c>
      <c r="C2083" s="187" t="s">
        <v>447</v>
      </c>
      <c r="D2083" s="187" t="s">
        <v>408</v>
      </c>
      <c r="E2083" s="187" t="s">
        <v>409</v>
      </c>
      <c r="F2083" s="187">
        <v>12</v>
      </c>
      <c r="G2083" s="187"/>
      <c r="H2083" s="187"/>
      <c r="I2083" s="187" t="s">
        <v>400</v>
      </c>
      <c r="J2083" s="187" t="s">
        <v>433</v>
      </c>
      <c r="K2083" s="187">
        <v>0.45</v>
      </c>
      <c r="L2083" s="187">
        <v>1.3</v>
      </c>
    </row>
    <row r="2084" spans="2:12" ht="20.100000000000001" customHeight="1" x14ac:dyDescent="0.4">
      <c r="B2084" s="187" t="s">
        <v>446</v>
      </c>
      <c r="C2084" s="187" t="s">
        <v>452</v>
      </c>
      <c r="D2084" s="187" t="s">
        <v>399</v>
      </c>
      <c r="E2084" s="187" t="s">
        <v>400</v>
      </c>
      <c r="F2084" s="187">
        <v>12</v>
      </c>
      <c r="G2084" s="187"/>
      <c r="H2084" s="187"/>
      <c r="I2084" s="187" t="s">
        <v>444</v>
      </c>
      <c r="J2084" s="187" t="s">
        <v>433</v>
      </c>
      <c r="K2084" s="187">
        <v>0.38</v>
      </c>
      <c r="L2084" s="187">
        <v>1.3</v>
      </c>
    </row>
    <row r="2085" spans="2:12" ht="20.100000000000001" customHeight="1" x14ac:dyDescent="0.4">
      <c r="B2085" s="187" t="s">
        <v>446</v>
      </c>
      <c r="C2085" s="187" t="s">
        <v>452</v>
      </c>
      <c r="D2085" s="187" t="s">
        <v>405</v>
      </c>
      <c r="E2085" s="187" t="s">
        <v>403</v>
      </c>
      <c r="F2085" s="187">
        <v>12</v>
      </c>
      <c r="G2085" s="187"/>
      <c r="H2085" s="187"/>
      <c r="I2085" s="187" t="s">
        <v>406</v>
      </c>
      <c r="J2085" s="187" t="s">
        <v>433</v>
      </c>
      <c r="K2085" s="187">
        <v>0.38</v>
      </c>
      <c r="L2085" s="187">
        <v>1.3</v>
      </c>
    </row>
    <row r="2086" spans="2:12" ht="20.100000000000001" customHeight="1" x14ac:dyDescent="0.4">
      <c r="B2086" s="187" t="s">
        <v>446</v>
      </c>
      <c r="C2086" s="187" t="s">
        <v>452</v>
      </c>
      <c r="D2086" s="187" t="s">
        <v>405</v>
      </c>
      <c r="E2086" s="187" t="s">
        <v>400</v>
      </c>
      <c r="F2086" s="187">
        <v>12</v>
      </c>
      <c r="G2086" s="187"/>
      <c r="H2086" s="187"/>
      <c r="I2086" s="187" t="s">
        <v>406</v>
      </c>
      <c r="J2086" s="187" t="s">
        <v>433</v>
      </c>
      <c r="K2086" s="187">
        <v>0.38</v>
      </c>
      <c r="L2086" s="187">
        <v>1.3</v>
      </c>
    </row>
    <row r="2087" spans="2:12" ht="20.100000000000001" customHeight="1" x14ac:dyDescent="0.4">
      <c r="B2087" s="187" t="s">
        <v>446</v>
      </c>
      <c r="C2087" s="187" t="s">
        <v>452</v>
      </c>
      <c r="D2087" s="187" t="s">
        <v>405</v>
      </c>
      <c r="E2087" s="187" t="s">
        <v>407</v>
      </c>
      <c r="F2087" s="187">
        <v>12</v>
      </c>
      <c r="G2087" s="187"/>
      <c r="H2087" s="187"/>
      <c r="I2087" s="187" t="s">
        <v>406</v>
      </c>
      <c r="J2087" s="187" t="s">
        <v>433</v>
      </c>
      <c r="K2087" s="187">
        <v>0.38</v>
      </c>
      <c r="L2087" s="187">
        <v>1.3</v>
      </c>
    </row>
    <row r="2088" spans="2:12" ht="20.100000000000001" customHeight="1" x14ac:dyDescent="0.4">
      <c r="B2088" s="187" t="s">
        <v>446</v>
      </c>
      <c r="C2088" s="187" t="s">
        <v>452</v>
      </c>
      <c r="D2088" s="187" t="s">
        <v>408</v>
      </c>
      <c r="E2088" s="187" t="s">
        <v>403</v>
      </c>
      <c r="F2088" s="187">
        <v>12</v>
      </c>
      <c r="G2088" s="187"/>
      <c r="H2088" s="187"/>
      <c r="I2088" s="187" t="s">
        <v>409</v>
      </c>
      <c r="J2088" s="187" t="s">
        <v>433</v>
      </c>
      <c r="K2088" s="187">
        <v>0.38</v>
      </c>
      <c r="L2088" s="187">
        <v>1.3</v>
      </c>
    </row>
    <row r="2089" spans="2:12" ht="20.100000000000001" customHeight="1" x14ac:dyDescent="0.4">
      <c r="B2089" s="187" t="s">
        <v>446</v>
      </c>
      <c r="C2089" s="187" t="s">
        <v>452</v>
      </c>
      <c r="D2089" s="187" t="s">
        <v>408</v>
      </c>
      <c r="E2089" s="187" t="s">
        <v>400</v>
      </c>
      <c r="F2089" s="187">
        <v>12</v>
      </c>
      <c r="G2089" s="187"/>
      <c r="H2089" s="187"/>
      <c r="I2089" s="187" t="s">
        <v>409</v>
      </c>
      <c r="J2089" s="187" t="s">
        <v>433</v>
      </c>
      <c r="K2089" s="187">
        <v>0.38</v>
      </c>
      <c r="L2089" s="187">
        <v>1.3</v>
      </c>
    </row>
    <row r="2090" spans="2:12" ht="20.100000000000001" customHeight="1" x14ac:dyDescent="0.4">
      <c r="B2090" s="187" t="s">
        <v>446</v>
      </c>
      <c r="C2090" s="187" t="s">
        <v>452</v>
      </c>
      <c r="D2090" s="187" t="s">
        <v>453</v>
      </c>
      <c r="E2090" s="187" t="s">
        <v>403</v>
      </c>
      <c r="F2090" s="187">
        <v>12</v>
      </c>
      <c r="G2090" s="187"/>
      <c r="H2090" s="187"/>
      <c r="I2090" s="187" t="s">
        <v>454</v>
      </c>
      <c r="J2090" s="187" t="s">
        <v>433</v>
      </c>
      <c r="K2090" s="187">
        <v>0.38</v>
      </c>
      <c r="L2090" s="187">
        <v>1.3</v>
      </c>
    </row>
    <row r="2091" spans="2:12" ht="20.100000000000001" customHeight="1" x14ac:dyDescent="0.4">
      <c r="B2091" s="187" t="s">
        <v>446</v>
      </c>
      <c r="C2091" s="187" t="s">
        <v>452</v>
      </c>
      <c r="D2091" s="187" t="s">
        <v>453</v>
      </c>
      <c r="E2091" s="187" t="s">
        <v>400</v>
      </c>
      <c r="F2091" s="187">
        <v>12</v>
      </c>
      <c r="G2091" s="187"/>
      <c r="H2091" s="187"/>
      <c r="I2091" s="187" t="s">
        <v>454</v>
      </c>
      <c r="J2091" s="187" t="s">
        <v>433</v>
      </c>
      <c r="K2091" s="187">
        <v>0.38</v>
      </c>
      <c r="L2091" s="187">
        <v>1.3</v>
      </c>
    </row>
    <row r="2092" spans="2:12" ht="20.100000000000001" customHeight="1" x14ac:dyDescent="0.4">
      <c r="B2092" s="187" t="s">
        <v>446</v>
      </c>
      <c r="C2092" s="187" t="s">
        <v>452</v>
      </c>
      <c r="D2092" s="187" t="s">
        <v>453</v>
      </c>
      <c r="E2092" s="187" t="s">
        <v>407</v>
      </c>
      <c r="F2092" s="187">
        <v>12</v>
      </c>
      <c r="G2092" s="187"/>
      <c r="H2092" s="187"/>
      <c r="I2092" s="187" t="s">
        <v>454</v>
      </c>
      <c r="J2092" s="187" t="s">
        <v>433</v>
      </c>
      <c r="K2092" s="187">
        <v>0.38</v>
      </c>
      <c r="L2092" s="187">
        <v>1.3</v>
      </c>
    </row>
    <row r="2093" spans="2:12" ht="20.100000000000001" customHeight="1" x14ac:dyDescent="0.4">
      <c r="B2093" s="187" t="s">
        <v>446</v>
      </c>
      <c r="C2093" s="187" t="s">
        <v>452</v>
      </c>
      <c r="D2093" s="187" t="s">
        <v>455</v>
      </c>
      <c r="E2093" s="187" t="s">
        <v>403</v>
      </c>
      <c r="F2093" s="187">
        <v>12</v>
      </c>
      <c r="G2093" s="187"/>
      <c r="H2093" s="187"/>
      <c r="I2093" s="187" t="s">
        <v>456</v>
      </c>
      <c r="J2093" s="187" t="s">
        <v>433</v>
      </c>
      <c r="K2093" s="187">
        <v>0.38</v>
      </c>
      <c r="L2093" s="187">
        <v>1.3</v>
      </c>
    </row>
    <row r="2094" spans="2:12" ht="20.100000000000001" customHeight="1" x14ac:dyDescent="0.4">
      <c r="B2094" s="187" t="s">
        <v>446</v>
      </c>
      <c r="C2094" s="187" t="s">
        <v>452</v>
      </c>
      <c r="D2094" s="187" t="s">
        <v>455</v>
      </c>
      <c r="E2094" s="187" t="s">
        <v>400</v>
      </c>
      <c r="F2094" s="187">
        <v>12</v>
      </c>
      <c r="G2094" s="187"/>
      <c r="H2094" s="187"/>
      <c r="I2094" s="187" t="s">
        <v>456</v>
      </c>
      <c r="J2094" s="187" t="s">
        <v>433</v>
      </c>
      <c r="K2094" s="187">
        <v>0.38</v>
      </c>
      <c r="L2094" s="187">
        <v>1.3</v>
      </c>
    </row>
    <row r="2095" spans="2:12" ht="20.100000000000001" customHeight="1" x14ac:dyDescent="0.4">
      <c r="B2095" s="187" t="s">
        <v>446</v>
      </c>
      <c r="C2095" s="187" t="s">
        <v>452</v>
      </c>
      <c r="D2095" s="187" t="s">
        <v>455</v>
      </c>
      <c r="E2095" s="187" t="s">
        <v>407</v>
      </c>
      <c r="F2095" s="187">
        <v>12</v>
      </c>
      <c r="G2095" s="187"/>
      <c r="H2095" s="187"/>
      <c r="I2095" s="187" t="s">
        <v>456</v>
      </c>
      <c r="J2095" s="187" t="s">
        <v>433</v>
      </c>
      <c r="K2095" s="187">
        <v>0.38</v>
      </c>
      <c r="L2095" s="187">
        <v>1.3</v>
      </c>
    </row>
    <row r="2096" spans="2:12" ht="20.100000000000001" customHeight="1" x14ac:dyDescent="0.4">
      <c r="B2096" s="187" t="s">
        <v>446</v>
      </c>
      <c r="C2096" s="187" t="s">
        <v>460</v>
      </c>
      <c r="D2096" s="187" t="s">
        <v>399</v>
      </c>
      <c r="E2096" s="187" t="s">
        <v>444</v>
      </c>
      <c r="F2096" s="187">
        <v>12</v>
      </c>
      <c r="G2096" s="187"/>
      <c r="H2096" s="187"/>
      <c r="I2096" s="187" t="s">
        <v>429</v>
      </c>
      <c r="J2096" s="187" t="s">
        <v>433</v>
      </c>
      <c r="K2096" s="187">
        <v>0.43</v>
      </c>
      <c r="L2096" s="187">
        <v>1.3</v>
      </c>
    </row>
    <row r="2097" spans="2:12" ht="20.100000000000001" customHeight="1" x14ac:dyDescent="0.4">
      <c r="B2097" s="187" t="s">
        <v>446</v>
      </c>
      <c r="C2097" s="187" t="s">
        <v>460</v>
      </c>
      <c r="D2097" s="187" t="s">
        <v>405</v>
      </c>
      <c r="E2097" s="187" t="s">
        <v>406</v>
      </c>
      <c r="F2097" s="187">
        <v>12</v>
      </c>
      <c r="G2097" s="187"/>
      <c r="H2097" s="187"/>
      <c r="I2097" s="187" t="s">
        <v>428</v>
      </c>
      <c r="J2097" s="187" t="s">
        <v>433</v>
      </c>
      <c r="K2097" s="187">
        <v>0.43</v>
      </c>
      <c r="L2097" s="187">
        <v>1.3</v>
      </c>
    </row>
    <row r="2098" spans="2:12" ht="20.100000000000001" customHeight="1" x14ac:dyDescent="0.4">
      <c r="B2098" s="187" t="s">
        <v>446</v>
      </c>
      <c r="C2098" s="187" t="s">
        <v>460</v>
      </c>
      <c r="D2098" s="187" t="s">
        <v>405</v>
      </c>
      <c r="E2098" s="187" t="s">
        <v>406</v>
      </c>
      <c r="F2098" s="187">
        <v>12</v>
      </c>
      <c r="G2098" s="187"/>
      <c r="H2098" s="187"/>
      <c r="I2098" s="187" t="s">
        <v>429</v>
      </c>
      <c r="J2098" s="187" t="s">
        <v>433</v>
      </c>
      <c r="K2098" s="187">
        <v>0.43</v>
      </c>
      <c r="L2098" s="187">
        <v>1.3</v>
      </c>
    </row>
    <row r="2099" spans="2:12" ht="20.100000000000001" customHeight="1" x14ac:dyDescent="0.4">
      <c r="B2099" s="187" t="s">
        <v>446</v>
      </c>
      <c r="C2099" s="187" t="s">
        <v>460</v>
      </c>
      <c r="D2099" s="187" t="s">
        <v>405</v>
      </c>
      <c r="E2099" s="187" t="s">
        <v>406</v>
      </c>
      <c r="F2099" s="187">
        <v>12</v>
      </c>
      <c r="G2099" s="187"/>
      <c r="H2099" s="187"/>
      <c r="I2099" s="187" t="s">
        <v>432</v>
      </c>
      <c r="J2099" s="187" t="s">
        <v>433</v>
      </c>
      <c r="K2099" s="187">
        <v>0.42</v>
      </c>
      <c r="L2099" s="187">
        <v>1.3</v>
      </c>
    </row>
    <row r="2100" spans="2:12" ht="20.100000000000001" customHeight="1" x14ac:dyDescent="0.4">
      <c r="B2100" s="187" t="s">
        <v>446</v>
      </c>
      <c r="C2100" s="187" t="s">
        <v>460</v>
      </c>
      <c r="D2100" s="187" t="s">
        <v>408</v>
      </c>
      <c r="E2100" s="187" t="s">
        <v>409</v>
      </c>
      <c r="F2100" s="187">
        <v>12</v>
      </c>
      <c r="G2100" s="187"/>
      <c r="H2100" s="187"/>
      <c r="I2100" s="187" t="s">
        <v>428</v>
      </c>
      <c r="J2100" s="187" t="s">
        <v>433</v>
      </c>
      <c r="K2100" s="187">
        <v>0.42</v>
      </c>
      <c r="L2100" s="187">
        <v>1.3</v>
      </c>
    </row>
    <row r="2101" spans="2:12" ht="20.100000000000001" customHeight="1" x14ac:dyDescent="0.4">
      <c r="B2101" s="187" t="s">
        <v>446</v>
      </c>
      <c r="C2101" s="187" t="s">
        <v>460</v>
      </c>
      <c r="D2101" s="187" t="s">
        <v>408</v>
      </c>
      <c r="E2101" s="187" t="s">
        <v>409</v>
      </c>
      <c r="F2101" s="187">
        <v>12</v>
      </c>
      <c r="G2101" s="187"/>
      <c r="H2101" s="187"/>
      <c r="I2101" s="187" t="s">
        <v>429</v>
      </c>
      <c r="J2101" s="187" t="s">
        <v>433</v>
      </c>
      <c r="K2101" s="187">
        <v>0.42</v>
      </c>
      <c r="L2101" s="187">
        <v>1.3</v>
      </c>
    </row>
    <row r="2102" spans="2:12" ht="20.100000000000001" customHeight="1" x14ac:dyDescent="0.4">
      <c r="B2102" s="187" t="s">
        <v>446</v>
      </c>
      <c r="C2102" s="187" t="s">
        <v>460</v>
      </c>
      <c r="D2102" s="187" t="s">
        <v>453</v>
      </c>
      <c r="E2102" s="187" t="s">
        <v>428</v>
      </c>
      <c r="F2102" s="187">
        <v>12</v>
      </c>
      <c r="G2102" s="187"/>
      <c r="H2102" s="187"/>
      <c r="I2102" s="187" t="s">
        <v>454</v>
      </c>
      <c r="J2102" s="187" t="s">
        <v>433</v>
      </c>
      <c r="K2102" s="187">
        <v>0.37</v>
      </c>
      <c r="L2102" s="187">
        <v>1.3</v>
      </c>
    </row>
    <row r="2103" spans="2:12" ht="20.100000000000001" customHeight="1" x14ac:dyDescent="0.4">
      <c r="B2103" s="187" t="s">
        <v>446</v>
      </c>
      <c r="C2103" s="187" t="s">
        <v>460</v>
      </c>
      <c r="D2103" s="187" t="s">
        <v>453</v>
      </c>
      <c r="E2103" s="187" t="s">
        <v>429</v>
      </c>
      <c r="F2103" s="187">
        <v>12</v>
      </c>
      <c r="G2103" s="187"/>
      <c r="H2103" s="187"/>
      <c r="I2103" s="187" t="s">
        <v>454</v>
      </c>
      <c r="J2103" s="187" t="s">
        <v>433</v>
      </c>
      <c r="K2103" s="187">
        <v>0.37</v>
      </c>
      <c r="L2103" s="187">
        <v>1.3</v>
      </c>
    </row>
    <row r="2104" spans="2:12" ht="20.100000000000001" customHeight="1" x14ac:dyDescent="0.4">
      <c r="B2104" s="187" t="s">
        <v>446</v>
      </c>
      <c r="C2104" s="187" t="s">
        <v>460</v>
      </c>
      <c r="D2104" s="187" t="s">
        <v>455</v>
      </c>
      <c r="E2104" s="187" t="s">
        <v>428</v>
      </c>
      <c r="F2104" s="187">
        <v>12</v>
      </c>
      <c r="G2104" s="187"/>
      <c r="H2104" s="187"/>
      <c r="I2104" s="187" t="s">
        <v>456</v>
      </c>
      <c r="J2104" s="187" t="s">
        <v>433</v>
      </c>
      <c r="K2104" s="187">
        <v>0.37</v>
      </c>
      <c r="L2104" s="187">
        <v>1.3</v>
      </c>
    </row>
    <row r="2105" spans="2:12" ht="20.100000000000001" customHeight="1" x14ac:dyDescent="0.4">
      <c r="B2105" s="187" t="s">
        <v>446</v>
      </c>
      <c r="C2105" s="187" t="s">
        <v>460</v>
      </c>
      <c r="D2105" s="187" t="s">
        <v>455</v>
      </c>
      <c r="E2105" s="187" t="s">
        <v>429</v>
      </c>
      <c r="F2105" s="187">
        <v>12</v>
      </c>
      <c r="G2105" s="187"/>
      <c r="H2105" s="187"/>
      <c r="I2105" s="187" t="s">
        <v>456</v>
      </c>
      <c r="J2105" s="187" t="s">
        <v>433</v>
      </c>
      <c r="K2105" s="187">
        <v>0.37</v>
      </c>
      <c r="L2105" s="187">
        <v>1.3</v>
      </c>
    </row>
    <row r="2106" spans="2:12" ht="20.100000000000001" customHeight="1" x14ac:dyDescent="0.4">
      <c r="B2106" s="187" t="s">
        <v>446</v>
      </c>
      <c r="C2106" s="187" t="s">
        <v>460</v>
      </c>
      <c r="D2106" s="187" t="s">
        <v>399</v>
      </c>
      <c r="E2106" s="187" t="s">
        <v>429</v>
      </c>
      <c r="F2106" s="187">
        <v>12</v>
      </c>
      <c r="G2106" s="187"/>
      <c r="H2106" s="187"/>
      <c r="I2106" s="187" t="s">
        <v>444</v>
      </c>
      <c r="J2106" s="187" t="s">
        <v>433</v>
      </c>
      <c r="K2106" s="187">
        <v>0.37</v>
      </c>
      <c r="L2106" s="187">
        <v>1.3</v>
      </c>
    </row>
    <row r="2107" spans="2:12" ht="20.100000000000001" customHeight="1" x14ac:dyDescent="0.4">
      <c r="B2107" s="187" t="s">
        <v>446</v>
      </c>
      <c r="C2107" s="187" t="s">
        <v>460</v>
      </c>
      <c r="D2107" s="187" t="s">
        <v>405</v>
      </c>
      <c r="E2107" s="187" t="s">
        <v>428</v>
      </c>
      <c r="F2107" s="187">
        <v>12</v>
      </c>
      <c r="G2107" s="187"/>
      <c r="H2107" s="187"/>
      <c r="I2107" s="187" t="s">
        <v>406</v>
      </c>
      <c r="J2107" s="187" t="s">
        <v>433</v>
      </c>
      <c r="K2107" s="187">
        <v>0.37</v>
      </c>
      <c r="L2107" s="187">
        <v>1.3</v>
      </c>
    </row>
    <row r="2108" spans="2:12" ht="20.100000000000001" customHeight="1" x14ac:dyDescent="0.4">
      <c r="B2108" s="187" t="s">
        <v>446</v>
      </c>
      <c r="C2108" s="187" t="s">
        <v>460</v>
      </c>
      <c r="D2108" s="187" t="s">
        <v>405</v>
      </c>
      <c r="E2108" s="187" t="s">
        <v>429</v>
      </c>
      <c r="F2108" s="187">
        <v>12</v>
      </c>
      <c r="G2108" s="187"/>
      <c r="H2108" s="187"/>
      <c r="I2108" s="187" t="s">
        <v>406</v>
      </c>
      <c r="J2108" s="187" t="s">
        <v>433</v>
      </c>
      <c r="K2108" s="187">
        <v>0.37</v>
      </c>
      <c r="L2108" s="187">
        <v>1.3</v>
      </c>
    </row>
    <row r="2109" spans="2:12" ht="20.100000000000001" customHeight="1" x14ac:dyDescent="0.4">
      <c r="B2109" s="187" t="s">
        <v>446</v>
      </c>
      <c r="C2109" s="187" t="s">
        <v>460</v>
      </c>
      <c r="D2109" s="187" t="s">
        <v>408</v>
      </c>
      <c r="E2109" s="187" t="s">
        <v>428</v>
      </c>
      <c r="F2109" s="187">
        <v>12</v>
      </c>
      <c r="G2109" s="187"/>
      <c r="H2109" s="187"/>
      <c r="I2109" s="187" t="s">
        <v>409</v>
      </c>
      <c r="J2109" s="187" t="s">
        <v>433</v>
      </c>
      <c r="K2109" s="187">
        <v>0.37</v>
      </c>
      <c r="L2109" s="187">
        <v>1.3</v>
      </c>
    </row>
    <row r="2110" spans="2:12" ht="20.100000000000001" customHeight="1" x14ac:dyDescent="0.4">
      <c r="B2110" s="187" t="s">
        <v>446</v>
      </c>
      <c r="C2110" s="187" t="s">
        <v>460</v>
      </c>
      <c r="D2110" s="187" t="s">
        <v>408</v>
      </c>
      <c r="E2110" s="187" t="s">
        <v>429</v>
      </c>
      <c r="F2110" s="187">
        <v>12</v>
      </c>
      <c r="G2110" s="187"/>
      <c r="H2110" s="187"/>
      <c r="I2110" s="187" t="s">
        <v>409</v>
      </c>
      <c r="J2110" s="187" t="s">
        <v>433</v>
      </c>
      <c r="K2110" s="187">
        <v>0.37</v>
      </c>
      <c r="L2110" s="187">
        <v>1.3</v>
      </c>
    </row>
    <row r="2111" spans="2:12" ht="20.100000000000001" customHeight="1" x14ac:dyDescent="0.4">
      <c r="B2111" s="187" t="s">
        <v>446</v>
      </c>
      <c r="C2111" s="187" t="s">
        <v>459</v>
      </c>
      <c r="D2111" s="187" t="s">
        <v>457</v>
      </c>
      <c r="E2111" s="187" t="s">
        <v>458</v>
      </c>
      <c r="F2111" s="187">
        <v>13</v>
      </c>
      <c r="G2111" s="187"/>
      <c r="H2111" s="187"/>
      <c r="I2111" s="187" t="s">
        <v>412</v>
      </c>
      <c r="J2111" s="187" t="s">
        <v>433</v>
      </c>
      <c r="K2111" s="187">
        <v>0.56999999999999995</v>
      </c>
      <c r="L2111" s="187">
        <v>1.3</v>
      </c>
    </row>
    <row r="2112" spans="2:12" ht="20.100000000000001" customHeight="1" x14ac:dyDescent="0.4">
      <c r="B2112" s="187" t="s">
        <v>446</v>
      </c>
      <c r="C2112" s="187" t="s">
        <v>459</v>
      </c>
      <c r="D2112" s="187" t="s">
        <v>457</v>
      </c>
      <c r="E2112" s="187" t="s">
        <v>458</v>
      </c>
      <c r="F2112" s="187">
        <v>12</v>
      </c>
      <c r="G2112" s="187"/>
      <c r="H2112" s="187"/>
      <c r="I2112" s="187" t="s">
        <v>418</v>
      </c>
      <c r="J2112" s="187" t="s">
        <v>433</v>
      </c>
      <c r="K2112" s="187">
        <v>0.56999999999999995</v>
      </c>
      <c r="L2112" s="187">
        <v>1.3</v>
      </c>
    </row>
    <row r="2113" spans="2:12" ht="20.100000000000001" customHeight="1" x14ac:dyDescent="0.4">
      <c r="B2113" s="187" t="s">
        <v>446</v>
      </c>
      <c r="C2113" s="187" t="s">
        <v>447</v>
      </c>
      <c r="D2113" s="187" t="s">
        <v>457</v>
      </c>
      <c r="E2113" s="187" t="s">
        <v>458</v>
      </c>
      <c r="F2113" s="187">
        <v>12</v>
      </c>
      <c r="G2113" s="187"/>
      <c r="H2113" s="187"/>
      <c r="I2113" s="187" t="s">
        <v>407</v>
      </c>
      <c r="J2113" s="187" t="s">
        <v>433</v>
      </c>
      <c r="K2113" s="187">
        <v>0.45</v>
      </c>
      <c r="L2113" s="187">
        <v>1.3</v>
      </c>
    </row>
    <row r="2114" spans="2:12" ht="20.100000000000001" customHeight="1" x14ac:dyDescent="0.4">
      <c r="B2114" s="187" t="s">
        <v>446</v>
      </c>
      <c r="C2114" s="187" t="s">
        <v>447</v>
      </c>
      <c r="D2114" s="187" t="s">
        <v>457</v>
      </c>
      <c r="E2114" s="187" t="s">
        <v>461</v>
      </c>
      <c r="F2114" s="187">
        <v>11</v>
      </c>
      <c r="G2114" s="187"/>
      <c r="H2114" s="187"/>
      <c r="I2114" s="187" t="s">
        <v>400</v>
      </c>
      <c r="J2114" s="187" t="s">
        <v>433</v>
      </c>
      <c r="K2114" s="187">
        <v>0.45</v>
      </c>
      <c r="L2114" s="187">
        <v>1.3</v>
      </c>
    </row>
    <row r="2115" spans="2:12" ht="20.100000000000001" customHeight="1" x14ac:dyDescent="0.4">
      <c r="B2115" s="187" t="s">
        <v>446</v>
      </c>
      <c r="C2115" s="187" t="s">
        <v>459</v>
      </c>
      <c r="D2115" s="187" t="s">
        <v>419</v>
      </c>
      <c r="E2115" s="187" t="s">
        <v>449</v>
      </c>
      <c r="F2115" s="187">
        <v>12</v>
      </c>
      <c r="G2115" s="187"/>
      <c r="H2115" s="187"/>
      <c r="I2115" s="187" t="s">
        <v>462</v>
      </c>
      <c r="J2115" s="187" t="s">
        <v>433</v>
      </c>
      <c r="K2115" s="187">
        <v>0.51</v>
      </c>
      <c r="L2115" s="187">
        <v>1.3</v>
      </c>
    </row>
    <row r="2116" spans="2:12" ht="20.100000000000001" customHeight="1" x14ac:dyDescent="0.4">
      <c r="B2116" s="187" t="s">
        <v>446</v>
      </c>
      <c r="C2116" s="187" t="s">
        <v>459</v>
      </c>
      <c r="D2116" s="187" t="s">
        <v>421</v>
      </c>
      <c r="E2116" s="187" t="s">
        <v>451</v>
      </c>
      <c r="F2116" s="187">
        <v>12</v>
      </c>
      <c r="G2116" s="187"/>
      <c r="H2116" s="187"/>
      <c r="I2116" s="187" t="s">
        <v>462</v>
      </c>
      <c r="J2116" s="187" t="s">
        <v>433</v>
      </c>
      <c r="K2116" s="187">
        <v>0.51</v>
      </c>
      <c r="L2116" s="187">
        <v>1.3</v>
      </c>
    </row>
    <row r="2117" spans="2:12" ht="20.100000000000001" customHeight="1" x14ac:dyDescent="0.4">
      <c r="B2117" s="187" t="s">
        <v>446</v>
      </c>
      <c r="C2117" s="187" t="s">
        <v>447</v>
      </c>
      <c r="D2117" s="187" t="s">
        <v>419</v>
      </c>
      <c r="E2117" s="187" t="s">
        <v>449</v>
      </c>
      <c r="F2117" s="187">
        <v>12</v>
      </c>
      <c r="G2117" s="187"/>
      <c r="H2117" s="187"/>
      <c r="I2117" s="187" t="s">
        <v>463</v>
      </c>
      <c r="J2117" s="187" t="s">
        <v>433</v>
      </c>
      <c r="K2117" s="187">
        <v>0.41</v>
      </c>
      <c r="L2117" s="187">
        <v>1.3</v>
      </c>
    </row>
    <row r="2118" spans="2:12" ht="20.100000000000001" customHeight="1" x14ac:dyDescent="0.4">
      <c r="B2118" s="187" t="s">
        <v>446</v>
      </c>
      <c r="C2118" s="187" t="s">
        <v>447</v>
      </c>
      <c r="D2118" s="187" t="s">
        <v>421</v>
      </c>
      <c r="E2118" s="187" t="s">
        <v>451</v>
      </c>
      <c r="F2118" s="187">
        <v>12</v>
      </c>
      <c r="G2118" s="187"/>
      <c r="H2118" s="187"/>
      <c r="I2118" s="187" t="s">
        <v>463</v>
      </c>
      <c r="J2118" s="187" t="s">
        <v>433</v>
      </c>
      <c r="K2118" s="187">
        <v>0.41</v>
      </c>
      <c r="L2118" s="187">
        <v>1.3</v>
      </c>
    </row>
    <row r="2119" spans="2:12" ht="20.100000000000001" customHeight="1" x14ac:dyDescent="0.4">
      <c r="B2119" s="187" t="s">
        <v>446</v>
      </c>
      <c r="C2119" s="187" t="s">
        <v>459</v>
      </c>
      <c r="D2119" s="187" t="s">
        <v>399</v>
      </c>
      <c r="E2119" s="187" t="s">
        <v>404</v>
      </c>
      <c r="F2119" s="187">
        <v>13</v>
      </c>
      <c r="G2119" s="187"/>
      <c r="H2119" s="187"/>
      <c r="I2119" s="187" t="s">
        <v>411</v>
      </c>
      <c r="J2119" s="187" t="s">
        <v>433</v>
      </c>
      <c r="K2119" s="187"/>
      <c r="L2119" s="187">
        <v>1.3</v>
      </c>
    </row>
    <row r="2120" spans="2:12" ht="20.100000000000001" customHeight="1" x14ac:dyDescent="0.4">
      <c r="B2120" s="187" t="s">
        <v>446</v>
      </c>
      <c r="C2120" s="187" t="s">
        <v>460</v>
      </c>
      <c r="D2120" s="187" t="s">
        <v>399</v>
      </c>
      <c r="E2120" s="187" t="s">
        <v>404</v>
      </c>
      <c r="F2120" s="187">
        <v>13</v>
      </c>
      <c r="G2120" s="187"/>
      <c r="H2120" s="187"/>
      <c r="I2120" s="187" t="s">
        <v>428</v>
      </c>
      <c r="J2120" s="187" t="s">
        <v>433</v>
      </c>
      <c r="K2120" s="187"/>
      <c r="L2120" s="187">
        <v>1.3</v>
      </c>
    </row>
    <row r="2121" spans="2:12" ht="20.100000000000001" customHeight="1" x14ac:dyDescent="0.4">
      <c r="B2121" s="187" t="s">
        <v>397</v>
      </c>
      <c r="C2121" s="187" t="s">
        <v>445</v>
      </c>
      <c r="D2121" s="187" t="s">
        <v>405</v>
      </c>
      <c r="E2121" s="187" t="s">
        <v>434</v>
      </c>
      <c r="F2121" s="187">
        <v>6</v>
      </c>
      <c r="G2121" s="187" t="s">
        <v>406</v>
      </c>
      <c r="H2121" s="187">
        <v>7</v>
      </c>
      <c r="I2121" s="187" t="s">
        <v>418</v>
      </c>
      <c r="J2121" s="187" t="s">
        <v>433</v>
      </c>
      <c r="K2121" s="187">
        <v>0.52</v>
      </c>
      <c r="L2121" s="187">
        <v>1.4</v>
      </c>
    </row>
    <row r="2122" spans="2:12" ht="20.100000000000001" customHeight="1" x14ac:dyDescent="0.4">
      <c r="B2122" s="187" t="s">
        <v>397</v>
      </c>
      <c r="C2122" s="187" t="s">
        <v>445</v>
      </c>
      <c r="D2122" s="187" t="s">
        <v>408</v>
      </c>
      <c r="E2122" s="187" t="s">
        <v>444</v>
      </c>
      <c r="F2122" s="187">
        <v>7</v>
      </c>
      <c r="G2122" s="187" t="s">
        <v>409</v>
      </c>
      <c r="H2122" s="187">
        <v>7</v>
      </c>
      <c r="I2122" s="187" t="s">
        <v>412</v>
      </c>
      <c r="J2122" s="187" t="s">
        <v>433</v>
      </c>
      <c r="K2122" s="187">
        <v>0.53</v>
      </c>
      <c r="L2122" s="187">
        <v>1.4</v>
      </c>
    </row>
    <row r="2123" spans="2:12" ht="20.100000000000001" customHeight="1" x14ac:dyDescent="0.4">
      <c r="B2123" s="187" t="s">
        <v>397</v>
      </c>
      <c r="C2123" s="187" t="s">
        <v>445</v>
      </c>
      <c r="D2123" s="187" t="s">
        <v>419</v>
      </c>
      <c r="E2123" s="187" t="s">
        <v>404</v>
      </c>
      <c r="F2123" s="187">
        <v>7</v>
      </c>
      <c r="G2123" s="187" t="s">
        <v>420</v>
      </c>
      <c r="H2123" s="187">
        <v>7</v>
      </c>
      <c r="I2123" s="187" t="s">
        <v>411</v>
      </c>
      <c r="J2123" s="187" t="s">
        <v>433</v>
      </c>
      <c r="K2123" s="187">
        <v>0.53</v>
      </c>
      <c r="L2123" s="187">
        <v>1.4</v>
      </c>
    </row>
    <row r="2124" spans="2:12" ht="20.100000000000001" customHeight="1" x14ac:dyDescent="0.4">
      <c r="B2124" s="187" t="s">
        <v>397</v>
      </c>
      <c r="C2124" s="187" t="s">
        <v>445</v>
      </c>
      <c r="D2124" s="187" t="s">
        <v>421</v>
      </c>
      <c r="E2124" s="187" t="s">
        <v>404</v>
      </c>
      <c r="F2124" s="187">
        <v>7</v>
      </c>
      <c r="G2124" s="187" t="s">
        <v>422</v>
      </c>
      <c r="H2124" s="187">
        <v>7</v>
      </c>
      <c r="I2124" s="187" t="s">
        <v>411</v>
      </c>
      <c r="J2124" s="187" t="s">
        <v>433</v>
      </c>
      <c r="K2124" s="187">
        <v>0.53</v>
      </c>
      <c r="L2124" s="187">
        <v>1.4</v>
      </c>
    </row>
    <row r="2125" spans="2:12" ht="20.100000000000001" customHeight="1" x14ac:dyDescent="0.4">
      <c r="B2125" s="187" t="s">
        <v>397</v>
      </c>
      <c r="C2125" s="187" t="s">
        <v>445</v>
      </c>
      <c r="D2125" s="187" t="s">
        <v>423</v>
      </c>
      <c r="E2125" s="187" t="s">
        <v>404</v>
      </c>
      <c r="F2125" s="187">
        <v>7</v>
      </c>
      <c r="G2125" s="187" t="s">
        <v>424</v>
      </c>
      <c r="H2125" s="187">
        <v>7</v>
      </c>
      <c r="I2125" s="187" t="s">
        <v>411</v>
      </c>
      <c r="J2125" s="187" t="s">
        <v>433</v>
      </c>
      <c r="K2125" s="187">
        <v>0.43</v>
      </c>
      <c r="L2125" s="187">
        <v>1.4</v>
      </c>
    </row>
    <row r="2126" spans="2:12" ht="20.100000000000001" customHeight="1" x14ac:dyDescent="0.4">
      <c r="B2126" s="187" t="s">
        <v>397</v>
      </c>
      <c r="C2126" s="187" t="s">
        <v>443</v>
      </c>
      <c r="D2126" s="187" t="s">
        <v>419</v>
      </c>
      <c r="E2126" s="187" t="s">
        <v>434</v>
      </c>
      <c r="F2126" s="187">
        <v>7</v>
      </c>
      <c r="G2126" s="187" t="s">
        <v>420</v>
      </c>
      <c r="H2126" s="187">
        <v>7</v>
      </c>
      <c r="I2126" s="187" t="s">
        <v>414</v>
      </c>
      <c r="J2126" s="187" t="s">
        <v>433</v>
      </c>
      <c r="K2126" s="187">
        <v>0.52</v>
      </c>
      <c r="L2126" s="187">
        <v>1.4</v>
      </c>
    </row>
    <row r="2127" spans="2:12" ht="20.100000000000001" customHeight="1" x14ac:dyDescent="0.4">
      <c r="B2127" s="187" t="s">
        <v>397</v>
      </c>
      <c r="C2127" s="187" t="s">
        <v>443</v>
      </c>
      <c r="D2127" s="187" t="s">
        <v>421</v>
      </c>
      <c r="E2127" s="187" t="s">
        <v>434</v>
      </c>
      <c r="F2127" s="187">
        <v>7</v>
      </c>
      <c r="G2127" s="187" t="s">
        <v>422</v>
      </c>
      <c r="H2127" s="187">
        <v>7</v>
      </c>
      <c r="I2127" s="187" t="s">
        <v>414</v>
      </c>
      <c r="J2127" s="187" t="s">
        <v>433</v>
      </c>
      <c r="K2127" s="187">
        <v>0.52</v>
      </c>
      <c r="L2127" s="187">
        <v>1.4</v>
      </c>
    </row>
    <row r="2128" spans="2:12" ht="20.100000000000001" customHeight="1" x14ac:dyDescent="0.4">
      <c r="B2128" s="187" t="s">
        <v>397</v>
      </c>
      <c r="C2128" s="187" t="s">
        <v>443</v>
      </c>
      <c r="D2128" s="187" t="s">
        <v>423</v>
      </c>
      <c r="E2128" s="187" t="s">
        <v>434</v>
      </c>
      <c r="F2128" s="187">
        <v>7</v>
      </c>
      <c r="G2128" s="187" t="s">
        <v>424</v>
      </c>
      <c r="H2128" s="187">
        <v>7</v>
      </c>
      <c r="I2128" s="187" t="s">
        <v>414</v>
      </c>
      <c r="J2128" s="187" t="s">
        <v>433</v>
      </c>
      <c r="K2128" s="187">
        <v>0.42</v>
      </c>
      <c r="L2128" s="187">
        <v>1.4</v>
      </c>
    </row>
    <row r="2129" spans="2:12" ht="20.100000000000001" customHeight="1" x14ac:dyDescent="0.4">
      <c r="B2129" s="187" t="s">
        <v>397</v>
      </c>
      <c r="C2129" s="187" t="s">
        <v>443</v>
      </c>
      <c r="D2129" s="187" t="s">
        <v>425</v>
      </c>
      <c r="E2129" s="187" t="s">
        <v>434</v>
      </c>
      <c r="F2129" s="187">
        <v>7</v>
      </c>
      <c r="G2129" s="187" t="s">
        <v>409</v>
      </c>
      <c r="H2129" s="187">
        <v>7</v>
      </c>
      <c r="I2129" s="187" t="s">
        <v>416</v>
      </c>
      <c r="J2129" s="187" t="s">
        <v>433</v>
      </c>
      <c r="K2129" s="187">
        <v>0.52</v>
      </c>
      <c r="L2129" s="187">
        <v>1.4</v>
      </c>
    </row>
    <row r="2130" spans="2:12" ht="20.100000000000001" customHeight="1" x14ac:dyDescent="0.4">
      <c r="B2130" s="187" t="s">
        <v>446</v>
      </c>
      <c r="C2130" s="187" t="s">
        <v>459</v>
      </c>
      <c r="D2130" s="187" t="s">
        <v>399</v>
      </c>
      <c r="E2130" s="187" t="s">
        <v>404</v>
      </c>
      <c r="F2130" s="187">
        <v>16</v>
      </c>
      <c r="G2130" s="187"/>
      <c r="H2130" s="187"/>
      <c r="I2130" s="187" t="s">
        <v>411</v>
      </c>
      <c r="J2130" s="187" t="s">
        <v>464</v>
      </c>
      <c r="K2130" s="187">
        <v>0.57999999999999996</v>
      </c>
      <c r="L2130" s="187">
        <v>1.4</v>
      </c>
    </row>
    <row r="2131" spans="2:12" ht="20.100000000000001" customHeight="1" x14ac:dyDescent="0.4">
      <c r="B2131" s="187" t="s">
        <v>446</v>
      </c>
      <c r="C2131" s="187" t="s">
        <v>459</v>
      </c>
      <c r="D2131" s="187" t="s">
        <v>399</v>
      </c>
      <c r="E2131" s="187" t="s">
        <v>444</v>
      </c>
      <c r="F2131" s="187">
        <v>16</v>
      </c>
      <c r="G2131" s="187"/>
      <c r="H2131" s="187"/>
      <c r="I2131" s="187" t="s">
        <v>411</v>
      </c>
      <c r="J2131" s="187" t="s">
        <v>464</v>
      </c>
      <c r="K2131" s="187">
        <v>0.57999999999999996</v>
      </c>
      <c r="L2131" s="187">
        <v>1.4</v>
      </c>
    </row>
    <row r="2132" spans="2:12" ht="20.100000000000001" customHeight="1" x14ac:dyDescent="0.4">
      <c r="B2132" s="187" t="s">
        <v>446</v>
      </c>
      <c r="C2132" s="187" t="s">
        <v>459</v>
      </c>
      <c r="D2132" s="187" t="s">
        <v>399</v>
      </c>
      <c r="E2132" s="187" t="s">
        <v>444</v>
      </c>
      <c r="F2132" s="187">
        <v>16</v>
      </c>
      <c r="G2132" s="187"/>
      <c r="H2132" s="187"/>
      <c r="I2132" s="187" t="s">
        <v>412</v>
      </c>
      <c r="J2132" s="187" t="s">
        <v>464</v>
      </c>
      <c r="K2132" s="187">
        <v>0.56999999999999995</v>
      </c>
      <c r="L2132" s="187">
        <v>1.4</v>
      </c>
    </row>
    <row r="2133" spans="2:12" ht="20.100000000000001" customHeight="1" x14ac:dyDescent="0.4">
      <c r="B2133" s="187" t="s">
        <v>446</v>
      </c>
      <c r="C2133" s="187" t="s">
        <v>459</v>
      </c>
      <c r="D2133" s="187" t="s">
        <v>399</v>
      </c>
      <c r="E2133" s="187" t="s">
        <v>434</v>
      </c>
      <c r="F2133" s="187">
        <v>16</v>
      </c>
      <c r="G2133" s="187"/>
      <c r="H2133" s="187"/>
      <c r="I2133" s="187" t="s">
        <v>412</v>
      </c>
      <c r="J2133" s="187" t="s">
        <v>464</v>
      </c>
      <c r="K2133" s="187">
        <v>0.56999999999999995</v>
      </c>
      <c r="L2133" s="187">
        <v>1.4</v>
      </c>
    </row>
    <row r="2134" spans="2:12" ht="20.100000000000001" customHeight="1" x14ac:dyDescent="0.4">
      <c r="B2134" s="187" t="s">
        <v>446</v>
      </c>
      <c r="C2134" s="187" t="s">
        <v>459</v>
      </c>
      <c r="D2134" s="187" t="s">
        <v>399</v>
      </c>
      <c r="E2134" s="187" t="s">
        <v>434</v>
      </c>
      <c r="F2134" s="187">
        <v>16</v>
      </c>
      <c r="G2134" s="187"/>
      <c r="H2134" s="187"/>
      <c r="I2134" s="187" t="s">
        <v>418</v>
      </c>
      <c r="J2134" s="187" t="s">
        <v>464</v>
      </c>
      <c r="K2134" s="187">
        <v>0.56999999999999995</v>
      </c>
      <c r="L2134" s="187">
        <v>1.4</v>
      </c>
    </row>
    <row r="2135" spans="2:12" ht="20.100000000000001" customHeight="1" x14ac:dyDescent="0.4">
      <c r="B2135" s="187" t="s">
        <v>446</v>
      </c>
      <c r="C2135" s="187" t="s">
        <v>459</v>
      </c>
      <c r="D2135" s="187" t="s">
        <v>399</v>
      </c>
      <c r="E2135" s="187" t="s">
        <v>442</v>
      </c>
      <c r="F2135" s="187">
        <v>16</v>
      </c>
      <c r="G2135" s="187"/>
      <c r="H2135" s="187"/>
      <c r="I2135" s="187" t="s">
        <v>418</v>
      </c>
      <c r="J2135" s="187" t="s">
        <v>464</v>
      </c>
      <c r="K2135" s="187">
        <v>0.56000000000000005</v>
      </c>
      <c r="L2135" s="187">
        <v>1.4</v>
      </c>
    </row>
    <row r="2136" spans="2:12" ht="20.100000000000001" customHeight="1" x14ac:dyDescent="0.4">
      <c r="B2136" s="187" t="s">
        <v>446</v>
      </c>
      <c r="C2136" s="187" t="s">
        <v>459</v>
      </c>
      <c r="D2136" s="187" t="s">
        <v>399</v>
      </c>
      <c r="E2136" s="187" t="s">
        <v>442</v>
      </c>
      <c r="F2136" s="187">
        <v>15</v>
      </c>
      <c r="G2136" s="187"/>
      <c r="H2136" s="187"/>
      <c r="I2136" s="187" t="s">
        <v>437</v>
      </c>
      <c r="J2136" s="187" t="s">
        <v>464</v>
      </c>
      <c r="K2136" s="187">
        <v>0.56000000000000005</v>
      </c>
      <c r="L2136" s="187">
        <v>1.4</v>
      </c>
    </row>
    <row r="2137" spans="2:12" ht="20.100000000000001" customHeight="1" x14ac:dyDescent="0.4">
      <c r="B2137" s="187" t="s">
        <v>446</v>
      </c>
      <c r="C2137" s="187" t="s">
        <v>459</v>
      </c>
      <c r="D2137" s="187" t="s">
        <v>405</v>
      </c>
      <c r="E2137" s="187" t="s">
        <v>406</v>
      </c>
      <c r="F2137" s="187">
        <v>16</v>
      </c>
      <c r="G2137" s="187"/>
      <c r="H2137" s="187"/>
      <c r="I2137" s="187" t="s">
        <v>411</v>
      </c>
      <c r="J2137" s="187" t="s">
        <v>464</v>
      </c>
      <c r="K2137" s="187">
        <v>0.57999999999999996</v>
      </c>
      <c r="L2137" s="187">
        <v>1.4</v>
      </c>
    </row>
    <row r="2138" spans="2:12" ht="20.100000000000001" customHeight="1" x14ac:dyDescent="0.4">
      <c r="B2138" s="187" t="s">
        <v>446</v>
      </c>
      <c r="C2138" s="187" t="s">
        <v>459</v>
      </c>
      <c r="D2138" s="187" t="s">
        <v>405</v>
      </c>
      <c r="E2138" s="187" t="s">
        <v>406</v>
      </c>
      <c r="F2138" s="187">
        <v>16</v>
      </c>
      <c r="G2138" s="187"/>
      <c r="H2138" s="187"/>
      <c r="I2138" s="187" t="s">
        <v>412</v>
      </c>
      <c r="J2138" s="187" t="s">
        <v>464</v>
      </c>
      <c r="K2138" s="187">
        <v>0.56999999999999995</v>
      </c>
      <c r="L2138" s="187">
        <v>1.4</v>
      </c>
    </row>
    <row r="2139" spans="2:12" ht="20.100000000000001" customHeight="1" x14ac:dyDescent="0.4">
      <c r="B2139" s="187" t="s">
        <v>446</v>
      </c>
      <c r="C2139" s="187" t="s">
        <v>459</v>
      </c>
      <c r="D2139" s="187" t="s">
        <v>405</v>
      </c>
      <c r="E2139" s="187" t="s">
        <v>406</v>
      </c>
      <c r="F2139" s="187">
        <v>16</v>
      </c>
      <c r="G2139" s="187"/>
      <c r="H2139" s="187"/>
      <c r="I2139" s="187" t="s">
        <v>418</v>
      </c>
      <c r="J2139" s="187" t="s">
        <v>464</v>
      </c>
      <c r="K2139" s="187">
        <v>0.56999999999999995</v>
      </c>
      <c r="L2139" s="187">
        <v>1.4</v>
      </c>
    </row>
    <row r="2140" spans="2:12" ht="20.100000000000001" customHeight="1" x14ac:dyDescent="0.4">
      <c r="B2140" s="187" t="s">
        <v>446</v>
      </c>
      <c r="C2140" s="187" t="s">
        <v>459</v>
      </c>
      <c r="D2140" s="187" t="s">
        <v>405</v>
      </c>
      <c r="E2140" s="187" t="s">
        <v>435</v>
      </c>
      <c r="F2140" s="187">
        <v>16</v>
      </c>
      <c r="G2140" s="187"/>
      <c r="H2140" s="187"/>
      <c r="I2140" s="187" t="s">
        <v>418</v>
      </c>
      <c r="J2140" s="187" t="s">
        <v>464</v>
      </c>
      <c r="K2140" s="187">
        <v>0.56000000000000005</v>
      </c>
      <c r="L2140" s="187">
        <v>1.4</v>
      </c>
    </row>
    <row r="2141" spans="2:12" ht="20.100000000000001" customHeight="1" x14ac:dyDescent="0.4">
      <c r="B2141" s="187" t="s">
        <v>446</v>
      </c>
      <c r="C2141" s="187" t="s">
        <v>459</v>
      </c>
      <c r="D2141" s="187" t="s">
        <v>408</v>
      </c>
      <c r="E2141" s="187" t="s">
        <v>409</v>
      </c>
      <c r="F2141" s="187">
        <v>16</v>
      </c>
      <c r="G2141" s="187"/>
      <c r="H2141" s="187"/>
      <c r="I2141" s="187" t="s">
        <v>411</v>
      </c>
      <c r="J2141" s="187" t="s">
        <v>464</v>
      </c>
      <c r="K2141" s="187">
        <v>0.56999999999999995</v>
      </c>
      <c r="L2141" s="187">
        <v>1.4</v>
      </c>
    </row>
    <row r="2142" spans="2:12" ht="20.100000000000001" customHeight="1" x14ac:dyDescent="0.4">
      <c r="B2142" s="187" t="s">
        <v>446</v>
      </c>
      <c r="C2142" s="187" t="s">
        <v>459</v>
      </c>
      <c r="D2142" s="187" t="s">
        <v>408</v>
      </c>
      <c r="E2142" s="187" t="s">
        <v>409</v>
      </c>
      <c r="F2142" s="187">
        <v>16</v>
      </c>
      <c r="G2142" s="187"/>
      <c r="H2142" s="187"/>
      <c r="I2142" s="187" t="s">
        <v>412</v>
      </c>
      <c r="J2142" s="187" t="s">
        <v>464</v>
      </c>
      <c r="K2142" s="187">
        <v>0.56999999999999995</v>
      </c>
      <c r="L2142" s="187">
        <v>1.4</v>
      </c>
    </row>
    <row r="2143" spans="2:12" ht="20.100000000000001" customHeight="1" x14ac:dyDescent="0.4">
      <c r="B2143" s="187" t="s">
        <v>446</v>
      </c>
      <c r="C2143" s="187" t="s">
        <v>459</v>
      </c>
      <c r="D2143" s="187" t="s">
        <v>408</v>
      </c>
      <c r="E2143" s="187" t="s">
        <v>409</v>
      </c>
      <c r="F2143" s="187">
        <v>16</v>
      </c>
      <c r="G2143" s="187"/>
      <c r="H2143" s="187"/>
      <c r="I2143" s="187" t="s">
        <v>418</v>
      </c>
      <c r="J2143" s="187" t="s">
        <v>464</v>
      </c>
      <c r="K2143" s="187">
        <v>0.56999999999999995</v>
      </c>
      <c r="L2143" s="187">
        <v>1.4</v>
      </c>
    </row>
    <row r="2144" spans="2:12" ht="20.100000000000001" customHeight="1" x14ac:dyDescent="0.4">
      <c r="B2144" s="187" t="s">
        <v>446</v>
      </c>
      <c r="C2144" s="187" t="s">
        <v>459</v>
      </c>
      <c r="D2144" s="187" t="s">
        <v>419</v>
      </c>
      <c r="E2144" s="187" t="s">
        <v>420</v>
      </c>
      <c r="F2144" s="187">
        <v>16</v>
      </c>
      <c r="G2144" s="187"/>
      <c r="H2144" s="187"/>
      <c r="I2144" s="187" t="s">
        <v>411</v>
      </c>
      <c r="J2144" s="187" t="s">
        <v>464</v>
      </c>
      <c r="K2144" s="187">
        <v>0.55000000000000004</v>
      </c>
      <c r="L2144" s="187">
        <v>1.4</v>
      </c>
    </row>
    <row r="2145" spans="2:12" ht="20.100000000000001" customHeight="1" x14ac:dyDescent="0.4">
      <c r="B2145" s="187" t="s">
        <v>446</v>
      </c>
      <c r="C2145" s="187" t="s">
        <v>459</v>
      </c>
      <c r="D2145" s="187" t="s">
        <v>419</v>
      </c>
      <c r="E2145" s="187" t="s">
        <v>420</v>
      </c>
      <c r="F2145" s="187">
        <v>16</v>
      </c>
      <c r="G2145" s="187"/>
      <c r="H2145" s="187"/>
      <c r="I2145" s="187" t="s">
        <v>412</v>
      </c>
      <c r="J2145" s="187" t="s">
        <v>464</v>
      </c>
      <c r="K2145" s="187">
        <v>0.54</v>
      </c>
      <c r="L2145" s="187">
        <v>1.4</v>
      </c>
    </row>
    <row r="2146" spans="2:12" ht="20.100000000000001" customHeight="1" x14ac:dyDescent="0.4">
      <c r="B2146" s="187" t="s">
        <v>446</v>
      </c>
      <c r="C2146" s="187" t="s">
        <v>459</v>
      </c>
      <c r="D2146" s="187" t="s">
        <v>419</v>
      </c>
      <c r="E2146" s="187" t="s">
        <v>420</v>
      </c>
      <c r="F2146" s="187">
        <v>15</v>
      </c>
      <c r="G2146" s="187"/>
      <c r="H2146" s="187"/>
      <c r="I2146" s="187" t="s">
        <v>418</v>
      </c>
      <c r="J2146" s="187" t="s">
        <v>464</v>
      </c>
      <c r="K2146" s="187">
        <v>0.54</v>
      </c>
      <c r="L2146" s="187">
        <v>1.4</v>
      </c>
    </row>
    <row r="2147" spans="2:12" ht="20.100000000000001" customHeight="1" x14ac:dyDescent="0.4">
      <c r="B2147" s="187" t="s">
        <v>446</v>
      </c>
      <c r="C2147" s="187" t="s">
        <v>459</v>
      </c>
      <c r="D2147" s="187" t="s">
        <v>419</v>
      </c>
      <c r="E2147" s="187" t="s">
        <v>438</v>
      </c>
      <c r="F2147" s="187">
        <v>16</v>
      </c>
      <c r="G2147" s="187"/>
      <c r="H2147" s="187"/>
      <c r="I2147" s="187" t="s">
        <v>411</v>
      </c>
      <c r="J2147" s="187" t="s">
        <v>464</v>
      </c>
      <c r="K2147" s="187">
        <v>0.54</v>
      </c>
      <c r="L2147" s="187">
        <v>1.4</v>
      </c>
    </row>
    <row r="2148" spans="2:12" ht="20.100000000000001" customHeight="1" x14ac:dyDescent="0.4">
      <c r="B2148" s="187" t="s">
        <v>446</v>
      </c>
      <c r="C2148" s="187" t="s">
        <v>459</v>
      </c>
      <c r="D2148" s="187" t="s">
        <v>419</v>
      </c>
      <c r="E2148" s="187" t="s">
        <v>438</v>
      </c>
      <c r="F2148" s="187">
        <v>15</v>
      </c>
      <c r="G2148" s="187"/>
      <c r="H2148" s="187"/>
      <c r="I2148" s="187" t="s">
        <v>412</v>
      </c>
      <c r="J2148" s="187" t="s">
        <v>464</v>
      </c>
      <c r="K2148" s="187">
        <v>0.54</v>
      </c>
      <c r="L2148" s="187">
        <v>1.4</v>
      </c>
    </row>
    <row r="2149" spans="2:12" ht="20.100000000000001" customHeight="1" x14ac:dyDescent="0.4">
      <c r="B2149" s="187" t="s">
        <v>446</v>
      </c>
      <c r="C2149" s="187" t="s">
        <v>459</v>
      </c>
      <c r="D2149" s="187" t="s">
        <v>421</v>
      </c>
      <c r="E2149" s="187" t="s">
        <v>422</v>
      </c>
      <c r="F2149" s="187">
        <v>16</v>
      </c>
      <c r="G2149" s="187"/>
      <c r="H2149" s="187"/>
      <c r="I2149" s="187" t="s">
        <v>411</v>
      </c>
      <c r="J2149" s="187" t="s">
        <v>464</v>
      </c>
      <c r="K2149" s="187">
        <v>0.54</v>
      </c>
      <c r="L2149" s="187">
        <v>1.4</v>
      </c>
    </row>
    <row r="2150" spans="2:12" ht="20.100000000000001" customHeight="1" x14ac:dyDescent="0.4">
      <c r="B2150" s="187" t="s">
        <v>446</v>
      </c>
      <c r="C2150" s="187" t="s">
        <v>459</v>
      </c>
      <c r="D2150" s="187" t="s">
        <v>421</v>
      </c>
      <c r="E2150" s="187" t="s">
        <v>422</v>
      </c>
      <c r="F2150" s="187">
        <v>16</v>
      </c>
      <c r="G2150" s="187"/>
      <c r="H2150" s="187"/>
      <c r="I2150" s="187" t="s">
        <v>412</v>
      </c>
      <c r="J2150" s="187" t="s">
        <v>464</v>
      </c>
      <c r="K2150" s="187">
        <v>0.54</v>
      </c>
      <c r="L2150" s="187">
        <v>1.4</v>
      </c>
    </row>
    <row r="2151" spans="2:12" ht="20.100000000000001" customHeight="1" x14ac:dyDescent="0.4">
      <c r="B2151" s="187" t="s">
        <v>446</v>
      </c>
      <c r="C2151" s="187" t="s">
        <v>459</v>
      </c>
      <c r="D2151" s="187" t="s">
        <v>421</v>
      </c>
      <c r="E2151" s="187" t="s">
        <v>422</v>
      </c>
      <c r="F2151" s="187">
        <v>15</v>
      </c>
      <c r="G2151" s="187"/>
      <c r="H2151" s="187"/>
      <c r="I2151" s="187" t="s">
        <v>418</v>
      </c>
      <c r="J2151" s="187" t="s">
        <v>464</v>
      </c>
      <c r="K2151" s="187">
        <v>0.54</v>
      </c>
      <c r="L2151" s="187">
        <v>1.4</v>
      </c>
    </row>
    <row r="2152" spans="2:12" ht="20.100000000000001" customHeight="1" x14ac:dyDescent="0.4">
      <c r="B2152" s="187" t="s">
        <v>446</v>
      </c>
      <c r="C2152" s="187" t="s">
        <v>459</v>
      </c>
      <c r="D2152" s="187" t="s">
        <v>421</v>
      </c>
      <c r="E2152" s="187" t="s">
        <v>439</v>
      </c>
      <c r="F2152" s="187">
        <v>16</v>
      </c>
      <c r="G2152" s="187"/>
      <c r="H2152" s="187"/>
      <c r="I2152" s="187" t="s">
        <v>411</v>
      </c>
      <c r="J2152" s="187" t="s">
        <v>464</v>
      </c>
      <c r="K2152" s="187">
        <v>0.54</v>
      </c>
      <c r="L2152" s="187">
        <v>1.4</v>
      </c>
    </row>
    <row r="2153" spans="2:12" ht="20.100000000000001" customHeight="1" x14ac:dyDescent="0.4">
      <c r="B2153" s="187" t="s">
        <v>446</v>
      </c>
      <c r="C2153" s="187" t="s">
        <v>459</v>
      </c>
      <c r="D2153" s="187" t="s">
        <v>421</v>
      </c>
      <c r="E2153" s="187" t="s">
        <v>439</v>
      </c>
      <c r="F2153" s="187">
        <v>15</v>
      </c>
      <c r="G2153" s="187"/>
      <c r="H2153" s="187"/>
      <c r="I2153" s="187" t="s">
        <v>412</v>
      </c>
      <c r="J2153" s="187" t="s">
        <v>464</v>
      </c>
      <c r="K2153" s="187">
        <v>0.54</v>
      </c>
      <c r="L2153" s="187">
        <v>1.4</v>
      </c>
    </row>
    <row r="2154" spans="2:12" ht="20.100000000000001" customHeight="1" x14ac:dyDescent="0.4">
      <c r="B2154" s="187" t="s">
        <v>446</v>
      </c>
      <c r="C2154" s="187" t="s">
        <v>459</v>
      </c>
      <c r="D2154" s="187" t="s">
        <v>423</v>
      </c>
      <c r="E2154" s="187" t="s">
        <v>424</v>
      </c>
      <c r="F2154" s="187">
        <v>16</v>
      </c>
      <c r="G2154" s="187"/>
      <c r="H2154" s="187"/>
      <c r="I2154" s="187" t="s">
        <v>411</v>
      </c>
      <c r="J2154" s="187" t="s">
        <v>464</v>
      </c>
      <c r="K2154" s="187">
        <v>0.39</v>
      </c>
      <c r="L2154" s="187">
        <v>1.4</v>
      </c>
    </row>
    <row r="2155" spans="2:12" ht="20.100000000000001" customHeight="1" x14ac:dyDescent="0.4">
      <c r="B2155" s="187" t="s">
        <v>446</v>
      </c>
      <c r="C2155" s="187" t="s">
        <v>459</v>
      </c>
      <c r="D2155" s="187" t="s">
        <v>423</v>
      </c>
      <c r="E2155" s="187" t="s">
        <v>424</v>
      </c>
      <c r="F2155" s="187">
        <v>16</v>
      </c>
      <c r="G2155" s="187"/>
      <c r="H2155" s="187"/>
      <c r="I2155" s="187" t="s">
        <v>412</v>
      </c>
      <c r="J2155" s="187" t="s">
        <v>464</v>
      </c>
      <c r="K2155" s="187">
        <v>0.38</v>
      </c>
      <c r="L2155" s="187">
        <v>1.4</v>
      </c>
    </row>
    <row r="2156" spans="2:12" ht="20.100000000000001" customHeight="1" x14ac:dyDescent="0.4">
      <c r="B2156" s="187" t="s">
        <v>446</v>
      </c>
      <c r="C2156" s="187" t="s">
        <v>459</v>
      </c>
      <c r="D2156" s="187" t="s">
        <v>423</v>
      </c>
      <c r="E2156" s="187" t="s">
        <v>424</v>
      </c>
      <c r="F2156" s="187">
        <v>15</v>
      </c>
      <c r="G2156" s="187"/>
      <c r="H2156" s="187"/>
      <c r="I2156" s="187" t="s">
        <v>418</v>
      </c>
      <c r="J2156" s="187" t="s">
        <v>464</v>
      </c>
      <c r="K2156" s="187">
        <v>0.39</v>
      </c>
      <c r="L2156" s="187">
        <v>1.4</v>
      </c>
    </row>
    <row r="2157" spans="2:12" ht="20.100000000000001" customHeight="1" x14ac:dyDescent="0.4">
      <c r="B2157" s="187" t="s">
        <v>446</v>
      </c>
      <c r="C2157" s="187" t="s">
        <v>459</v>
      </c>
      <c r="D2157" s="187" t="s">
        <v>453</v>
      </c>
      <c r="E2157" s="187" t="s">
        <v>411</v>
      </c>
      <c r="F2157" s="187">
        <v>16</v>
      </c>
      <c r="G2157" s="187"/>
      <c r="H2157" s="187"/>
      <c r="I2157" s="187" t="s">
        <v>454</v>
      </c>
      <c r="J2157" s="187" t="s">
        <v>464</v>
      </c>
      <c r="K2157" s="187">
        <v>0.54</v>
      </c>
      <c r="L2157" s="187">
        <v>1.4</v>
      </c>
    </row>
    <row r="2158" spans="2:12" ht="20.100000000000001" customHeight="1" x14ac:dyDescent="0.4">
      <c r="B2158" s="187" t="s">
        <v>446</v>
      </c>
      <c r="C2158" s="187" t="s">
        <v>459</v>
      </c>
      <c r="D2158" s="187" t="s">
        <v>453</v>
      </c>
      <c r="E2158" s="187" t="s">
        <v>412</v>
      </c>
      <c r="F2158" s="187">
        <v>16</v>
      </c>
      <c r="G2158" s="187"/>
      <c r="H2158" s="187"/>
      <c r="I2158" s="187" t="s">
        <v>454</v>
      </c>
      <c r="J2158" s="187" t="s">
        <v>464</v>
      </c>
      <c r="K2158" s="187">
        <v>0.53</v>
      </c>
      <c r="L2158" s="187">
        <v>1.4</v>
      </c>
    </row>
    <row r="2159" spans="2:12" ht="20.100000000000001" customHeight="1" x14ac:dyDescent="0.4">
      <c r="B2159" s="187" t="s">
        <v>446</v>
      </c>
      <c r="C2159" s="187" t="s">
        <v>459</v>
      </c>
      <c r="D2159" s="187" t="s">
        <v>453</v>
      </c>
      <c r="E2159" s="187" t="s">
        <v>418</v>
      </c>
      <c r="F2159" s="187">
        <v>16</v>
      </c>
      <c r="G2159" s="187"/>
      <c r="H2159" s="187"/>
      <c r="I2159" s="187" t="s">
        <v>454</v>
      </c>
      <c r="J2159" s="187" t="s">
        <v>464</v>
      </c>
      <c r="K2159" s="187">
        <v>0.53</v>
      </c>
      <c r="L2159" s="187">
        <v>1.4</v>
      </c>
    </row>
    <row r="2160" spans="2:12" ht="20.100000000000001" customHeight="1" x14ac:dyDescent="0.4">
      <c r="B2160" s="187" t="s">
        <v>446</v>
      </c>
      <c r="C2160" s="187" t="s">
        <v>459</v>
      </c>
      <c r="D2160" s="187" t="s">
        <v>455</v>
      </c>
      <c r="E2160" s="187" t="s">
        <v>411</v>
      </c>
      <c r="F2160" s="187">
        <v>16</v>
      </c>
      <c r="G2160" s="187"/>
      <c r="H2160" s="187"/>
      <c r="I2160" s="187" t="s">
        <v>456</v>
      </c>
      <c r="J2160" s="187" t="s">
        <v>464</v>
      </c>
      <c r="K2160" s="187">
        <v>0.54</v>
      </c>
      <c r="L2160" s="187">
        <v>1.4</v>
      </c>
    </row>
    <row r="2161" spans="2:12" ht="20.100000000000001" customHeight="1" x14ac:dyDescent="0.4">
      <c r="B2161" s="187" t="s">
        <v>446</v>
      </c>
      <c r="C2161" s="187" t="s">
        <v>459</v>
      </c>
      <c r="D2161" s="187" t="s">
        <v>455</v>
      </c>
      <c r="E2161" s="187" t="s">
        <v>412</v>
      </c>
      <c r="F2161" s="187">
        <v>16</v>
      </c>
      <c r="G2161" s="187"/>
      <c r="H2161" s="187"/>
      <c r="I2161" s="187" t="s">
        <v>456</v>
      </c>
      <c r="J2161" s="187" t="s">
        <v>464</v>
      </c>
      <c r="K2161" s="187">
        <v>0.53</v>
      </c>
      <c r="L2161" s="187">
        <v>1.4</v>
      </c>
    </row>
    <row r="2162" spans="2:12" ht="20.100000000000001" customHeight="1" x14ac:dyDescent="0.4">
      <c r="B2162" s="187" t="s">
        <v>446</v>
      </c>
      <c r="C2162" s="187" t="s">
        <v>459</v>
      </c>
      <c r="D2162" s="187" t="s">
        <v>455</v>
      </c>
      <c r="E2162" s="187" t="s">
        <v>418</v>
      </c>
      <c r="F2162" s="187">
        <v>16</v>
      </c>
      <c r="G2162" s="187"/>
      <c r="H2162" s="187"/>
      <c r="I2162" s="187" t="s">
        <v>456</v>
      </c>
      <c r="J2162" s="187" t="s">
        <v>464</v>
      </c>
      <c r="K2162" s="187">
        <v>0.53</v>
      </c>
      <c r="L2162" s="187">
        <v>1.4</v>
      </c>
    </row>
    <row r="2163" spans="2:12" ht="20.100000000000001" customHeight="1" x14ac:dyDescent="0.4">
      <c r="B2163" s="187" t="s">
        <v>446</v>
      </c>
      <c r="C2163" s="187" t="s">
        <v>459</v>
      </c>
      <c r="D2163" s="187" t="s">
        <v>448</v>
      </c>
      <c r="E2163" s="187" t="s">
        <v>449</v>
      </c>
      <c r="F2163" s="187">
        <v>16</v>
      </c>
      <c r="G2163" s="187"/>
      <c r="H2163" s="187"/>
      <c r="I2163" s="187" t="s">
        <v>411</v>
      </c>
      <c r="J2163" s="187" t="s">
        <v>464</v>
      </c>
      <c r="K2163" s="187">
        <v>0.52</v>
      </c>
      <c r="L2163" s="187">
        <v>1.4</v>
      </c>
    </row>
    <row r="2164" spans="2:12" ht="20.100000000000001" customHeight="1" x14ac:dyDescent="0.4">
      <c r="B2164" s="187" t="s">
        <v>446</v>
      </c>
      <c r="C2164" s="187" t="s">
        <v>459</v>
      </c>
      <c r="D2164" s="187" t="s">
        <v>448</v>
      </c>
      <c r="E2164" s="187" t="s">
        <v>449</v>
      </c>
      <c r="F2164" s="187">
        <v>16</v>
      </c>
      <c r="G2164" s="187"/>
      <c r="H2164" s="187"/>
      <c r="I2164" s="187" t="s">
        <v>412</v>
      </c>
      <c r="J2164" s="187" t="s">
        <v>464</v>
      </c>
      <c r="K2164" s="187">
        <v>0.52</v>
      </c>
      <c r="L2164" s="187">
        <v>1.4</v>
      </c>
    </row>
    <row r="2165" spans="2:12" ht="20.100000000000001" customHeight="1" x14ac:dyDescent="0.4">
      <c r="B2165" s="187" t="s">
        <v>446</v>
      </c>
      <c r="C2165" s="187" t="s">
        <v>459</v>
      </c>
      <c r="D2165" s="187" t="s">
        <v>448</v>
      </c>
      <c r="E2165" s="187" t="s">
        <v>449</v>
      </c>
      <c r="F2165" s="187">
        <v>15</v>
      </c>
      <c r="G2165" s="187"/>
      <c r="H2165" s="187"/>
      <c r="I2165" s="187" t="s">
        <v>418</v>
      </c>
      <c r="J2165" s="187" t="s">
        <v>464</v>
      </c>
      <c r="K2165" s="187">
        <v>0.52</v>
      </c>
      <c r="L2165" s="187">
        <v>1.4</v>
      </c>
    </row>
    <row r="2166" spans="2:12" ht="20.100000000000001" customHeight="1" x14ac:dyDescent="0.4">
      <c r="B2166" s="187" t="s">
        <v>446</v>
      </c>
      <c r="C2166" s="187" t="s">
        <v>459</v>
      </c>
      <c r="D2166" s="187" t="s">
        <v>450</v>
      </c>
      <c r="E2166" s="187" t="s">
        <v>451</v>
      </c>
      <c r="F2166" s="187">
        <v>16</v>
      </c>
      <c r="G2166" s="187"/>
      <c r="H2166" s="187"/>
      <c r="I2166" s="187" t="s">
        <v>411</v>
      </c>
      <c r="J2166" s="187" t="s">
        <v>464</v>
      </c>
      <c r="K2166" s="187">
        <v>0.52</v>
      </c>
      <c r="L2166" s="187">
        <v>1.4</v>
      </c>
    </row>
    <row r="2167" spans="2:12" ht="20.100000000000001" customHeight="1" x14ac:dyDescent="0.4">
      <c r="B2167" s="187" t="s">
        <v>446</v>
      </c>
      <c r="C2167" s="187" t="s">
        <v>459</v>
      </c>
      <c r="D2167" s="187" t="s">
        <v>450</v>
      </c>
      <c r="E2167" s="187" t="s">
        <v>451</v>
      </c>
      <c r="F2167" s="187">
        <v>16</v>
      </c>
      <c r="G2167" s="187"/>
      <c r="H2167" s="187"/>
      <c r="I2167" s="187" t="s">
        <v>412</v>
      </c>
      <c r="J2167" s="187" t="s">
        <v>464</v>
      </c>
      <c r="K2167" s="187">
        <v>0.52</v>
      </c>
      <c r="L2167" s="187">
        <v>1.4</v>
      </c>
    </row>
    <row r="2168" spans="2:12" ht="20.100000000000001" customHeight="1" x14ac:dyDescent="0.4">
      <c r="B2168" s="187" t="s">
        <v>446</v>
      </c>
      <c r="C2168" s="187" t="s">
        <v>459</v>
      </c>
      <c r="D2168" s="187" t="s">
        <v>450</v>
      </c>
      <c r="E2168" s="187" t="s">
        <v>451</v>
      </c>
      <c r="F2168" s="187">
        <v>15</v>
      </c>
      <c r="G2168" s="187"/>
      <c r="H2168" s="187"/>
      <c r="I2168" s="187" t="s">
        <v>418</v>
      </c>
      <c r="J2168" s="187" t="s">
        <v>464</v>
      </c>
      <c r="K2168" s="187">
        <v>0.52</v>
      </c>
      <c r="L2168" s="187">
        <v>1.4</v>
      </c>
    </row>
    <row r="2169" spans="2:12" ht="20.100000000000001" customHeight="1" x14ac:dyDescent="0.4">
      <c r="B2169" s="187" t="s">
        <v>446</v>
      </c>
      <c r="C2169" s="187" t="s">
        <v>459</v>
      </c>
      <c r="D2169" s="187" t="s">
        <v>399</v>
      </c>
      <c r="E2169" s="187" t="s">
        <v>411</v>
      </c>
      <c r="F2169" s="187">
        <v>16</v>
      </c>
      <c r="G2169" s="187"/>
      <c r="H2169" s="187"/>
      <c r="I2169" s="187" t="s">
        <v>404</v>
      </c>
      <c r="J2169" s="187" t="s">
        <v>464</v>
      </c>
      <c r="K2169" s="187">
        <v>0.54</v>
      </c>
      <c r="L2169" s="187">
        <v>1.4</v>
      </c>
    </row>
    <row r="2170" spans="2:12" ht="20.100000000000001" customHeight="1" x14ac:dyDescent="0.4">
      <c r="B2170" s="187" t="s">
        <v>446</v>
      </c>
      <c r="C2170" s="187" t="s">
        <v>459</v>
      </c>
      <c r="D2170" s="187" t="s">
        <v>399</v>
      </c>
      <c r="E2170" s="187" t="s">
        <v>411</v>
      </c>
      <c r="F2170" s="187">
        <v>16</v>
      </c>
      <c r="G2170" s="187"/>
      <c r="H2170" s="187"/>
      <c r="I2170" s="187" t="s">
        <v>444</v>
      </c>
      <c r="J2170" s="187" t="s">
        <v>464</v>
      </c>
      <c r="K2170" s="187">
        <v>0.54</v>
      </c>
      <c r="L2170" s="187">
        <v>1.4</v>
      </c>
    </row>
    <row r="2171" spans="2:12" ht="20.100000000000001" customHeight="1" x14ac:dyDescent="0.4">
      <c r="B2171" s="187" t="s">
        <v>446</v>
      </c>
      <c r="C2171" s="187" t="s">
        <v>459</v>
      </c>
      <c r="D2171" s="187" t="s">
        <v>399</v>
      </c>
      <c r="E2171" s="187" t="s">
        <v>412</v>
      </c>
      <c r="F2171" s="187">
        <v>16</v>
      </c>
      <c r="G2171" s="187"/>
      <c r="H2171" s="187"/>
      <c r="I2171" s="187" t="s">
        <v>444</v>
      </c>
      <c r="J2171" s="187" t="s">
        <v>464</v>
      </c>
      <c r="K2171" s="187">
        <v>0.53</v>
      </c>
      <c r="L2171" s="187">
        <v>1.4</v>
      </c>
    </row>
    <row r="2172" spans="2:12" ht="20.100000000000001" customHeight="1" x14ac:dyDescent="0.4">
      <c r="B2172" s="187" t="s">
        <v>446</v>
      </c>
      <c r="C2172" s="187" t="s">
        <v>459</v>
      </c>
      <c r="D2172" s="187" t="s">
        <v>399</v>
      </c>
      <c r="E2172" s="187" t="s">
        <v>412</v>
      </c>
      <c r="F2172" s="187">
        <v>16</v>
      </c>
      <c r="G2172" s="187"/>
      <c r="H2172" s="187"/>
      <c r="I2172" s="187" t="s">
        <v>434</v>
      </c>
      <c r="J2172" s="187" t="s">
        <v>464</v>
      </c>
      <c r="K2172" s="187">
        <v>0.53</v>
      </c>
      <c r="L2172" s="187">
        <v>1.4</v>
      </c>
    </row>
    <row r="2173" spans="2:12" ht="20.100000000000001" customHeight="1" x14ac:dyDescent="0.4">
      <c r="B2173" s="187" t="s">
        <v>446</v>
      </c>
      <c r="C2173" s="187" t="s">
        <v>459</v>
      </c>
      <c r="D2173" s="187" t="s">
        <v>399</v>
      </c>
      <c r="E2173" s="187" t="s">
        <v>418</v>
      </c>
      <c r="F2173" s="187">
        <v>16</v>
      </c>
      <c r="G2173" s="187"/>
      <c r="H2173" s="187"/>
      <c r="I2173" s="187" t="s">
        <v>434</v>
      </c>
      <c r="J2173" s="187" t="s">
        <v>464</v>
      </c>
      <c r="K2173" s="187">
        <v>0.53</v>
      </c>
      <c r="L2173" s="187">
        <v>1.4</v>
      </c>
    </row>
    <row r="2174" spans="2:12" ht="20.100000000000001" customHeight="1" x14ac:dyDescent="0.4">
      <c r="B2174" s="187" t="s">
        <v>446</v>
      </c>
      <c r="C2174" s="187" t="s">
        <v>459</v>
      </c>
      <c r="D2174" s="187" t="s">
        <v>399</v>
      </c>
      <c r="E2174" s="187" t="s">
        <v>418</v>
      </c>
      <c r="F2174" s="187">
        <v>16</v>
      </c>
      <c r="G2174" s="187"/>
      <c r="H2174" s="187"/>
      <c r="I2174" s="187" t="s">
        <v>442</v>
      </c>
      <c r="J2174" s="187" t="s">
        <v>464</v>
      </c>
      <c r="K2174" s="187">
        <v>0.53</v>
      </c>
      <c r="L2174" s="187">
        <v>1.4</v>
      </c>
    </row>
    <row r="2175" spans="2:12" ht="20.100000000000001" customHeight="1" x14ac:dyDescent="0.4">
      <c r="B2175" s="187" t="s">
        <v>446</v>
      </c>
      <c r="C2175" s="187" t="s">
        <v>459</v>
      </c>
      <c r="D2175" s="187" t="s">
        <v>399</v>
      </c>
      <c r="E2175" s="187" t="s">
        <v>437</v>
      </c>
      <c r="F2175" s="187">
        <v>15</v>
      </c>
      <c r="G2175" s="187"/>
      <c r="H2175" s="187"/>
      <c r="I2175" s="187" t="s">
        <v>442</v>
      </c>
      <c r="J2175" s="187" t="s">
        <v>464</v>
      </c>
      <c r="K2175" s="187">
        <v>0.52</v>
      </c>
      <c r="L2175" s="187">
        <v>1.4</v>
      </c>
    </row>
    <row r="2176" spans="2:12" ht="20.100000000000001" customHeight="1" x14ac:dyDescent="0.4">
      <c r="B2176" s="187" t="s">
        <v>446</v>
      </c>
      <c r="C2176" s="187" t="s">
        <v>459</v>
      </c>
      <c r="D2176" s="187" t="s">
        <v>405</v>
      </c>
      <c r="E2176" s="187" t="s">
        <v>411</v>
      </c>
      <c r="F2176" s="187">
        <v>16</v>
      </c>
      <c r="G2176" s="187"/>
      <c r="H2176" s="187"/>
      <c r="I2176" s="187" t="s">
        <v>406</v>
      </c>
      <c r="J2176" s="187" t="s">
        <v>464</v>
      </c>
      <c r="K2176" s="187">
        <v>0.54</v>
      </c>
      <c r="L2176" s="187">
        <v>1.4</v>
      </c>
    </row>
    <row r="2177" spans="2:12" ht="20.100000000000001" customHeight="1" x14ac:dyDescent="0.4">
      <c r="B2177" s="187" t="s">
        <v>446</v>
      </c>
      <c r="C2177" s="187" t="s">
        <v>459</v>
      </c>
      <c r="D2177" s="187" t="s">
        <v>405</v>
      </c>
      <c r="E2177" s="187" t="s">
        <v>412</v>
      </c>
      <c r="F2177" s="187">
        <v>16</v>
      </c>
      <c r="G2177" s="187"/>
      <c r="H2177" s="187"/>
      <c r="I2177" s="187" t="s">
        <v>406</v>
      </c>
      <c r="J2177" s="187" t="s">
        <v>464</v>
      </c>
      <c r="K2177" s="187">
        <v>0.53</v>
      </c>
      <c r="L2177" s="187">
        <v>1.4</v>
      </c>
    </row>
    <row r="2178" spans="2:12" ht="20.100000000000001" customHeight="1" x14ac:dyDescent="0.4">
      <c r="B2178" s="187" t="s">
        <v>446</v>
      </c>
      <c r="C2178" s="187" t="s">
        <v>459</v>
      </c>
      <c r="D2178" s="187" t="s">
        <v>405</v>
      </c>
      <c r="E2178" s="187" t="s">
        <v>418</v>
      </c>
      <c r="F2178" s="187">
        <v>16</v>
      </c>
      <c r="G2178" s="187"/>
      <c r="H2178" s="187"/>
      <c r="I2178" s="187" t="s">
        <v>406</v>
      </c>
      <c r="J2178" s="187" t="s">
        <v>464</v>
      </c>
      <c r="K2178" s="187">
        <v>0.53</v>
      </c>
      <c r="L2178" s="187">
        <v>1.4</v>
      </c>
    </row>
    <row r="2179" spans="2:12" ht="20.100000000000001" customHeight="1" x14ac:dyDescent="0.4">
      <c r="B2179" s="187" t="s">
        <v>446</v>
      </c>
      <c r="C2179" s="187" t="s">
        <v>459</v>
      </c>
      <c r="D2179" s="187" t="s">
        <v>405</v>
      </c>
      <c r="E2179" s="187" t="s">
        <v>418</v>
      </c>
      <c r="F2179" s="187">
        <v>16</v>
      </c>
      <c r="G2179" s="187"/>
      <c r="H2179" s="187"/>
      <c r="I2179" s="187" t="s">
        <v>435</v>
      </c>
      <c r="J2179" s="187" t="s">
        <v>464</v>
      </c>
      <c r="K2179" s="187">
        <v>0.53</v>
      </c>
      <c r="L2179" s="187">
        <v>1.4</v>
      </c>
    </row>
    <row r="2180" spans="2:12" ht="20.100000000000001" customHeight="1" x14ac:dyDescent="0.4">
      <c r="B2180" s="187" t="s">
        <v>446</v>
      </c>
      <c r="C2180" s="187" t="s">
        <v>459</v>
      </c>
      <c r="D2180" s="187" t="s">
        <v>408</v>
      </c>
      <c r="E2180" s="187" t="s">
        <v>411</v>
      </c>
      <c r="F2180" s="187">
        <v>16</v>
      </c>
      <c r="G2180" s="187"/>
      <c r="H2180" s="187"/>
      <c r="I2180" s="187" t="s">
        <v>409</v>
      </c>
      <c r="J2180" s="187" t="s">
        <v>464</v>
      </c>
      <c r="K2180" s="187">
        <v>0.54</v>
      </c>
      <c r="L2180" s="187">
        <v>1.4</v>
      </c>
    </row>
    <row r="2181" spans="2:12" ht="20.100000000000001" customHeight="1" x14ac:dyDescent="0.4">
      <c r="B2181" s="187" t="s">
        <v>446</v>
      </c>
      <c r="C2181" s="187" t="s">
        <v>459</v>
      </c>
      <c r="D2181" s="187" t="s">
        <v>408</v>
      </c>
      <c r="E2181" s="187" t="s">
        <v>412</v>
      </c>
      <c r="F2181" s="187">
        <v>16</v>
      </c>
      <c r="G2181" s="187"/>
      <c r="H2181" s="187"/>
      <c r="I2181" s="187" t="s">
        <v>409</v>
      </c>
      <c r="J2181" s="187" t="s">
        <v>464</v>
      </c>
      <c r="K2181" s="187">
        <v>0.53</v>
      </c>
      <c r="L2181" s="187">
        <v>1.4</v>
      </c>
    </row>
    <row r="2182" spans="2:12" ht="20.100000000000001" customHeight="1" x14ac:dyDescent="0.4">
      <c r="B2182" s="187" t="s">
        <v>446</v>
      </c>
      <c r="C2182" s="187" t="s">
        <v>459</v>
      </c>
      <c r="D2182" s="187" t="s">
        <v>408</v>
      </c>
      <c r="E2182" s="187" t="s">
        <v>418</v>
      </c>
      <c r="F2182" s="187">
        <v>16</v>
      </c>
      <c r="G2182" s="187"/>
      <c r="H2182" s="187"/>
      <c r="I2182" s="187" t="s">
        <v>409</v>
      </c>
      <c r="J2182" s="187" t="s">
        <v>464</v>
      </c>
      <c r="K2182" s="187">
        <v>0.53</v>
      </c>
      <c r="L2182" s="187">
        <v>1.4</v>
      </c>
    </row>
    <row r="2183" spans="2:12" ht="20.100000000000001" customHeight="1" x14ac:dyDescent="0.4">
      <c r="B2183" s="187" t="s">
        <v>446</v>
      </c>
      <c r="C2183" s="187" t="s">
        <v>459</v>
      </c>
      <c r="D2183" s="187" t="s">
        <v>419</v>
      </c>
      <c r="E2183" s="187" t="s">
        <v>411</v>
      </c>
      <c r="F2183" s="187">
        <v>16</v>
      </c>
      <c r="G2183" s="187"/>
      <c r="H2183" s="187"/>
      <c r="I2183" s="187" t="s">
        <v>420</v>
      </c>
      <c r="J2183" s="187" t="s">
        <v>464</v>
      </c>
      <c r="K2183" s="187">
        <v>0.54</v>
      </c>
      <c r="L2183" s="187">
        <v>1.4</v>
      </c>
    </row>
    <row r="2184" spans="2:12" ht="20.100000000000001" customHeight="1" x14ac:dyDescent="0.4">
      <c r="B2184" s="187" t="s">
        <v>446</v>
      </c>
      <c r="C2184" s="187" t="s">
        <v>459</v>
      </c>
      <c r="D2184" s="187" t="s">
        <v>419</v>
      </c>
      <c r="E2184" s="187" t="s">
        <v>412</v>
      </c>
      <c r="F2184" s="187">
        <v>16</v>
      </c>
      <c r="G2184" s="187"/>
      <c r="H2184" s="187"/>
      <c r="I2184" s="187" t="s">
        <v>420</v>
      </c>
      <c r="J2184" s="187" t="s">
        <v>464</v>
      </c>
      <c r="K2184" s="187">
        <v>0.53</v>
      </c>
      <c r="L2184" s="187">
        <v>1.4</v>
      </c>
    </row>
    <row r="2185" spans="2:12" ht="20.100000000000001" customHeight="1" x14ac:dyDescent="0.4">
      <c r="B2185" s="187" t="s">
        <v>446</v>
      </c>
      <c r="C2185" s="187" t="s">
        <v>459</v>
      </c>
      <c r="D2185" s="187" t="s">
        <v>419</v>
      </c>
      <c r="E2185" s="187" t="s">
        <v>418</v>
      </c>
      <c r="F2185" s="187">
        <v>15</v>
      </c>
      <c r="G2185" s="187"/>
      <c r="H2185" s="187"/>
      <c r="I2185" s="187" t="s">
        <v>420</v>
      </c>
      <c r="J2185" s="187" t="s">
        <v>464</v>
      </c>
      <c r="K2185" s="187">
        <v>0.52</v>
      </c>
      <c r="L2185" s="187">
        <v>1.4</v>
      </c>
    </row>
    <row r="2186" spans="2:12" ht="20.100000000000001" customHeight="1" x14ac:dyDescent="0.4">
      <c r="B2186" s="187" t="s">
        <v>446</v>
      </c>
      <c r="C2186" s="187" t="s">
        <v>459</v>
      </c>
      <c r="D2186" s="187" t="s">
        <v>419</v>
      </c>
      <c r="E2186" s="187" t="s">
        <v>411</v>
      </c>
      <c r="F2186" s="187">
        <v>16</v>
      </c>
      <c r="G2186" s="187"/>
      <c r="H2186" s="187"/>
      <c r="I2186" s="187" t="s">
        <v>438</v>
      </c>
      <c r="J2186" s="187" t="s">
        <v>464</v>
      </c>
      <c r="K2186" s="187">
        <v>0.54</v>
      </c>
      <c r="L2186" s="187">
        <v>1.4</v>
      </c>
    </row>
    <row r="2187" spans="2:12" ht="20.100000000000001" customHeight="1" x14ac:dyDescent="0.4">
      <c r="B2187" s="187" t="s">
        <v>446</v>
      </c>
      <c r="C2187" s="187" t="s">
        <v>459</v>
      </c>
      <c r="D2187" s="187" t="s">
        <v>419</v>
      </c>
      <c r="E2187" s="187" t="s">
        <v>412</v>
      </c>
      <c r="F2187" s="187">
        <v>15</v>
      </c>
      <c r="G2187" s="187"/>
      <c r="H2187" s="187"/>
      <c r="I2187" s="187" t="s">
        <v>438</v>
      </c>
      <c r="J2187" s="187" t="s">
        <v>464</v>
      </c>
      <c r="K2187" s="187">
        <v>0.53</v>
      </c>
      <c r="L2187" s="187">
        <v>1.4</v>
      </c>
    </row>
    <row r="2188" spans="2:12" ht="20.100000000000001" customHeight="1" x14ac:dyDescent="0.4">
      <c r="B2188" s="187" t="s">
        <v>446</v>
      </c>
      <c r="C2188" s="187" t="s">
        <v>459</v>
      </c>
      <c r="D2188" s="187" t="s">
        <v>421</v>
      </c>
      <c r="E2188" s="187" t="s">
        <v>411</v>
      </c>
      <c r="F2188" s="187">
        <v>16</v>
      </c>
      <c r="G2188" s="187"/>
      <c r="H2188" s="187"/>
      <c r="I2188" s="187" t="s">
        <v>422</v>
      </c>
      <c r="J2188" s="187" t="s">
        <v>464</v>
      </c>
      <c r="K2188" s="187">
        <v>0.54</v>
      </c>
      <c r="L2188" s="187">
        <v>1.4</v>
      </c>
    </row>
    <row r="2189" spans="2:12" ht="20.100000000000001" customHeight="1" x14ac:dyDescent="0.4">
      <c r="B2189" s="187" t="s">
        <v>446</v>
      </c>
      <c r="C2189" s="187" t="s">
        <v>459</v>
      </c>
      <c r="D2189" s="187" t="s">
        <v>421</v>
      </c>
      <c r="E2189" s="187" t="s">
        <v>412</v>
      </c>
      <c r="F2189" s="187">
        <v>16</v>
      </c>
      <c r="G2189" s="187"/>
      <c r="H2189" s="187"/>
      <c r="I2189" s="187" t="s">
        <v>422</v>
      </c>
      <c r="J2189" s="187" t="s">
        <v>464</v>
      </c>
      <c r="K2189" s="187">
        <v>0.53</v>
      </c>
      <c r="L2189" s="187">
        <v>1.4</v>
      </c>
    </row>
    <row r="2190" spans="2:12" ht="20.100000000000001" customHeight="1" x14ac:dyDescent="0.4">
      <c r="B2190" s="187" t="s">
        <v>446</v>
      </c>
      <c r="C2190" s="187" t="s">
        <v>459</v>
      </c>
      <c r="D2190" s="187" t="s">
        <v>421</v>
      </c>
      <c r="E2190" s="187" t="s">
        <v>418</v>
      </c>
      <c r="F2190" s="187">
        <v>15</v>
      </c>
      <c r="G2190" s="187"/>
      <c r="H2190" s="187"/>
      <c r="I2190" s="187" t="s">
        <v>422</v>
      </c>
      <c r="J2190" s="187" t="s">
        <v>464</v>
      </c>
      <c r="K2190" s="187">
        <v>0.52</v>
      </c>
      <c r="L2190" s="187">
        <v>1.4</v>
      </c>
    </row>
    <row r="2191" spans="2:12" ht="20.100000000000001" customHeight="1" x14ac:dyDescent="0.4">
      <c r="B2191" s="187" t="s">
        <v>446</v>
      </c>
      <c r="C2191" s="187" t="s">
        <v>459</v>
      </c>
      <c r="D2191" s="187" t="s">
        <v>421</v>
      </c>
      <c r="E2191" s="187" t="s">
        <v>411</v>
      </c>
      <c r="F2191" s="187">
        <v>16</v>
      </c>
      <c r="G2191" s="187"/>
      <c r="H2191" s="187"/>
      <c r="I2191" s="187" t="s">
        <v>439</v>
      </c>
      <c r="J2191" s="187" t="s">
        <v>464</v>
      </c>
      <c r="K2191" s="187">
        <v>0.54</v>
      </c>
      <c r="L2191" s="187">
        <v>1.4</v>
      </c>
    </row>
    <row r="2192" spans="2:12" ht="20.100000000000001" customHeight="1" x14ac:dyDescent="0.4">
      <c r="B2192" s="187" t="s">
        <v>446</v>
      </c>
      <c r="C2192" s="187" t="s">
        <v>459</v>
      </c>
      <c r="D2192" s="187" t="s">
        <v>421</v>
      </c>
      <c r="E2192" s="187" t="s">
        <v>412</v>
      </c>
      <c r="F2192" s="187">
        <v>15</v>
      </c>
      <c r="G2192" s="187"/>
      <c r="H2192" s="187"/>
      <c r="I2192" s="187" t="s">
        <v>439</v>
      </c>
      <c r="J2192" s="187" t="s">
        <v>464</v>
      </c>
      <c r="K2192" s="187">
        <v>0.53</v>
      </c>
      <c r="L2192" s="187">
        <v>1.4</v>
      </c>
    </row>
    <row r="2193" spans="2:12" ht="20.100000000000001" customHeight="1" x14ac:dyDescent="0.4">
      <c r="B2193" s="187" t="s">
        <v>446</v>
      </c>
      <c r="C2193" s="187" t="s">
        <v>459</v>
      </c>
      <c r="D2193" s="187" t="s">
        <v>423</v>
      </c>
      <c r="E2193" s="187" t="s">
        <v>411</v>
      </c>
      <c r="F2193" s="187">
        <v>16</v>
      </c>
      <c r="G2193" s="187"/>
      <c r="H2193" s="187"/>
      <c r="I2193" s="187" t="s">
        <v>424</v>
      </c>
      <c r="J2193" s="187" t="s">
        <v>464</v>
      </c>
      <c r="K2193" s="187">
        <v>0.5</v>
      </c>
      <c r="L2193" s="187">
        <v>1.4</v>
      </c>
    </row>
    <row r="2194" spans="2:12" ht="20.100000000000001" customHeight="1" x14ac:dyDescent="0.4">
      <c r="B2194" s="187" t="s">
        <v>446</v>
      </c>
      <c r="C2194" s="187" t="s">
        <v>459</v>
      </c>
      <c r="D2194" s="187" t="s">
        <v>423</v>
      </c>
      <c r="E2194" s="187" t="s">
        <v>412</v>
      </c>
      <c r="F2194" s="187">
        <v>16</v>
      </c>
      <c r="G2194" s="187"/>
      <c r="H2194" s="187"/>
      <c r="I2194" s="187" t="s">
        <v>424</v>
      </c>
      <c r="J2194" s="187" t="s">
        <v>464</v>
      </c>
      <c r="K2194" s="187">
        <v>0.49</v>
      </c>
      <c r="L2194" s="187">
        <v>1.4</v>
      </c>
    </row>
    <row r="2195" spans="2:12" ht="20.100000000000001" customHeight="1" x14ac:dyDescent="0.4">
      <c r="B2195" s="187" t="s">
        <v>446</v>
      </c>
      <c r="C2195" s="187" t="s">
        <v>459</v>
      </c>
      <c r="D2195" s="187" t="s">
        <v>423</v>
      </c>
      <c r="E2195" s="187" t="s">
        <v>418</v>
      </c>
      <c r="F2195" s="187">
        <v>15</v>
      </c>
      <c r="G2195" s="187"/>
      <c r="H2195" s="187"/>
      <c r="I2195" s="187" t="s">
        <v>424</v>
      </c>
      <c r="J2195" s="187" t="s">
        <v>464</v>
      </c>
      <c r="K2195" s="187">
        <v>0.49</v>
      </c>
      <c r="L2195" s="187">
        <v>1.4</v>
      </c>
    </row>
    <row r="2196" spans="2:12" ht="20.100000000000001" customHeight="1" x14ac:dyDescent="0.4">
      <c r="B2196" s="187" t="s">
        <v>446</v>
      </c>
      <c r="C2196" s="187" t="s">
        <v>459</v>
      </c>
      <c r="D2196" s="187" t="s">
        <v>448</v>
      </c>
      <c r="E2196" s="187" t="s">
        <v>411</v>
      </c>
      <c r="F2196" s="187">
        <v>16</v>
      </c>
      <c r="G2196" s="187"/>
      <c r="H2196" s="187"/>
      <c r="I2196" s="187" t="s">
        <v>449</v>
      </c>
      <c r="J2196" s="187" t="s">
        <v>464</v>
      </c>
      <c r="K2196" s="187">
        <v>0.53</v>
      </c>
      <c r="L2196" s="187">
        <v>1.4</v>
      </c>
    </row>
    <row r="2197" spans="2:12" ht="20.100000000000001" customHeight="1" x14ac:dyDescent="0.4">
      <c r="B2197" s="187" t="s">
        <v>446</v>
      </c>
      <c r="C2197" s="187" t="s">
        <v>459</v>
      </c>
      <c r="D2197" s="187" t="s">
        <v>448</v>
      </c>
      <c r="E2197" s="187" t="s">
        <v>412</v>
      </c>
      <c r="F2197" s="187">
        <v>16</v>
      </c>
      <c r="G2197" s="187"/>
      <c r="H2197" s="187"/>
      <c r="I2197" s="187" t="s">
        <v>449</v>
      </c>
      <c r="J2197" s="187" t="s">
        <v>464</v>
      </c>
      <c r="K2197" s="187">
        <v>0.52</v>
      </c>
      <c r="L2197" s="187">
        <v>1.4</v>
      </c>
    </row>
    <row r="2198" spans="2:12" ht="20.100000000000001" customHeight="1" x14ac:dyDescent="0.4">
      <c r="B2198" s="187" t="s">
        <v>446</v>
      </c>
      <c r="C2198" s="187" t="s">
        <v>459</v>
      </c>
      <c r="D2198" s="187" t="s">
        <v>448</v>
      </c>
      <c r="E2198" s="187" t="s">
        <v>418</v>
      </c>
      <c r="F2198" s="187">
        <v>15</v>
      </c>
      <c r="G2198" s="187"/>
      <c r="H2198" s="187"/>
      <c r="I2198" s="187" t="s">
        <v>449</v>
      </c>
      <c r="J2198" s="187" t="s">
        <v>464</v>
      </c>
      <c r="K2198" s="187">
        <v>0.52</v>
      </c>
      <c r="L2198" s="187">
        <v>1.4</v>
      </c>
    </row>
    <row r="2199" spans="2:12" ht="20.100000000000001" customHeight="1" x14ac:dyDescent="0.4">
      <c r="B2199" s="187" t="s">
        <v>446</v>
      </c>
      <c r="C2199" s="187" t="s">
        <v>459</v>
      </c>
      <c r="D2199" s="187" t="s">
        <v>450</v>
      </c>
      <c r="E2199" s="187" t="s">
        <v>411</v>
      </c>
      <c r="F2199" s="187">
        <v>16</v>
      </c>
      <c r="G2199" s="187"/>
      <c r="H2199" s="187"/>
      <c r="I2199" s="187" t="s">
        <v>451</v>
      </c>
      <c r="J2199" s="187" t="s">
        <v>464</v>
      </c>
      <c r="K2199" s="187">
        <v>0.53</v>
      </c>
      <c r="L2199" s="187">
        <v>1.4</v>
      </c>
    </row>
    <row r="2200" spans="2:12" ht="20.100000000000001" customHeight="1" x14ac:dyDescent="0.4">
      <c r="B2200" s="187" t="s">
        <v>446</v>
      </c>
      <c r="C2200" s="187" t="s">
        <v>459</v>
      </c>
      <c r="D2200" s="187" t="s">
        <v>450</v>
      </c>
      <c r="E2200" s="187" t="s">
        <v>412</v>
      </c>
      <c r="F2200" s="187">
        <v>16</v>
      </c>
      <c r="G2200" s="187"/>
      <c r="H2200" s="187"/>
      <c r="I2200" s="187" t="s">
        <v>451</v>
      </c>
      <c r="J2200" s="187" t="s">
        <v>464</v>
      </c>
      <c r="K2200" s="187">
        <v>0.52</v>
      </c>
      <c r="L2200" s="187">
        <v>1.4</v>
      </c>
    </row>
    <row r="2201" spans="2:12" ht="20.100000000000001" customHeight="1" x14ac:dyDescent="0.4">
      <c r="B2201" s="187" t="s">
        <v>446</v>
      </c>
      <c r="C2201" s="187" t="s">
        <v>459</v>
      </c>
      <c r="D2201" s="187" t="s">
        <v>450</v>
      </c>
      <c r="E2201" s="187" t="s">
        <v>418</v>
      </c>
      <c r="F2201" s="187">
        <v>15</v>
      </c>
      <c r="G2201" s="187"/>
      <c r="H2201" s="187"/>
      <c r="I2201" s="187" t="s">
        <v>451</v>
      </c>
      <c r="J2201" s="187" t="s">
        <v>464</v>
      </c>
      <c r="K2201" s="187">
        <v>0.52</v>
      </c>
      <c r="L2201" s="187">
        <v>1.4</v>
      </c>
    </row>
    <row r="2202" spans="2:12" ht="20.100000000000001" customHeight="1" x14ac:dyDescent="0.4">
      <c r="B2202" s="187" t="s">
        <v>446</v>
      </c>
      <c r="C2202" s="187" t="s">
        <v>447</v>
      </c>
      <c r="D2202" s="187" t="s">
        <v>399</v>
      </c>
      <c r="E2202" s="187" t="s">
        <v>404</v>
      </c>
      <c r="F2202" s="187">
        <v>16</v>
      </c>
      <c r="G2202" s="187"/>
      <c r="H2202" s="187"/>
      <c r="I2202" s="187" t="s">
        <v>403</v>
      </c>
      <c r="J2202" s="187" t="s">
        <v>464</v>
      </c>
      <c r="K2202" s="187">
        <v>0.46</v>
      </c>
      <c r="L2202" s="187">
        <v>1.4</v>
      </c>
    </row>
    <row r="2203" spans="2:12" ht="20.100000000000001" customHeight="1" x14ac:dyDescent="0.4">
      <c r="B2203" s="187" t="s">
        <v>446</v>
      </c>
      <c r="C2203" s="187" t="s">
        <v>447</v>
      </c>
      <c r="D2203" s="187" t="s">
        <v>399</v>
      </c>
      <c r="E2203" s="187" t="s">
        <v>444</v>
      </c>
      <c r="F2203" s="187">
        <v>16</v>
      </c>
      <c r="G2203" s="187"/>
      <c r="H2203" s="187"/>
      <c r="I2203" s="187" t="s">
        <v>403</v>
      </c>
      <c r="J2203" s="187" t="s">
        <v>464</v>
      </c>
      <c r="K2203" s="187">
        <v>0.45</v>
      </c>
      <c r="L2203" s="187">
        <v>1.4</v>
      </c>
    </row>
    <row r="2204" spans="2:12" ht="20.100000000000001" customHeight="1" x14ac:dyDescent="0.4">
      <c r="B2204" s="187" t="s">
        <v>446</v>
      </c>
      <c r="C2204" s="187" t="s">
        <v>447</v>
      </c>
      <c r="D2204" s="187" t="s">
        <v>399</v>
      </c>
      <c r="E2204" s="187" t="s">
        <v>444</v>
      </c>
      <c r="F2204" s="187">
        <v>16</v>
      </c>
      <c r="G2204" s="187"/>
      <c r="H2204" s="187"/>
      <c r="I2204" s="187" t="s">
        <v>400</v>
      </c>
      <c r="J2204" s="187" t="s">
        <v>464</v>
      </c>
      <c r="K2204" s="187">
        <v>0.45</v>
      </c>
      <c r="L2204" s="187">
        <v>1.4</v>
      </c>
    </row>
    <row r="2205" spans="2:12" ht="20.100000000000001" customHeight="1" x14ac:dyDescent="0.4">
      <c r="B2205" s="187" t="s">
        <v>446</v>
      </c>
      <c r="C2205" s="187" t="s">
        <v>447</v>
      </c>
      <c r="D2205" s="187" t="s">
        <v>399</v>
      </c>
      <c r="E2205" s="187" t="s">
        <v>434</v>
      </c>
      <c r="F2205" s="187">
        <v>16</v>
      </c>
      <c r="G2205" s="187"/>
      <c r="H2205" s="187"/>
      <c r="I2205" s="187" t="s">
        <v>400</v>
      </c>
      <c r="J2205" s="187" t="s">
        <v>464</v>
      </c>
      <c r="K2205" s="187">
        <v>0.45</v>
      </c>
      <c r="L2205" s="187">
        <v>1.4</v>
      </c>
    </row>
    <row r="2206" spans="2:12" ht="20.100000000000001" customHeight="1" x14ac:dyDescent="0.4">
      <c r="B2206" s="187" t="s">
        <v>446</v>
      </c>
      <c r="C2206" s="187" t="s">
        <v>447</v>
      </c>
      <c r="D2206" s="187" t="s">
        <v>399</v>
      </c>
      <c r="E2206" s="187" t="s">
        <v>434</v>
      </c>
      <c r="F2206" s="187">
        <v>16</v>
      </c>
      <c r="G2206" s="187"/>
      <c r="H2206" s="187"/>
      <c r="I2206" s="187" t="s">
        <v>407</v>
      </c>
      <c r="J2206" s="187" t="s">
        <v>464</v>
      </c>
      <c r="K2206" s="187">
        <v>0.45</v>
      </c>
      <c r="L2206" s="187">
        <v>1.4</v>
      </c>
    </row>
    <row r="2207" spans="2:12" ht="20.100000000000001" customHeight="1" x14ac:dyDescent="0.4">
      <c r="B2207" s="187" t="s">
        <v>446</v>
      </c>
      <c r="C2207" s="187" t="s">
        <v>447</v>
      </c>
      <c r="D2207" s="187" t="s">
        <v>399</v>
      </c>
      <c r="E2207" s="187" t="s">
        <v>442</v>
      </c>
      <c r="F2207" s="187">
        <v>16</v>
      </c>
      <c r="G2207" s="187"/>
      <c r="H2207" s="187"/>
      <c r="I2207" s="187" t="s">
        <v>407</v>
      </c>
      <c r="J2207" s="187" t="s">
        <v>464</v>
      </c>
      <c r="K2207" s="187">
        <v>0.45</v>
      </c>
      <c r="L2207" s="187">
        <v>1.4</v>
      </c>
    </row>
    <row r="2208" spans="2:12" ht="20.100000000000001" customHeight="1" x14ac:dyDescent="0.4">
      <c r="B2208" s="187" t="s">
        <v>446</v>
      </c>
      <c r="C2208" s="187" t="s">
        <v>447</v>
      </c>
      <c r="D2208" s="187" t="s">
        <v>399</v>
      </c>
      <c r="E2208" s="187" t="s">
        <v>442</v>
      </c>
      <c r="F2208" s="187">
        <v>15</v>
      </c>
      <c r="G2208" s="187"/>
      <c r="H2208" s="187"/>
      <c r="I2208" s="187" t="s">
        <v>436</v>
      </c>
      <c r="J2208" s="187" t="s">
        <v>464</v>
      </c>
      <c r="K2208" s="187">
        <v>0.45</v>
      </c>
      <c r="L2208" s="187">
        <v>1.4</v>
      </c>
    </row>
    <row r="2209" spans="2:12" ht="20.100000000000001" customHeight="1" x14ac:dyDescent="0.4">
      <c r="B2209" s="187" t="s">
        <v>446</v>
      </c>
      <c r="C2209" s="187" t="s">
        <v>447</v>
      </c>
      <c r="D2209" s="187" t="s">
        <v>405</v>
      </c>
      <c r="E2209" s="187" t="s">
        <v>406</v>
      </c>
      <c r="F2209" s="187">
        <v>16</v>
      </c>
      <c r="G2209" s="187"/>
      <c r="H2209" s="187"/>
      <c r="I2209" s="187" t="s">
        <v>403</v>
      </c>
      <c r="J2209" s="187" t="s">
        <v>464</v>
      </c>
      <c r="K2209" s="187">
        <v>0.45</v>
      </c>
      <c r="L2209" s="187">
        <v>1.4</v>
      </c>
    </row>
    <row r="2210" spans="2:12" ht="20.100000000000001" customHeight="1" x14ac:dyDescent="0.4">
      <c r="B2210" s="187" t="s">
        <v>446</v>
      </c>
      <c r="C2210" s="187" t="s">
        <v>447</v>
      </c>
      <c r="D2210" s="187" t="s">
        <v>405</v>
      </c>
      <c r="E2210" s="187" t="s">
        <v>406</v>
      </c>
      <c r="F2210" s="187">
        <v>16</v>
      </c>
      <c r="G2210" s="187"/>
      <c r="H2210" s="187"/>
      <c r="I2210" s="187" t="s">
        <v>400</v>
      </c>
      <c r="J2210" s="187" t="s">
        <v>464</v>
      </c>
      <c r="K2210" s="187">
        <v>0.45</v>
      </c>
      <c r="L2210" s="187">
        <v>1.4</v>
      </c>
    </row>
    <row r="2211" spans="2:12" ht="20.100000000000001" customHeight="1" x14ac:dyDescent="0.4">
      <c r="B2211" s="187" t="s">
        <v>446</v>
      </c>
      <c r="C2211" s="187" t="s">
        <v>447</v>
      </c>
      <c r="D2211" s="187" t="s">
        <v>405</v>
      </c>
      <c r="E2211" s="187" t="s">
        <v>406</v>
      </c>
      <c r="F2211" s="187">
        <v>16</v>
      </c>
      <c r="G2211" s="187"/>
      <c r="H2211" s="187"/>
      <c r="I2211" s="187" t="s">
        <v>407</v>
      </c>
      <c r="J2211" s="187" t="s">
        <v>464</v>
      </c>
      <c r="K2211" s="187">
        <v>0.45</v>
      </c>
      <c r="L2211" s="187">
        <v>1.4</v>
      </c>
    </row>
    <row r="2212" spans="2:12" ht="20.100000000000001" customHeight="1" x14ac:dyDescent="0.4">
      <c r="B2212" s="187" t="s">
        <v>446</v>
      </c>
      <c r="C2212" s="187" t="s">
        <v>447</v>
      </c>
      <c r="D2212" s="187" t="s">
        <v>405</v>
      </c>
      <c r="E2212" s="187" t="s">
        <v>435</v>
      </c>
      <c r="F2212" s="187">
        <v>16</v>
      </c>
      <c r="G2212" s="187"/>
      <c r="H2212" s="187"/>
      <c r="I2212" s="187" t="s">
        <v>407</v>
      </c>
      <c r="J2212" s="187" t="s">
        <v>464</v>
      </c>
      <c r="K2212" s="187">
        <v>0.45</v>
      </c>
      <c r="L2212" s="187">
        <v>1.4</v>
      </c>
    </row>
    <row r="2213" spans="2:12" ht="20.100000000000001" customHeight="1" x14ac:dyDescent="0.4">
      <c r="B2213" s="187" t="s">
        <v>446</v>
      </c>
      <c r="C2213" s="187" t="s">
        <v>447</v>
      </c>
      <c r="D2213" s="187" t="s">
        <v>408</v>
      </c>
      <c r="E2213" s="187" t="s">
        <v>409</v>
      </c>
      <c r="F2213" s="187">
        <v>16</v>
      </c>
      <c r="G2213" s="187"/>
      <c r="H2213" s="187"/>
      <c r="I2213" s="187" t="s">
        <v>403</v>
      </c>
      <c r="J2213" s="187" t="s">
        <v>464</v>
      </c>
      <c r="K2213" s="187">
        <v>0.45</v>
      </c>
      <c r="L2213" s="187">
        <v>1.4</v>
      </c>
    </row>
    <row r="2214" spans="2:12" ht="20.100000000000001" customHeight="1" x14ac:dyDescent="0.4">
      <c r="B2214" s="187" t="s">
        <v>446</v>
      </c>
      <c r="C2214" s="187" t="s">
        <v>447</v>
      </c>
      <c r="D2214" s="187" t="s">
        <v>408</v>
      </c>
      <c r="E2214" s="187" t="s">
        <v>409</v>
      </c>
      <c r="F2214" s="187">
        <v>16</v>
      </c>
      <c r="G2214" s="187"/>
      <c r="H2214" s="187"/>
      <c r="I2214" s="187" t="s">
        <v>400</v>
      </c>
      <c r="J2214" s="187" t="s">
        <v>464</v>
      </c>
      <c r="K2214" s="187">
        <v>0.45</v>
      </c>
      <c r="L2214" s="187">
        <v>1.4</v>
      </c>
    </row>
    <row r="2215" spans="2:12" ht="20.100000000000001" customHeight="1" x14ac:dyDescent="0.4">
      <c r="B2215" s="187" t="s">
        <v>446</v>
      </c>
      <c r="C2215" s="187" t="s">
        <v>447</v>
      </c>
      <c r="D2215" s="187" t="s">
        <v>408</v>
      </c>
      <c r="E2215" s="187" t="s">
        <v>409</v>
      </c>
      <c r="F2215" s="187">
        <v>16</v>
      </c>
      <c r="G2215" s="187"/>
      <c r="H2215" s="187"/>
      <c r="I2215" s="187" t="s">
        <v>407</v>
      </c>
      <c r="J2215" s="187" t="s">
        <v>464</v>
      </c>
      <c r="K2215" s="187">
        <v>0.45</v>
      </c>
      <c r="L2215" s="187">
        <v>1.4</v>
      </c>
    </row>
    <row r="2216" spans="2:12" ht="20.100000000000001" customHeight="1" x14ac:dyDescent="0.4">
      <c r="B2216" s="187" t="s">
        <v>446</v>
      </c>
      <c r="C2216" s="187" t="s">
        <v>447</v>
      </c>
      <c r="D2216" s="187" t="s">
        <v>419</v>
      </c>
      <c r="E2216" s="187" t="s">
        <v>420</v>
      </c>
      <c r="F2216" s="187">
        <v>16</v>
      </c>
      <c r="G2216" s="187"/>
      <c r="H2216" s="187"/>
      <c r="I2216" s="187" t="s">
        <v>403</v>
      </c>
      <c r="J2216" s="187" t="s">
        <v>464</v>
      </c>
      <c r="K2216" s="187">
        <v>0.44</v>
      </c>
      <c r="L2216" s="187">
        <v>1.4</v>
      </c>
    </row>
    <row r="2217" spans="2:12" ht="20.100000000000001" customHeight="1" x14ac:dyDescent="0.4">
      <c r="B2217" s="187" t="s">
        <v>446</v>
      </c>
      <c r="C2217" s="187" t="s">
        <v>447</v>
      </c>
      <c r="D2217" s="187" t="s">
        <v>419</v>
      </c>
      <c r="E2217" s="187" t="s">
        <v>420</v>
      </c>
      <c r="F2217" s="187">
        <v>16</v>
      </c>
      <c r="G2217" s="187"/>
      <c r="H2217" s="187"/>
      <c r="I2217" s="187" t="s">
        <v>400</v>
      </c>
      <c r="J2217" s="187" t="s">
        <v>464</v>
      </c>
      <c r="K2217" s="187">
        <v>0.44</v>
      </c>
      <c r="L2217" s="187">
        <v>1.4</v>
      </c>
    </row>
    <row r="2218" spans="2:12" ht="20.100000000000001" customHeight="1" x14ac:dyDescent="0.4">
      <c r="B2218" s="187" t="s">
        <v>446</v>
      </c>
      <c r="C2218" s="187" t="s">
        <v>447</v>
      </c>
      <c r="D2218" s="187" t="s">
        <v>419</v>
      </c>
      <c r="E2218" s="187" t="s">
        <v>420</v>
      </c>
      <c r="F2218" s="187">
        <v>15</v>
      </c>
      <c r="G2218" s="187"/>
      <c r="H2218" s="187"/>
      <c r="I2218" s="187" t="s">
        <v>407</v>
      </c>
      <c r="J2218" s="187" t="s">
        <v>464</v>
      </c>
      <c r="K2218" s="187">
        <v>0.44</v>
      </c>
      <c r="L2218" s="187">
        <v>1.4</v>
      </c>
    </row>
    <row r="2219" spans="2:12" ht="20.100000000000001" customHeight="1" x14ac:dyDescent="0.4">
      <c r="B2219" s="187" t="s">
        <v>446</v>
      </c>
      <c r="C2219" s="187" t="s">
        <v>447</v>
      </c>
      <c r="D2219" s="187" t="s">
        <v>419</v>
      </c>
      <c r="E2219" s="187" t="s">
        <v>438</v>
      </c>
      <c r="F2219" s="187">
        <v>16</v>
      </c>
      <c r="G2219" s="187"/>
      <c r="H2219" s="187"/>
      <c r="I2219" s="187" t="s">
        <v>403</v>
      </c>
      <c r="J2219" s="187" t="s">
        <v>464</v>
      </c>
      <c r="K2219" s="187">
        <v>0.43</v>
      </c>
      <c r="L2219" s="187">
        <v>1.4</v>
      </c>
    </row>
    <row r="2220" spans="2:12" ht="20.100000000000001" customHeight="1" x14ac:dyDescent="0.4">
      <c r="B2220" s="187" t="s">
        <v>446</v>
      </c>
      <c r="C2220" s="187" t="s">
        <v>447</v>
      </c>
      <c r="D2220" s="187" t="s">
        <v>419</v>
      </c>
      <c r="E2220" s="187" t="s">
        <v>438</v>
      </c>
      <c r="F2220" s="187">
        <v>15</v>
      </c>
      <c r="G2220" s="187"/>
      <c r="H2220" s="187"/>
      <c r="I2220" s="187" t="s">
        <v>400</v>
      </c>
      <c r="J2220" s="187" t="s">
        <v>464</v>
      </c>
      <c r="K2220" s="187">
        <v>0.43</v>
      </c>
      <c r="L2220" s="187">
        <v>1.4</v>
      </c>
    </row>
    <row r="2221" spans="2:12" ht="20.100000000000001" customHeight="1" x14ac:dyDescent="0.4">
      <c r="B2221" s="187" t="s">
        <v>446</v>
      </c>
      <c r="C2221" s="187" t="s">
        <v>447</v>
      </c>
      <c r="D2221" s="187" t="s">
        <v>419</v>
      </c>
      <c r="E2221" s="187" t="s">
        <v>438</v>
      </c>
      <c r="F2221" s="187">
        <v>14</v>
      </c>
      <c r="G2221" s="187"/>
      <c r="H2221" s="187"/>
      <c r="I2221" s="187" t="s">
        <v>407</v>
      </c>
      <c r="J2221" s="187" t="s">
        <v>464</v>
      </c>
      <c r="K2221" s="187">
        <v>0.43</v>
      </c>
      <c r="L2221" s="187">
        <v>1.4</v>
      </c>
    </row>
    <row r="2222" spans="2:12" ht="20.100000000000001" customHeight="1" x14ac:dyDescent="0.4">
      <c r="B2222" s="187" t="s">
        <v>446</v>
      </c>
      <c r="C2222" s="187" t="s">
        <v>447</v>
      </c>
      <c r="D2222" s="187" t="s">
        <v>421</v>
      </c>
      <c r="E2222" s="187" t="s">
        <v>422</v>
      </c>
      <c r="F2222" s="187">
        <v>16</v>
      </c>
      <c r="G2222" s="187"/>
      <c r="H2222" s="187"/>
      <c r="I2222" s="187" t="s">
        <v>403</v>
      </c>
      <c r="J2222" s="187" t="s">
        <v>464</v>
      </c>
      <c r="K2222" s="187">
        <v>0.43</v>
      </c>
      <c r="L2222" s="187">
        <v>1.4</v>
      </c>
    </row>
    <row r="2223" spans="2:12" ht="20.100000000000001" customHeight="1" x14ac:dyDescent="0.4">
      <c r="B2223" s="187" t="s">
        <v>446</v>
      </c>
      <c r="C2223" s="187" t="s">
        <v>447</v>
      </c>
      <c r="D2223" s="187" t="s">
        <v>421</v>
      </c>
      <c r="E2223" s="187" t="s">
        <v>422</v>
      </c>
      <c r="F2223" s="187">
        <v>16</v>
      </c>
      <c r="G2223" s="187"/>
      <c r="H2223" s="187"/>
      <c r="I2223" s="187" t="s">
        <v>400</v>
      </c>
      <c r="J2223" s="187" t="s">
        <v>464</v>
      </c>
      <c r="K2223" s="187">
        <v>0.43</v>
      </c>
      <c r="L2223" s="187">
        <v>1.4</v>
      </c>
    </row>
    <row r="2224" spans="2:12" ht="20.100000000000001" customHeight="1" x14ac:dyDescent="0.4">
      <c r="B2224" s="187" t="s">
        <v>446</v>
      </c>
      <c r="C2224" s="187" t="s">
        <v>447</v>
      </c>
      <c r="D2224" s="187" t="s">
        <v>421</v>
      </c>
      <c r="E2224" s="187" t="s">
        <v>422</v>
      </c>
      <c r="F2224" s="187">
        <v>15</v>
      </c>
      <c r="G2224" s="187"/>
      <c r="H2224" s="187"/>
      <c r="I2224" s="187" t="s">
        <v>407</v>
      </c>
      <c r="J2224" s="187" t="s">
        <v>464</v>
      </c>
      <c r="K2224" s="187">
        <v>0.43</v>
      </c>
      <c r="L2224" s="187">
        <v>1.4</v>
      </c>
    </row>
    <row r="2225" spans="2:12" ht="20.100000000000001" customHeight="1" x14ac:dyDescent="0.4">
      <c r="B2225" s="187" t="s">
        <v>446</v>
      </c>
      <c r="C2225" s="187" t="s">
        <v>447</v>
      </c>
      <c r="D2225" s="187" t="s">
        <v>421</v>
      </c>
      <c r="E2225" s="187" t="s">
        <v>439</v>
      </c>
      <c r="F2225" s="187">
        <v>16</v>
      </c>
      <c r="G2225" s="187"/>
      <c r="H2225" s="187"/>
      <c r="I2225" s="187" t="s">
        <v>403</v>
      </c>
      <c r="J2225" s="187" t="s">
        <v>464</v>
      </c>
      <c r="K2225" s="187">
        <v>0.43</v>
      </c>
      <c r="L2225" s="187">
        <v>1.4</v>
      </c>
    </row>
    <row r="2226" spans="2:12" ht="20.100000000000001" customHeight="1" x14ac:dyDescent="0.4">
      <c r="B2226" s="187" t="s">
        <v>446</v>
      </c>
      <c r="C2226" s="187" t="s">
        <v>447</v>
      </c>
      <c r="D2226" s="187" t="s">
        <v>421</v>
      </c>
      <c r="E2226" s="187" t="s">
        <v>439</v>
      </c>
      <c r="F2226" s="187">
        <v>15</v>
      </c>
      <c r="G2226" s="187"/>
      <c r="H2226" s="187"/>
      <c r="I2226" s="187" t="s">
        <v>400</v>
      </c>
      <c r="J2226" s="187" t="s">
        <v>464</v>
      </c>
      <c r="K2226" s="187">
        <v>0.43</v>
      </c>
      <c r="L2226" s="187">
        <v>1.4</v>
      </c>
    </row>
    <row r="2227" spans="2:12" ht="20.100000000000001" customHeight="1" x14ac:dyDescent="0.4">
      <c r="B2227" s="187" t="s">
        <v>446</v>
      </c>
      <c r="C2227" s="187" t="s">
        <v>447</v>
      </c>
      <c r="D2227" s="187" t="s">
        <v>421</v>
      </c>
      <c r="E2227" s="187" t="s">
        <v>439</v>
      </c>
      <c r="F2227" s="187">
        <v>14</v>
      </c>
      <c r="G2227" s="187"/>
      <c r="H2227" s="187"/>
      <c r="I2227" s="187" t="s">
        <v>407</v>
      </c>
      <c r="J2227" s="187" t="s">
        <v>464</v>
      </c>
      <c r="K2227" s="187">
        <v>0.43</v>
      </c>
      <c r="L2227" s="187">
        <v>1.4</v>
      </c>
    </row>
    <row r="2228" spans="2:12" ht="20.100000000000001" customHeight="1" x14ac:dyDescent="0.4">
      <c r="B2228" s="187" t="s">
        <v>446</v>
      </c>
      <c r="C2228" s="187" t="s">
        <v>447</v>
      </c>
      <c r="D2228" s="187" t="s">
        <v>423</v>
      </c>
      <c r="E2228" s="187" t="s">
        <v>424</v>
      </c>
      <c r="F2228" s="187">
        <v>16</v>
      </c>
      <c r="G2228" s="187"/>
      <c r="H2228" s="187"/>
      <c r="I2228" s="187" t="s">
        <v>403</v>
      </c>
      <c r="J2228" s="187" t="s">
        <v>464</v>
      </c>
      <c r="K2228" s="187">
        <v>0.31</v>
      </c>
      <c r="L2228" s="187">
        <v>1.4</v>
      </c>
    </row>
    <row r="2229" spans="2:12" ht="20.100000000000001" customHeight="1" x14ac:dyDescent="0.4">
      <c r="B2229" s="187" t="s">
        <v>446</v>
      </c>
      <c r="C2229" s="187" t="s">
        <v>447</v>
      </c>
      <c r="D2229" s="187" t="s">
        <v>423</v>
      </c>
      <c r="E2229" s="187" t="s">
        <v>424</v>
      </c>
      <c r="F2229" s="187">
        <v>16</v>
      </c>
      <c r="G2229" s="187"/>
      <c r="H2229" s="187"/>
      <c r="I2229" s="187" t="s">
        <v>400</v>
      </c>
      <c r="J2229" s="187" t="s">
        <v>464</v>
      </c>
      <c r="K2229" s="187">
        <v>0.31</v>
      </c>
      <c r="L2229" s="187">
        <v>1.4</v>
      </c>
    </row>
    <row r="2230" spans="2:12" ht="20.100000000000001" customHeight="1" x14ac:dyDescent="0.4">
      <c r="B2230" s="187" t="s">
        <v>446</v>
      </c>
      <c r="C2230" s="187" t="s">
        <v>447</v>
      </c>
      <c r="D2230" s="187" t="s">
        <v>423</v>
      </c>
      <c r="E2230" s="187" t="s">
        <v>424</v>
      </c>
      <c r="F2230" s="187">
        <v>15</v>
      </c>
      <c r="G2230" s="187"/>
      <c r="H2230" s="187"/>
      <c r="I2230" s="187" t="s">
        <v>407</v>
      </c>
      <c r="J2230" s="187" t="s">
        <v>464</v>
      </c>
      <c r="K2230" s="187">
        <v>0.31</v>
      </c>
      <c r="L2230" s="187">
        <v>1.4</v>
      </c>
    </row>
    <row r="2231" spans="2:12" ht="20.100000000000001" customHeight="1" x14ac:dyDescent="0.4">
      <c r="B2231" s="187" t="s">
        <v>446</v>
      </c>
      <c r="C2231" s="187" t="s">
        <v>447</v>
      </c>
      <c r="D2231" s="187" t="s">
        <v>448</v>
      </c>
      <c r="E2231" s="187" t="s">
        <v>449</v>
      </c>
      <c r="F2231" s="187">
        <v>16</v>
      </c>
      <c r="G2231" s="187"/>
      <c r="H2231" s="187"/>
      <c r="I2231" s="187" t="s">
        <v>403</v>
      </c>
      <c r="J2231" s="187" t="s">
        <v>464</v>
      </c>
      <c r="K2231" s="187">
        <v>0.42</v>
      </c>
      <c r="L2231" s="187">
        <v>1.4</v>
      </c>
    </row>
    <row r="2232" spans="2:12" ht="20.100000000000001" customHeight="1" x14ac:dyDescent="0.4">
      <c r="B2232" s="187" t="s">
        <v>446</v>
      </c>
      <c r="C2232" s="187" t="s">
        <v>447</v>
      </c>
      <c r="D2232" s="187" t="s">
        <v>448</v>
      </c>
      <c r="E2232" s="187" t="s">
        <v>449</v>
      </c>
      <c r="F2232" s="187">
        <v>16</v>
      </c>
      <c r="G2232" s="187"/>
      <c r="H2232" s="187"/>
      <c r="I2232" s="187" t="s">
        <v>400</v>
      </c>
      <c r="J2232" s="187" t="s">
        <v>464</v>
      </c>
      <c r="K2232" s="187">
        <v>0.42</v>
      </c>
      <c r="L2232" s="187">
        <v>1.4</v>
      </c>
    </row>
    <row r="2233" spans="2:12" ht="20.100000000000001" customHeight="1" x14ac:dyDescent="0.4">
      <c r="B2233" s="187" t="s">
        <v>446</v>
      </c>
      <c r="C2233" s="187" t="s">
        <v>447</v>
      </c>
      <c r="D2233" s="187" t="s">
        <v>448</v>
      </c>
      <c r="E2233" s="187" t="s">
        <v>449</v>
      </c>
      <c r="F2233" s="187">
        <v>15</v>
      </c>
      <c r="G2233" s="187"/>
      <c r="H2233" s="187"/>
      <c r="I2233" s="187" t="s">
        <v>407</v>
      </c>
      <c r="J2233" s="187" t="s">
        <v>464</v>
      </c>
      <c r="K2233" s="187">
        <v>0.42</v>
      </c>
      <c r="L2233" s="187">
        <v>1.4</v>
      </c>
    </row>
    <row r="2234" spans="2:12" ht="20.100000000000001" customHeight="1" x14ac:dyDescent="0.4">
      <c r="B2234" s="187" t="s">
        <v>446</v>
      </c>
      <c r="C2234" s="187" t="s">
        <v>447</v>
      </c>
      <c r="D2234" s="187" t="s">
        <v>450</v>
      </c>
      <c r="E2234" s="187" t="s">
        <v>451</v>
      </c>
      <c r="F2234" s="187">
        <v>16</v>
      </c>
      <c r="G2234" s="187"/>
      <c r="H2234" s="187"/>
      <c r="I2234" s="187" t="s">
        <v>403</v>
      </c>
      <c r="J2234" s="187" t="s">
        <v>464</v>
      </c>
      <c r="K2234" s="187">
        <v>0.42</v>
      </c>
      <c r="L2234" s="187">
        <v>1.4</v>
      </c>
    </row>
    <row r="2235" spans="2:12" ht="20.100000000000001" customHeight="1" x14ac:dyDescent="0.4">
      <c r="B2235" s="187" t="s">
        <v>446</v>
      </c>
      <c r="C2235" s="187" t="s">
        <v>447</v>
      </c>
      <c r="D2235" s="187" t="s">
        <v>450</v>
      </c>
      <c r="E2235" s="187" t="s">
        <v>451</v>
      </c>
      <c r="F2235" s="187">
        <v>16</v>
      </c>
      <c r="G2235" s="187"/>
      <c r="H2235" s="187"/>
      <c r="I2235" s="187" t="s">
        <v>400</v>
      </c>
      <c r="J2235" s="187" t="s">
        <v>464</v>
      </c>
      <c r="K2235" s="187">
        <v>0.42</v>
      </c>
      <c r="L2235" s="187">
        <v>1.4</v>
      </c>
    </row>
    <row r="2236" spans="2:12" ht="20.100000000000001" customHeight="1" x14ac:dyDescent="0.4">
      <c r="B2236" s="187" t="s">
        <v>446</v>
      </c>
      <c r="C2236" s="187" t="s">
        <v>447</v>
      </c>
      <c r="D2236" s="187" t="s">
        <v>450</v>
      </c>
      <c r="E2236" s="187" t="s">
        <v>451</v>
      </c>
      <c r="F2236" s="187">
        <v>15</v>
      </c>
      <c r="G2236" s="187"/>
      <c r="H2236" s="187"/>
      <c r="I2236" s="187" t="s">
        <v>407</v>
      </c>
      <c r="J2236" s="187" t="s">
        <v>464</v>
      </c>
      <c r="K2236" s="187">
        <v>0.42</v>
      </c>
      <c r="L2236" s="187">
        <v>1.4</v>
      </c>
    </row>
    <row r="2237" spans="2:12" ht="20.100000000000001" customHeight="1" x14ac:dyDescent="0.4">
      <c r="B2237" s="187" t="s">
        <v>446</v>
      </c>
      <c r="C2237" s="187" t="s">
        <v>452</v>
      </c>
      <c r="D2237" s="187" t="s">
        <v>399</v>
      </c>
      <c r="E2237" s="187" t="s">
        <v>403</v>
      </c>
      <c r="F2237" s="187">
        <v>16</v>
      </c>
      <c r="G2237" s="187"/>
      <c r="H2237" s="187"/>
      <c r="I2237" s="187" t="s">
        <v>404</v>
      </c>
      <c r="J2237" s="187" t="s">
        <v>464</v>
      </c>
      <c r="K2237" s="187">
        <v>0.38</v>
      </c>
      <c r="L2237" s="187">
        <v>1.4</v>
      </c>
    </row>
    <row r="2238" spans="2:12" ht="20.100000000000001" customHeight="1" x14ac:dyDescent="0.4">
      <c r="B2238" s="187" t="s">
        <v>446</v>
      </c>
      <c r="C2238" s="187" t="s">
        <v>452</v>
      </c>
      <c r="D2238" s="187" t="s">
        <v>399</v>
      </c>
      <c r="E2238" s="187" t="s">
        <v>403</v>
      </c>
      <c r="F2238" s="187">
        <v>16</v>
      </c>
      <c r="G2238" s="187"/>
      <c r="H2238" s="187"/>
      <c r="I2238" s="187" t="s">
        <v>444</v>
      </c>
      <c r="J2238" s="187" t="s">
        <v>464</v>
      </c>
      <c r="K2238" s="187">
        <v>0.38</v>
      </c>
      <c r="L2238" s="187">
        <v>1.4</v>
      </c>
    </row>
    <row r="2239" spans="2:12" ht="20.100000000000001" customHeight="1" x14ac:dyDescent="0.4">
      <c r="B2239" s="187" t="s">
        <v>446</v>
      </c>
      <c r="C2239" s="187" t="s">
        <v>452</v>
      </c>
      <c r="D2239" s="187" t="s">
        <v>399</v>
      </c>
      <c r="E2239" s="187" t="s">
        <v>400</v>
      </c>
      <c r="F2239" s="187">
        <v>16</v>
      </c>
      <c r="G2239" s="187"/>
      <c r="H2239" s="187"/>
      <c r="I2239" s="187" t="s">
        <v>444</v>
      </c>
      <c r="J2239" s="187" t="s">
        <v>464</v>
      </c>
      <c r="K2239" s="187">
        <v>0.38</v>
      </c>
      <c r="L2239" s="187">
        <v>1.4</v>
      </c>
    </row>
    <row r="2240" spans="2:12" ht="20.100000000000001" customHeight="1" x14ac:dyDescent="0.4">
      <c r="B2240" s="187" t="s">
        <v>446</v>
      </c>
      <c r="C2240" s="187" t="s">
        <v>452</v>
      </c>
      <c r="D2240" s="187" t="s">
        <v>399</v>
      </c>
      <c r="E2240" s="187" t="s">
        <v>400</v>
      </c>
      <c r="F2240" s="187">
        <v>16</v>
      </c>
      <c r="G2240" s="187"/>
      <c r="H2240" s="187"/>
      <c r="I2240" s="187" t="s">
        <v>434</v>
      </c>
      <c r="J2240" s="187" t="s">
        <v>464</v>
      </c>
      <c r="K2240" s="187">
        <v>0.38</v>
      </c>
      <c r="L2240" s="187">
        <v>1.4</v>
      </c>
    </row>
    <row r="2241" spans="2:12" ht="20.100000000000001" customHeight="1" x14ac:dyDescent="0.4">
      <c r="B2241" s="187" t="s">
        <v>446</v>
      </c>
      <c r="C2241" s="187" t="s">
        <v>452</v>
      </c>
      <c r="D2241" s="187" t="s">
        <v>399</v>
      </c>
      <c r="E2241" s="187" t="s">
        <v>407</v>
      </c>
      <c r="F2241" s="187">
        <v>16</v>
      </c>
      <c r="G2241" s="187"/>
      <c r="H2241" s="187"/>
      <c r="I2241" s="187" t="s">
        <v>434</v>
      </c>
      <c r="J2241" s="187" t="s">
        <v>464</v>
      </c>
      <c r="K2241" s="187">
        <v>0.38</v>
      </c>
      <c r="L2241" s="187">
        <v>1.4</v>
      </c>
    </row>
    <row r="2242" spans="2:12" ht="20.100000000000001" customHeight="1" x14ac:dyDescent="0.4">
      <c r="B2242" s="187" t="s">
        <v>446</v>
      </c>
      <c r="C2242" s="187" t="s">
        <v>452</v>
      </c>
      <c r="D2242" s="187" t="s">
        <v>399</v>
      </c>
      <c r="E2242" s="187" t="s">
        <v>407</v>
      </c>
      <c r="F2242" s="187">
        <v>16</v>
      </c>
      <c r="G2242" s="187"/>
      <c r="H2242" s="187"/>
      <c r="I2242" s="187" t="s">
        <v>442</v>
      </c>
      <c r="J2242" s="187" t="s">
        <v>464</v>
      </c>
      <c r="K2242" s="187">
        <v>0.38</v>
      </c>
      <c r="L2242" s="187">
        <v>1.4</v>
      </c>
    </row>
    <row r="2243" spans="2:12" ht="20.100000000000001" customHeight="1" x14ac:dyDescent="0.4">
      <c r="B2243" s="187" t="s">
        <v>446</v>
      </c>
      <c r="C2243" s="187" t="s">
        <v>452</v>
      </c>
      <c r="D2243" s="187" t="s">
        <v>399</v>
      </c>
      <c r="E2243" s="187" t="s">
        <v>436</v>
      </c>
      <c r="F2243" s="187">
        <v>15</v>
      </c>
      <c r="G2243" s="187"/>
      <c r="H2243" s="187"/>
      <c r="I2243" s="187" t="s">
        <v>442</v>
      </c>
      <c r="J2243" s="187" t="s">
        <v>464</v>
      </c>
      <c r="K2243" s="187">
        <v>0.38</v>
      </c>
      <c r="L2243" s="187">
        <v>1.4</v>
      </c>
    </row>
    <row r="2244" spans="2:12" ht="20.100000000000001" customHeight="1" x14ac:dyDescent="0.4">
      <c r="B2244" s="187" t="s">
        <v>446</v>
      </c>
      <c r="C2244" s="187" t="s">
        <v>452</v>
      </c>
      <c r="D2244" s="187" t="s">
        <v>405</v>
      </c>
      <c r="E2244" s="187" t="s">
        <v>403</v>
      </c>
      <c r="F2244" s="187">
        <v>16</v>
      </c>
      <c r="G2244" s="187"/>
      <c r="H2244" s="187"/>
      <c r="I2244" s="187" t="s">
        <v>406</v>
      </c>
      <c r="J2244" s="187" t="s">
        <v>464</v>
      </c>
      <c r="K2244" s="187">
        <v>0.38</v>
      </c>
      <c r="L2244" s="187">
        <v>1.4</v>
      </c>
    </row>
    <row r="2245" spans="2:12" ht="20.100000000000001" customHeight="1" x14ac:dyDescent="0.4">
      <c r="B2245" s="187" t="s">
        <v>446</v>
      </c>
      <c r="C2245" s="187" t="s">
        <v>452</v>
      </c>
      <c r="D2245" s="187" t="s">
        <v>405</v>
      </c>
      <c r="E2245" s="187" t="s">
        <v>400</v>
      </c>
      <c r="F2245" s="187">
        <v>16</v>
      </c>
      <c r="G2245" s="187"/>
      <c r="H2245" s="187"/>
      <c r="I2245" s="187" t="s">
        <v>406</v>
      </c>
      <c r="J2245" s="187" t="s">
        <v>464</v>
      </c>
      <c r="K2245" s="187">
        <v>0.38</v>
      </c>
      <c r="L2245" s="187">
        <v>1.4</v>
      </c>
    </row>
    <row r="2246" spans="2:12" ht="20.100000000000001" customHeight="1" x14ac:dyDescent="0.4">
      <c r="B2246" s="187" t="s">
        <v>446</v>
      </c>
      <c r="C2246" s="187" t="s">
        <v>452</v>
      </c>
      <c r="D2246" s="187" t="s">
        <v>405</v>
      </c>
      <c r="E2246" s="187" t="s">
        <v>407</v>
      </c>
      <c r="F2246" s="187">
        <v>16</v>
      </c>
      <c r="G2246" s="187"/>
      <c r="H2246" s="187"/>
      <c r="I2246" s="187" t="s">
        <v>406</v>
      </c>
      <c r="J2246" s="187" t="s">
        <v>464</v>
      </c>
      <c r="K2246" s="187">
        <v>0.38</v>
      </c>
      <c r="L2246" s="187">
        <v>1.4</v>
      </c>
    </row>
    <row r="2247" spans="2:12" ht="20.100000000000001" customHeight="1" x14ac:dyDescent="0.4">
      <c r="B2247" s="187" t="s">
        <v>446</v>
      </c>
      <c r="C2247" s="187" t="s">
        <v>452</v>
      </c>
      <c r="D2247" s="187" t="s">
        <v>405</v>
      </c>
      <c r="E2247" s="187" t="s">
        <v>407</v>
      </c>
      <c r="F2247" s="187">
        <v>16</v>
      </c>
      <c r="G2247" s="187"/>
      <c r="H2247" s="187"/>
      <c r="I2247" s="187" t="s">
        <v>435</v>
      </c>
      <c r="J2247" s="187" t="s">
        <v>464</v>
      </c>
      <c r="K2247" s="187">
        <v>0.38</v>
      </c>
      <c r="L2247" s="187">
        <v>1.4</v>
      </c>
    </row>
    <row r="2248" spans="2:12" ht="20.100000000000001" customHeight="1" x14ac:dyDescent="0.4">
      <c r="B2248" s="187" t="s">
        <v>446</v>
      </c>
      <c r="C2248" s="187" t="s">
        <v>452</v>
      </c>
      <c r="D2248" s="187" t="s">
        <v>408</v>
      </c>
      <c r="E2248" s="187" t="s">
        <v>403</v>
      </c>
      <c r="F2248" s="187">
        <v>16</v>
      </c>
      <c r="G2248" s="187"/>
      <c r="H2248" s="187"/>
      <c r="I2248" s="187" t="s">
        <v>409</v>
      </c>
      <c r="J2248" s="187" t="s">
        <v>464</v>
      </c>
      <c r="K2248" s="187">
        <v>0.38</v>
      </c>
      <c r="L2248" s="187">
        <v>1.4</v>
      </c>
    </row>
    <row r="2249" spans="2:12" ht="20.100000000000001" customHeight="1" x14ac:dyDescent="0.4">
      <c r="B2249" s="187" t="s">
        <v>446</v>
      </c>
      <c r="C2249" s="187" t="s">
        <v>452</v>
      </c>
      <c r="D2249" s="187" t="s">
        <v>408</v>
      </c>
      <c r="E2249" s="187" t="s">
        <v>400</v>
      </c>
      <c r="F2249" s="187">
        <v>16</v>
      </c>
      <c r="G2249" s="187"/>
      <c r="H2249" s="187"/>
      <c r="I2249" s="187" t="s">
        <v>409</v>
      </c>
      <c r="J2249" s="187" t="s">
        <v>464</v>
      </c>
      <c r="K2249" s="187">
        <v>0.38</v>
      </c>
      <c r="L2249" s="187">
        <v>1.4</v>
      </c>
    </row>
    <row r="2250" spans="2:12" ht="20.100000000000001" customHeight="1" x14ac:dyDescent="0.4">
      <c r="B2250" s="187" t="s">
        <v>446</v>
      </c>
      <c r="C2250" s="187" t="s">
        <v>452</v>
      </c>
      <c r="D2250" s="187" t="s">
        <v>408</v>
      </c>
      <c r="E2250" s="187" t="s">
        <v>407</v>
      </c>
      <c r="F2250" s="187">
        <v>16</v>
      </c>
      <c r="G2250" s="187"/>
      <c r="H2250" s="187"/>
      <c r="I2250" s="187" t="s">
        <v>409</v>
      </c>
      <c r="J2250" s="187" t="s">
        <v>464</v>
      </c>
      <c r="K2250" s="187">
        <v>0.38</v>
      </c>
      <c r="L2250" s="187">
        <v>1.4</v>
      </c>
    </row>
    <row r="2251" spans="2:12" ht="20.100000000000001" customHeight="1" x14ac:dyDescent="0.4">
      <c r="B2251" s="187" t="s">
        <v>446</v>
      </c>
      <c r="C2251" s="187" t="s">
        <v>452</v>
      </c>
      <c r="D2251" s="187" t="s">
        <v>419</v>
      </c>
      <c r="E2251" s="187" t="s">
        <v>403</v>
      </c>
      <c r="F2251" s="187">
        <v>16</v>
      </c>
      <c r="G2251" s="187"/>
      <c r="H2251" s="187"/>
      <c r="I2251" s="187" t="s">
        <v>420</v>
      </c>
      <c r="J2251" s="187" t="s">
        <v>464</v>
      </c>
      <c r="K2251" s="187">
        <v>0.38</v>
      </c>
      <c r="L2251" s="187">
        <v>1.4</v>
      </c>
    </row>
    <row r="2252" spans="2:12" ht="20.100000000000001" customHeight="1" x14ac:dyDescent="0.4">
      <c r="B2252" s="187" t="s">
        <v>446</v>
      </c>
      <c r="C2252" s="187" t="s">
        <v>452</v>
      </c>
      <c r="D2252" s="187" t="s">
        <v>419</v>
      </c>
      <c r="E2252" s="187" t="s">
        <v>400</v>
      </c>
      <c r="F2252" s="187">
        <v>16</v>
      </c>
      <c r="G2252" s="187"/>
      <c r="H2252" s="187"/>
      <c r="I2252" s="187" t="s">
        <v>420</v>
      </c>
      <c r="J2252" s="187" t="s">
        <v>464</v>
      </c>
      <c r="K2252" s="187">
        <v>0.38</v>
      </c>
      <c r="L2252" s="187">
        <v>1.4</v>
      </c>
    </row>
    <row r="2253" spans="2:12" ht="20.100000000000001" customHeight="1" x14ac:dyDescent="0.4">
      <c r="B2253" s="187" t="s">
        <v>446</v>
      </c>
      <c r="C2253" s="187" t="s">
        <v>452</v>
      </c>
      <c r="D2253" s="187" t="s">
        <v>419</v>
      </c>
      <c r="E2253" s="187" t="s">
        <v>407</v>
      </c>
      <c r="F2253" s="187">
        <v>15</v>
      </c>
      <c r="G2253" s="187"/>
      <c r="H2253" s="187"/>
      <c r="I2253" s="187" t="s">
        <v>420</v>
      </c>
      <c r="J2253" s="187" t="s">
        <v>464</v>
      </c>
      <c r="K2253" s="187">
        <v>0.38</v>
      </c>
      <c r="L2253" s="187">
        <v>1.4</v>
      </c>
    </row>
    <row r="2254" spans="2:12" ht="20.100000000000001" customHeight="1" x14ac:dyDescent="0.4">
      <c r="B2254" s="187" t="s">
        <v>446</v>
      </c>
      <c r="C2254" s="187" t="s">
        <v>452</v>
      </c>
      <c r="D2254" s="187" t="s">
        <v>419</v>
      </c>
      <c r="E2254" s="187" t="s">
        <v>403</v>
      </c>
      <c r="F2254" s="187">
        <v>16</v>
      </c>
      <c r="G2254" s="187"/>
      <c r="H2254" s="187"/>
      <c r="I2254" s="187" t="s">
        <v>438</v>
      </c>
      <c r="J2254" s="187" t="s">
        <v>464</v>
      </c>
      <c r="K2254" s="187">
        <v>0.38</v>
      </c>
      <c r="L2254" s="187">
        <v>1.4</v>
      </c>
    </row>
    <row r="2255" spans="2:12" ht="20.100000000000001" customHeight="1" x14ac:dyDescent="0.4">
      <c r="B2255" s="187" t="s">
        <v>446</v>
      </c>
      <c r="C2255" s="187" t="s">
        <v>452</v>
      </c>
      <c r="D2255" s="187" t="s">
        <v>419</v>
      </c>
      <c r="E2255" s="187" t="s">
        <v>400</v>
      </c>
      <c r="F2255" s="187">
        <v>15</v>
      </c>
      <c r="G2255" s="187"/>
      <c r="H2255" s="187"/>
      <c r="I2255" s="187" t="s">
        <v>438</v>
      </c>
      <c r="J2255" s="187" t="s">
        <v>464</v>
      </c>
      <c r="K2255" s="187">
        <v>0.38</v>
      </c>
      <c r="L2255" s="187">
        <v>1.4</v>
      </c>
    </row>
    <row r="2256" spans="2:12" ht="20.100000000000001" customHeight="1" x14ac:dyDescent="0.4">
      <c r="B2256" s="187" t="s">
        <v>446</v>
      </c>
      <c r="C2256" s="187" t="s">
        <v>452</v>
      </c>
      <c r="D2256" s="187" t="s">
        <v>419</v>
      </c>
      <c r="E2256" s="187" t="s">
        <v>407</v>
      </c>
      <c r="F2256" s="187">
        <v>14</v>
      </c>
      <c r="G2256" s="187"/>
      <c r="H2256" s="187"/>
      <c r="I2256" s="187" t="s">
        <v>438</v>
      </c>
      <c r="J2256" s="187" t="s">
        <v>464</v>
      </c>
      <c r="K2256" s="187">
        <v>0.38</v>
      </c>
      <c r="L2256" s="187">
        <v>1.4</v>
      </c>
    </row>
    <row r="2257" spans="2:12" ht="20.100000000000001" customHeight="1" x14ac:dyDescent="0.4">
      <c r="B2257" s="187" t="s">
        <v>446</v>
      </c>
      <c r="C2257" s="187" t="s">
        <v>452</v>
      </c>
      <c r="D2257" s="187" t="s">
        <v>421</v>
      </c>
      <c r="E2257" s="187" t="s">
        <v>403</v>
      </c>
      <c r="F2257" s="187">
        <v>16</v>
      </c>
      <c r="G2257" s="187"/>
      <c r="H2257" s="187"/>
      <c r="I2257" s="187" t="s">
        <v>422</v>
      </c>
      <c r="J2257" s="187" t="s">
        <v>464</v>
      </c>
      <c r="K2257" s="187">
        <v>0.38</v>
      </c>
      <c r="L2257" s="187">
        <v>1.4</v>
      </c>
    </row>
    <row r="2258" spans="2:12" ht="20.100000000000001" customHeight="1" x14ac:dyDescent="0.4">
      <c r="B2258" s="187" t="s">
        <v>446</v>
      </c>
      <c r="C2258" s="187" t="s">
        <v>452</v>
      </c>
      <c r="D2258" s="187" t="s">
        <v>421</v>
      </c>
      <c r="E2258" s="187" t="s">
        <v>400</v>
      </c>
      <c r="F2258" s="187">
        <v>16</v>
      </c>
      <c r="G2258" s="187"/>
      <c r="H2258" s="187"/>
      <c r="I2258" s="187" t="s">
        <v>422</v>
      </c>
      <c r="J2258" s="187" t="s">
        <v>464</v>
      </c>
      <c r="K2258" s="187">
        <v>0.38</v>
      </c>
      <c r="L2258" s="187">
        <v>1.4</v>
      </c>
    </row>
    <row r="2259" spans="2:12" ht="20.100000000000001" customHeight="1" x14ac:dyDescent="0.4">
      <c r="B2259" s="187" t="s">
        <v>446</v>
      </c>
      <c r="C2259" s="187" t="s">
        <v>452</v>
      </c>
      <c r="D2259" s="187" t="s">
        <v>421</v>
      </c>
      <c r="E2259" s="187" t="s">
        <v>407</v>
      </c>
      <c r="F2259" s="187">
        <v>15</v>
      </c>
      <c r="G2259" s="187"/>
      <c r="H2259" s="187"/>
      <c r="I2259" s="187" t="s">
        <v>422</v>
      </c>
      <c r="J2259" s="187" t="s">
        <v>464</v>
      </c>
      <c r="K2259" s="187">
        <v>0.38</v>
      </c>
      <c r="L2259" s="187">
        <v>1.4</v>
      </c>
    </row>
    <row r="2260" spans="2:12" ht="20.100000000000001" customHeight="1" x14ac:dyDescent="0.4">
      <c r="B2260" s="187" t="s">
        <v>446</v>
      </c>
      <c r="C2260" s="187" t="s">
        <v>452</v>
      </c>
      <c r="D2260" s="187" t="s">
        <v>421</v>
      </c>
      <c r="E2260" s="187" t="s">
        <v>403</v>
      </c>
      <c r="F2260" s="187">
        <v>16</v>
      </c>
      <c r="G2260" s="187"/>
      <c r="H2260" s="187"/>
      <c r="I2260" s="187" t="s">
        <v>439</v>
      </c>
      <c r="J2260" s="187" t="s">
        <v>464</v>
      </c>
      <c r="K2260" s="187">
        <v>0.38</v>
      </c>
      <c r="L2260" s="187">
        <v>1.4</v>
      </c>
    </row>
    <row r="2261" spans="2:12" ht="20.100000000000001" customHeight="1" x14ac:dyDescent="0.4">
      <c r="B2261" s="187" t="s">
        <v>446</v>
      </c>
      <c r="C2261" s="187" t="s">
        <v>452</v>
      </c>
      <c r="D2261" s="187" t="s">
        <v>421</v>
      </c>
      <c r="E2261" s="187" t="s">
        <v>400</v>
      </c>
      <c r="F2261" s="187">
        <v>15</v>
      </c>
      <c r="G2261" s="187"/>
      <c r="H2261" s="187"/>
      <c r="I2261" s="187" t="s">
        <v>439</v>
      </c>
      <c r="J2261" s="187" t="s">
        <v>464</v>
      </c>
      <c r="K2261" s="187">
        <v>0.38</v>
      </c>
      <c r="L2261" s="187">
        <v>1.4</v>
      </c>
    </row>
    <row r="2262" spans="2:12" ht="20.100000000000001" customHeight="1" x14ac:dyDescent="0.4">
      <c r="B2262" s="187" t="s">
        <v>446</v>
      </c>
      <c r="C2262" s="187" t="s">
        <v>452</v>
      </c>
      <c r="D2262" s="187" t="s">
        <v>421</v>
      </c>
      <c r="E2262" s="187" t="s">
        <v>407</v>
      </c>
      <c r="F2262" s="187">
        <v>14</v>
      </c>
      <c r="G2262" s="187"/>
      <c r="H2262" s="187"/>
      <c r="I2262" s="187" t="s">
        <v>439</v>
      </c>
      <c r="J2262" s="187" t="s">
        <v>464</v>
      </c>
      <c r="K2262" s="187">
        <v>0.38</v>
      </c>
      <c r="L2262" s="187">
        <v>1.4</v>
      </c>
    </row>
    <row r="2263" spans="2:12" ht="20.100000000000001" customHeight="1" x14ac:dyDescent="0.4">
      <c r="B2263" s="187" t="s">
        <v>446</v>
      </c>
      <c r="C2263" s="187" t="s">
        <v>452</v>
      </c>
      <c r="D2263" s="187" t="s">
        <v>423</v>
      </c>
      <c r="E2263" s="187" t="s">
        <v>403</v>
      </c>
      <c r="F2263" s="187">
        <v>16</v>
      </c>
      <c r="G2263" s="187"/>
      <c r="H2263" s="187"/>
      <c r="I2263" s="187" t="s">
        <v>424</v>
      </c>
      <c r="J2263" s="187" t="s">
        <v>464</v>
      </c>
      <c r="K2263" s="187">
        <v>0.35</v>
      </c>
      <c r="L2263" s="187">
        <v>1.4</v>
      </c>
    </row>
    <row r="2264" spans="2:12" ht="20.100000000000001" customHeight="1" x14ac:dyDescent="0.4">
      <c r="B2264" s="187" t="s">
        <v>446</v>
      </c>
      <c r="C2264" s="187" t="s">
        <v>452</v>
      </c>
      <c r="D2264" s="187" t="s">
        <v>423</v>
      </c>
      <c r="E2264" s="187" t="s">
        <v>400</v>
      </c>
      <c r="F2264" s="187">
        <v>16</v>
      </c>
      <c r="G2264" s="187"/>
      <c r="H2264" s="187"/>
      <c r="I2264" s="187" t="s">
        <v>424</v>
      </c>
      <c r="J2264" s="187" t="s">
        <v>464</v>
      </c>
      <c r="K2264" s="187">
        <v>0.35</v>
      </c>
      <c r="L2264" s="187">
        <v>1.4</v>
      </c>
    </row>
    <row r="2265" spans="2:12" ht="20.100000000000001" customHeight="1" x14ac:dyDescent="0.4">
      <c r="B2265" s="187" t="s">
        <v>446</v>
      </c>
      <c r="C2265" s="187" t="s">
        <v>452</v>
      </c>
      <c r="D2265" s="187" t="s">
        <v>423</v>
      </c>
      <c r="E2265" s="187" t="s">
        <v>407</v>
      </c>
      <c r="F2265" s="187">
        <v>15</v>
      </c>
      <c r="G2265" s="187"/>
      <c r="H2265" s="187"/>
      <c r="I2265" s="187" t="s">
        <v>424</v>
      </c>
      <c r="J2265" s="187" t="s">
        <v>464</v>
      </c>
      <c r="K2265" s="187">
        <v>0.35</v>
      </c>
      <c r="L2265" s="187">
        <v>1.4</v>
      </c>
    </row>
    <row r="2266" spans="2:12" ht="20.100000000000001" customHeight="1" x14ac:dyDescent="0.4">
      <c r="B2266" s="187" t="s">
        <v>446</v>
      </c>
      <c r="C2266" s="187" t="s">
        <v>452</v>
      </c>
      <c r="D2266" s="187" t="s">
        <v>453</v>
      </c>
      <c r="E2266" s="187" t="s">
        <v>403</v>
      </c>
      <c r="F2266" s="187">
        <v>16</v>
      </c>
      <c r="G2266" s="187"/>
      <c r="H2266" s="187"/>
      <c r="I2266" s="187" t="s">
        <v>454</v>
      </c>
      <c r="J2266" s="187" t="s">
        <v>464</v>
      </c>
      <c r="K2266" s="187">
        <v>0.38</v>
      </c>
      <c r="L2266" s="187">
        <v>1.4</v>
      </c>
    </row>
    <row r="2267" spans="2:12" ht="20.100000000000001" customHeight="1" x14ac:dyDescent="0.4">
      <c r="B2267" s="187" t="s">
        <v>446</v>
      </c>
      <c r="C2267" s="187" t="s">
        <v>452</v>
      </c>
      <c r="D2267" s="187" t="s">
        <v>453</v>
      </c>
      <c r="E2267" s="187" t="s">
        <v>400</v>
      </c>
      <c r="F2267" s="187">
        <v>16</v>
      </c>
      <c r="G2267" s="187"/>
      <c r="H2267" s="187"/>
      <c r="I2267" s="187" t="s">
        <v>454</v>
      </c>
      <c r="J2267" s="187" t="s">
        <v>464</v>
      </c>
      <c r="K2267" s="187">
        <v>0.38</v>
      </c>
      <c r="L2267" s="187">
        <v>1.4</v>
      </c>
    </row>
    <row r="2268" spans="2:12" ht="20.100000000000001" customHeight="1" x14ac:dyDescent="0.4">
      <c r="B2268" s="187" t="s">
        <v>446</v>
      </c>
      <c r="C2268" s="187" t="s">
        <v>452</v>
      </c>
      <c r="D2268" s="187" t="s">
        <v>453</v>
      </c>
      <c r="E2268" s="187" t="s">
        <v>407</v>
      </c>
      <c r="F2268" s="187">
        <v>16</v>
      </c>
      <c r="G2268" s="187"/>
      <c r="H2268" s="187"/>
      <c r="I2268" s="187" t="s">
        <v>454</v>
      </c>
      <c r="J2268" s="187" t="s">
        <v>464</v>
      </c>
      <c r="K2268" s="187">
        <v>0.38</v>
      </c>
      <c r="L2268" s="187">
        <v>1.4</v>
      </c>
    </row>
    <row r="2269" spans="2:12" ht="20.100000000000001" customHeight="1" x14ac:dyDescent="0.4">
      <c r="B2269" s="187" t="s">
        <v>446</v>
      </c>
      <c r="C2269" s="187" t="s">
        <v>452</v>
      </c>
      <c r="D2269" s="187" t="s">
        <v>455</v>
      </c>
      <c r="E2269" s="187" t="s">
        <v>403</v>
      </c>
      <c r="F2269" s="187">
        <v>16</v>
      </c>
      <c r="G2269" s="187"/>
      <c r="H2269" s="187"/>
      <c r="I2269" s="187" t="s">
        <v>456</v>
      </c>
      <c r="J2269" s="187" t="s">
        <v>464</v>
      </c>
      <c r="K2269" s="187">
        <v>0.38</v>
      </c>
      <c r="L2269" s="187">
        <v>1.4</v>
      </c>
    </row>
    <row r="2270" spans="2:12" ht="20.100000000000001" customHeight="1" x14ac:dyDescent="0.4">
      <c r="B2270" s="187" t="s">
        <v>446</v>
      </c>
      <c r="C2270" s="187" t="s">
        <v>452</v>
      </c>
      <c r="D2270" s="187" t="s">
        <v>455</v>
      </c>
      <c r="E2270" s="187" t="s">
        <v>400</v>
      </c>
      <c r="F2270" s="187">
        <v>16</v>
      </c>
      <c r="G2270" s="187"/>
      <c r="H2270" s="187"/>
      <c r="I2270" s="187" t="s">
        <v>456</v>
      </c>
      <c r="J2270" s="187" t="s">
        <v>464</v>
      </c>
      <c r="K2270" s="187">
        <v>0.38</v>
      </c>
      <c r="L2270" s="187">
        <v>1.4</v>
      </c>
    </row>
    <row r="2271" spans="2:12" ht="20.100000000000001" customHeight="1" x14ac:dyDescent="0.4">
      <c r="B2271" s="187" t="s">
        <v>446</v>
      </c>
      <c r="C2271" s="187" t="s">
        <v>452</v>
      </c>
      <c r="D2271" s="187" t="s">
        <v>455</v>
      </c>
      <c r="E2271" s="187" t="s">
        <v>407</v>
      </c>
      <c r="F2271" s="187">
        <v>16</v>
      </c>
      <c r="G2271" s="187"/>
      <c r="H2271" s="187"/>
      <c r="I2271" s="187" t="s">
        <v>456</v>
      </c>
      <c r="J2271" s="187" t="s">
        <v>464</v>
      </c>
      <c r="K2271" s="187">
        <v>0.38</v>
      </c>
      <c r="L2271" s="187">
        <v>1.4</v>
      </c>
    </row>
    <row r="2272" spans="2:12" ht="20.100000000000001" customHeight="1" x14ac:dyDescent="0.4">
      <c r="B2272" s="187" t="s">
        <v>446</v>
      </c>
      <c r="C2272" s="187" t="s">
        <v>452</v>
      </c>
      <c r="D2272" s="187" t="s">
        <v>448</v>
      </c>
      <c r="E2272" s="187" t="s">
        <v>403</v>
      </c>
      <c r="F2272" s="187">
        <v>16</v>
      </c>
      <c r="G2272" s="187"/>
      <c r="H2272" s="187"/>
      <c r="I2272" s="187" t="s">
        <v>449</v>
      </c>
      <c r="J2272" s="187" t="s">
        <v>464</v>
      </c>
      <c r="K2272" s="187">
        <v>0.38</v>
      </c>
      <c r="L2272" s="187">
        <v>1.4</v>
      </c>
    </row>
    <row r="2273" spans="2:12" ht="20.100000000000001" customHeight="1" x14ac:dyDescent="0.4">
      <c r="B2273" s="187" t="s">
        <v>446</v>
      </c>
      <c r="C2273" s="187" t="s">
        <v>452</v>
      </c>
      <c r="D2273" s="187" t="s">
        <v>448</v>
      </c>
      <c r="E2273" s="187" t="s">
        <v>400</v>
      </c>
      <c r="F2273" s="187">
        <v>16</v>
      </c>
      <c r="G2273" s="187"/>
      <c r="H2273" s="187"/>
      <c r="I2273" s="187" t="s">
        <v>449</v>
      </c>
      <c r="J2273" s="187" t="s">
        <v>464</v>
      </c>
      <c r="K2273" s="187">
        <v>0.37</v>
      </c>
      <c r="L2273" s="187">
        <v>1.4</v>
      </c>
    </row>
    <row r="2274" spans="2:12" ht="20.100000000000001" customHeight="1" x14ac:dyDescent="0.4">
      <c r="B2274" s="187" t="s">
        <v>446</v>
      </c>
      <c r="C2274" s="187" t="s">
        <v>452</v>
      </c>
      <c r="D2274" s="187" t="s">
        <v>448</v>
      </c>
      <c r="E2274" s="187" t="s">
        <v>407</v>
      </c>
      <c r="F2274" s="187">
        <v>15</v>
      </c>
      <c r="G2274" s="187"/>
      <c r="H2274" s="187"/>
      <c r="I2274" s="187" t="s">
        <v>449</v>
      </c>
      <c r="J2274" s="187" t="s">
        <v>464</v>
      </c>
      <c r="K2274" s="187">
        <v>0.37</v>
      </c>
      <c r="L2274" s="187">
        <v>1.4</v>
      </c>
    </row>
    <row r="2275" spans="2:12" ht="20.100000000000001" customHeight="1" x14ac:dyDescent="0.4">
      <c r="B2275" s="187" t="s">
        <v>446</v>
      </c>
      <c r="C2275" s="187" t="s">
        <v>452</v>
      </c>
      <c r="D2275" s="187" t="s">
        <v>450</v>
      </c>
      <c r="E2275" s="187" t="s">
        <v>403</v>
      </c>
      <c r="F2275" s="187">
        <v>16</v>
      </c>
      <c r="G2275" s="187"/>
      <c r="H2275" s="187"/>
      <c r="I2275" s="187" t="s">
        <v>451</v>
      </c>
      <c r="J2275" s="187" t="s">
        <v>464</v>
      </c>
      <c r="K2275" s="187">
        <v>0.38</v>
      </c>
      <c r="L2275" s="187">
        <v>1.4</v>
      </c>
    </row>
    <row r="2276" spans="2:12" ht="20.100000000000001" customHeight="1" x14ac:dyDescent="0.4">
      <c r="B2276" s="187" t="s">
        <v>446</v>
      </c>
      <c r="C2276" s="187" t="s">
        <v>452</v>
      </c>
      <c r="D2276" s="187" t="s">
        <v>450</v>
      </c>
      <c r="E2276" s="187" t="s">
        <v>400</v>
      </c>
      <c r="F2276" s="187">
        <v>16</v>
      </c>
      <c r="G2276" s="187"/>
      <c r="H2276" s="187"/>
      <c r="I2276" s="187" t="s">
        <v>451</v>
      </c>
      <c r="J2276" s="187" t="s">
        <v>464</v>
      </c>
      <c r="K2276" s="187">
        <v>0.37</v>
      </c>
      <c r="L2276" s="187">
        <v>1.4</v>
      </c>
    </row>
    <row r="2277" spans="2:12" ht="20.100000000000001" customHeight="1" x14ac:dyDescent="0.4">
      <c r="B2277" s="187" t="s">
        <v>446</v>
      </c>
      <c r="C2277" s="187" t="s">
        <v>452</v>
      </c>
      <c r="D2277" s="187" t="s">
        <v>450</v>
      </c>
      <c r="E2277" s="187" t="s">
        <v>407</v>
      </c>
      <c r="F2277" s="187">
        <v>15</v>
      </c>
      <c r="G2277" s="187"/>
      <c r="H2277" s="187"/>
      <c r="I2277" s="187" t="s">
        <v>451</v>
      </c>
      <c r="J2277" s="187" t="s">
        <v>464</v>
      </c>
      <c r="K2277" s="187">
        <v>0.37</v>
      </c>
      <c r="L2277" s="187">
        <v>1.4</v>
      </c>
    </row>
    <row r="2278" spans="2:12" ht="20.100000000000001" customHeight="1" x14ac:dyDescent="0.4">
      <c r="B2278" s="187" t="s">
        <v>446</v>
      </c>
      <c r="C2278" s="187" t="s">
        <v>460</v>
      </c>
      <c r="D2278" s="187" t="s">
        <v>399</v>
      </c>
      <c r="E2278" s="187" t="s">
        <v>404</v>
      </c>
      <c r="F2278" s="187">
        <v>16</v>
      </c>
      <c r="G2278" s="187"/>
      <c r="H2278" s="187"/>
      <c r="I2278" s="187" t="s">
        <v>428</v>
      </c>
      <c r="J2278" s="187" t="s">
        <v>464</v>
      </c>
      <c r="K2278" s="187">
        <v>0.43</v>
      </c>
      <c r="L2278" s="187">
        <v>1.4</v>
      </c>
    </row>
    <row r="2279" spans="2:12" ht="20.100000000000001" customHeight="1" x14ac:dyDescent="0.4">
      <c r="B2279" s="187" t="s">
        <v>446</v>
      </c>
      <c r="C2279" s="187" t="s">
        <v>460</v>
      </c>
      <c r="D2279" s="187" t="s">
        <v>399</v>
      </c>
      <c r="E2279" s="187" t="s">
        <v>444</v>
      </c>
      <c r="F2279" s="187">
        <v>16</v>
      </c>
      <c r="G2279" s="187"/>
      <c r="H2279" s="187"/>
      <c r="I2279" s="187" t="s">
        <v>428</v>
      </c>
      <c r="J2279" s="187" t="s">
        <v>464</v>
      </c>
      <c r="K2279" s="187">
        <v>0.43</v>
      </c>
      <c r="L2279" s="187">
        <v>1.4</v>
      </c>
    </row>
    <row r="2280" spans="2:12" ht="20.100000000000001" customHeight="1" x14ac:dyDescent="0.4">
      <c r="B2280" s="187" t="s">
        <v>446</v>
      </c>
      <c r="C2280" s="187" t="s">
        <v>460</v>
      </c>
      <c r="D2280" s="187" t="s">
        <v>399</v>
      </c>
      <c r="E2280" s="187" t="s">
        <v>444</v>
      </c>
      <c r="F2280" s="187">
        <v>16</v>
      </c>
      <c r="G2280" s="187"/>
      <c r="H2280" s="187"/>
      <c r="I2280" s="187" t="s">
        <v>429</v>
      </c>
      <c r="J2280" s="187" t="s">
        <v>464</v>
      </c>
      <c r="K2280" s="187">
        <v>0.42</v>
      </c>
      <c r="L2280" s="187">
        <v>1.4</v>
      </c>
    </row>
    <row r="2281" spans="2:12" ht="20.100000000000001" customHeight="1" x14ac:dyDescent="0.4">
      <c r="B2281" s="187" t="s">
        <v>446</v>
      </c>
      <c r="C2281" s="187" t="s">
        <v>460</v>
      </c>
      <c r="D2281" s="187" t="s">
        <v>405</v>
      </c>
      <c r="E2281" s="187" t="s">
        <v>406</v>
      </c>
      <c r="F2281" s="187">
        <v>16</v>
      </c>
      <c r="G2281" s="187"/>
      <c r="H2281" s="187"/>
      <c r="I2281" s="187" t="s">
        <v>428</v>
      </c>
      <c r="J2281" s="187" t="s">
        <v>464</v>
      </c>
      <c r="K2281" s="187">
        <v>0.43</v>
      </c>
      <c r="L2281" s="187">
        <v>1.4</v>
      </c>
    </row>
    <row r="2282" spans="2:12" ht="20.100000000000001" customHeight="1" x14ac:dyDescent="0.4">
      <c r="B2282" s="187" t="s">
        <v>446</v>
      </c>
      <c r="C2282" s="187" t="s">
        <v>460</v>
      </c>
      <c r="D2282" s="187" t="s">
        <v>405</v>
      </c>
      <c r="E2282" s="187" t="s">
        <v>406</v>
      </c>
      <c r="F2282" s="187">
        <v>16</v>
      </c>
      <c r="G2282" s="187"/>
      <c r="H2282" s="187"/>
      <c r="I2282" s="187" t="s">
        <v>429</v>
      </c>
      <c r="J2282" s="187" t="s">
        <v>464</v>
      </c>
      <c r="K2282" s="187">
        <v>0.42</v>
      </c>
      <c r="L2282" s="187">
        <v>1.4</v>
      </c>
    </row>
    <row r="2283" spans="2:12" ht="20.100000000000001" customHeight="1" x14ac:dyDescent="0.4">
      <c r="B2283" s="187" t="s">
        <v>446</v>
      </c>
      <c r="C2283" s="187" t="s">
        <v>460</v>
      </c>
      <c r="D2283" s="187" t="s">
        <v>405</v>
      </c>
      <c r="E2283" s="187" t="s">
        <v>435</v>
      </c>
      <c r="F2283" s="187">
        <v>16</v>
      </c>
      <c r="G2283" s="187"/>
      <c r="H2283" s="187"/>
      <c r="I2283" s="187" t="s">
        <v>432</v>
      </c>
      <c r="J2283" s="187" t="s">
        <v>464</v>
      </c>
      <c r="K2283" s="187">
        <v>0.42</v>
      </c>
      <c r="L2283" s="187">
        <v>1.4</v>
      </c>
    </row>
    <row r="2284" spans="2:12" ht="20.100000000000001" customHeight="1" x14ac:dyDescent="0.4">
      <c r="B2284" s="187" t="s">
        <v>446</v>
      </c>
      <c r="C2284" s="187" t="s">
        <v>460</v>
      </c>
      <c r="D2284" s="187" t="s">
        <v>408</v>
      </c>
      <c r="E2284" s="187" t="s">
        <v>409</v>
      </c>
      <c r="F2284" s="187">
        <v>16</v>
      </c>
      <c r="G2284" s="187"/>
      <c r="H2284" s="187"/>
      <c r="I2284" s="187" t="s">
        <v>428</v>
      </c>
      <c r="J2284" s="187" t="s">
        <v>464</v>
      </c>
      <c r="K2284" s="187">
        <v>0.42</v>
      </c>
      <c r="L2284" s="187">
        <v>1.4</v>
      </c>
    </row>
    <row r="2285" spans="2:12" ht="20.100000000000001" customHeight="1" x14ac:dyDescent="0.4">
      <c r="B2285" s="187" t="s">
        <v>446</v>
      </c>
      <c r="C2285" s="187" t="s">
        <v>460</v>
      </c>
      <c r="D2285" s="187" t="s">
        <v>408</v>
      </c>
      <c r="E2285" s="187" t="s">
        <v>409</v>
      </c>
      <c r="F2285" s="187">
        <v>16</v>
      </c>
      <c r="G2285" s="187"/>
      <c r="H2285" s="187"/>
      <c r="I2285" s="187" t="s">
        <v>429</v>
      </c>
      <c r="J2285" s="187" t="s">
        <v>464</v>
      </c>
      <c r="K2285" s="187">
        <v>0.42</v>
      </c>
      <c r="L2285" s="187">
        <v>1.4</v>
      </c>
    </row>
    <row r="2286" spans="2:12" ht="20.100000000000001" customHeight="1" x14ac:dyDescent="0.4">
      <c r="B2286" s="187" t="s">
        <v>446</v>
      </c>
      <c r="C2286" s="187" t="s">
        <v>460</v>
      </c>
      <c r="D2286" s="187" t="s">
        <v>419</v>
      </c>
      <c r="E2286" s="187" t="s">
        <v>420</v>
      </c>
      <c r="F2286" s="187">
        <v>16</v>
      </c>
      <c r="G2286" s="187"/>
      <c r="H2286" s="187"/>
      <c r="I2286" s="187" t="s">
        <v>428</v>
      </c>
      <c r="J2286" s="187" t="s">
        <v>464</v>
      </c>
      <c r="K2286" s="187">
        <v>0.4</v>
      </c>
      <c r="L2286" s="187">
        <v>1.4</v>
      </c>
    </row>
    <row r="2287" spans="2:12" ht="20.100000000000001" customHeight="1" x14ac:dyDescent="0.4">
      <c r="B2287" s="187" t="s">
        <v>446</v>
      </c>
      <c r="C2287" s="187" t="s">
        <v>460</v>
      </c>
      <c r="D2287" s="187" t="s">
        <v>419</v>
      </c>
      <c r="E2287" s="187" t="s">
        <v>420</v>
      </c>
      <c r="F2287" s="187">
        <v>16</v>
      </c>
      <c r="G2287" s="187"/>
      <c r="H2287" s="187"/>
      <c r="I2287" s="187" t="s">
        <v>429</v>
      </c>
      <c r="J2287" s="187" t="s">
        <v>464</v>
      </c>
      <c r="K2287" s="187">
        <v>0.4</v>
      </c>
      <c r="L2287" s="187">
        <v>1.4</v>
      </c>
    </row>
    <row r="2288" spans="2:12" ht="20.100000000000001" customHeight="1" x14ac:dyDescent="0.4">
      <c r="B2288" s="187" t="s">
        <v>446</v>
      </c>
      <c r="C2288" s="187" t="s">
        <v>460</v>
      </c>
      <c r="D2288" s="187" t="s">
        <v>419</v>
      </c>
      <c r="E2288" s="187" t="s">
        <v>438</v>
      </c>
      <c r="F2288" s="187">
        <v>16</v>
      </c>
      <c r="G2288" s="187"/>
      <c r="H2288" s="187"/>
      <c r="I2288" s="187" t="s">
        <v>428</v>
      </c>
      <c r="J2288" s="187" t="s">
        <v>464</v>
      </c>
      <c r="K2288" s="187">
        <v>0.4</v>
      </c>
      <c r="L2288" s="187">
        <v>1.4</v>
      </c>
    </row>
    <row r="2289" spans="2:12" ht="20.100000000000001" customHeight="1" x14ac:dyDescent="0.4">
      <c r="B2289" s="187" t="s">
        <v>446</v>
      </c>
      <c r="C2289" s="187" t="s">
        <v>460</v>
      </c>
      <c r="D2289" s="187" t="s">
        <v>419</v>
      </c>
      <c r="E2289" s="187" t="s">
        <v>438</v>
      </c>
      <c r="F2289" s="187">
        <v>15</v>
      </c>
      <c r="G2289" s="187"/>
      <c r="H2289" s="187"/>
      <c r="I2289" s="187" t="s">
        <v>429</v>
      </c>
      <c r="J2289" s="187" t="s">
        <v>464</v>
      </c>
      <c r="K2289" s="187">
        <v>0.4</v>
      </c>
      <c r="L2289" s="187">
        <v>1.4</v>
      </c>
    </row>
    <row r="2290" spans="2:12" ht="20.100000000000001" customHeight="1" x14ac:dyDescent="0.4">
      <c r="B2290" s="187" t="s">
        <v>446</v>
      </c>
      <c r="C2290" s="187" t="s">
        <v>460</v>
      </c>
      <c r="D2290" s="187" t="s">
        <v>421</v>
      </c>
      <c r="E2290" s="187" t="s">
        <v>422</v>
      </c>
      <c r="F2290" s="187">
        <v>16</v>
      </c>
      <c r="G2290" s="187"/>
      <c r="H2290" s="187"/>
      <c r="I2290" s="187" t="s">
        <v>428</v>
      </c>
      <c r="J2290" s="187" t="s">
        <v>464</v>
      </c>
      <c r="K2290" s="187">
        <v>0.4</v>
      </c>
      <c r="L2290" s="187">
        <v>1.4</v>
      </c>
    </row>
    <row r="2291" spans="2:12" ht="20.100000000000001" customHeight="1" x14ac:dyDescent="0.4">
      <c r="B2291" s="187" t="s">
        <v>446</v>
      </c>
      <c r="C2291" s="187" t="s">
        <v>460</v>
      </c>
      <c r="D2291" s="187" t="s">
        <v>421</v>
      </c>
      <c r="E2291" s="187" t="s">
        <v>422</v>
      </c>
      <c r="F2291" s="187">
        <v>16</v>
      </c>
      <c r="G2291" s="187"/>
      <c r="H2291" s="187"/>
      <c r="I2291" s="187" t="s">
        <v>429</v>
      </c>
      <c r="J2291" s="187" t="s">
        <v>464</v>
      </c>
      <c r="K2291" s="187">
        <v>0.4</v>
      </c>
      <c r="L2291" s="187">
        <v>1.4</v>
      </c>
    </row>
    <row r="2292" spans="2:12" ht="20.100000000000001" customHeight="1" x14ac:dyDescent="0.4">
      <c r="B2292" s="187" t="s">
        <v>446</v>
      </c>
      <c r="C2292" s="187" t="s">
        <v>460</v>
      </c>
      <c r="D2292" s="187" t="s">
        <v>421</v>
      </c>
      <c r="E2292" s="187" t="s">
        <v>439</v>
      </c>
      <c r="F2292" s="187">
        <v>16</v>
      </c>
      <c r="G2292" s="187"/>
      <c r="H2292" s="187"/>
      <c r="I2292" s="187" t="s">
        <v>428</v>
      </c>
      <c r="J2292" s="187" t="s">
        <v>464</v>
      </c>
      <c r="K2292" s="187">
        <v>0.4</v>
      </c>
      <c r="L2292" s="187">
        <v>1.4</v>
      </c>
    </row>
    <row r="2293" spans="2:12" ht="20.100000000000001" customHeight="1" x14ac:dyDescent="0.4">
      <c r="B2293" s="187" t="s">
        <v>446</v>
      </c>
      <c r="C2293" s="187" t="s">
        <v>460</v>
      </c>
      <c r="D2293" s="187" t="s">
        <v>421</v>
      </c>
      <c r="E2293" s="187" t="s">
        <v>439</v>
      </c>
      <c r="F2293" s="187">
        <v>15</v>
      </c>
      <c r="G2293" s="187"/>
      <c r="H2293" s="187"/>
      <c r="I2293" s="187" t="s">
        <v>429</v>
      </c>
      <c r="J2293" s="187" t="s">
        <v>464</v>
      </c>
      <c r="K2293" s="187">
        <v>0.4</v>
      </c>
      <c r="L2293" s="187">
        <v>1.4</v>
      </c>
    </row>
    <row r="2294" spans="2:12" ht="20.100000000000001" customHeight="1" x14ac:dyDescent="0.4">
      <c r="B2294" s="187" t="s">
        <v>446</v>
      </c>
      <c r="C2294" s="187" t="s">
        <v>460</v>
      </c>
      <c r="D2294" s="187" t="s">
        <v>423</v>
      </c>
      <c r="E2294" s="187" t="s">
        <v>424</v>
      </c>
      <c r="F2294" s="187">
        <v>16</v>
      </c>
      <c r="G2294" s="187"/>
      <c r="H2294" s="187"/>
      <c r="I2294" s="187" t="s">
        <v>428</v>
      </c>
      <c r="J2294" s="187" t="s">
        <v>464</v>
      </c>
      <c r="K2294" s="187">
        <v>0.28999999999999998</v>
      </c>
      <c r="L2294" s="187">
        <v>1.4</v>
      </c>
    </row>
    <row r="2295" spans="2:12" ht="20.100000000000001" customHeight="1" x14ac:dyDescent="0.4">
      <c r="B2295" s="187" t="s">
        <v>446</v>
      </c>
      <c r="C2295" s="187" t="s">
        <v>460</v>
      </c>
      <c r="D2295" s="187" t="s">
        <v>423</v>
      </c>
      <c r="E2295" s="187" t="s">
        <v>424</v>
      </c>
      <c r="F2295" s="187">
        <v>16</v>
      </c>
      <c r="G2295" s="187"/>
      <c r="H2295" s="187"/>
      <c r="I2295" s="187" t="s">
        <v>429</v>
      </c>
      <c r="J2295" s="187" t="s">
        <v>464</v>
      </c>
      <c r="K2295" s="187">
        <v>0.28999999999999998</v>
      </c>
      <c r="L2295" s="187">
        <v>1.4</v>
      </c>
    </row>
    <row r="2296" spans="2:12" ht="20.100000000000001" customHeight="1" x14ac:dyDescent="0.4">
      <c r="B2296" s="187" t="s">
        <v>446</v>
      </c>
      <c r="C2296" s="187" t="s">
        <v>460</v>
      </c>
      <c r="D2296" s="187" t="s">
        <v>453</v>
      </c>
      <c r="E2296" s="187" t="s">
        <v>428</v>
      </c>
      <c r="F2296" s="187">
        <v>16</v>
      </c>
      <c r="G2296" s="187"/>
      <c r="H2296" s="187"/>
      <c r="I2296" s="187" t="s">
        <v>454</v>
      </c>
      <c r="J2296" s="187" t="s">
        <v>464</v>
      </c>
      <c r="K2296" s="187">
        <v>0.37</v>
      </c>
      <c r="L2296" s="187">
        <v>1.4</v>
      </c>
    </row>
    <row r="2297" spans="2:12" ht="20.100000000000001" customHeight="1" x14ac:dyDescent="0.4">
      <c r="B2297" s="187" t="s">
        <v>446</v>
      </c>
      <c r="C2297" s="187" t="s">
        <v>460</v>
      </c>
      <c r="D2297" s="187" t="s">
        <v>453</v>
      </c>
      <c r="E2297" s="187" t="s">
        <v>429</v>
      </c>
      <c r="F2297" s="187">
        <v>16</v>
      </c>
      <c r="G2297" s="187"/>
      <c r="H2297" s="187"/>
      <c r="I2297" s="187" t="s">
        <v>454</v>
      </c>
      <c r="J2297" s="187" t="s">
        <v>464</v>
      </c>
      <c r="K2297" s="187">
        <v>0.37</v>
      </c>
      <c r="L2297" s="187">
        <v>1.4</v>
      </c>
    </row>
    <row r="2298" spans="2:12" ht="20.100000000000001" customHeight="1" x14ac:dyDescent="0.4">
      <c r="B2298" s="187" t="s">
        <v>446</v>
      </c>
      <c r="C2298" s="187" t="s">
        <v>460</v>
      </c>
      <c r="D2298" s="187" t="s">
        <v>455</v>
      </c>
      <c r="E2298" s="187" t="s">
        <v>428</v>
      </c>
      <c r="F2298" s="187">
        <v>16</v>
      </c>
      <c r="G2298" s="187"/>
      <c r="H2298" s="187"/>
      <c r="I2298" s="187" t="s">
        <v>456</v>
      </c>
      <c r="J2298" s="187" t="s">
        <v>464</v>
      </c>
      <c r="K2298" s="187">
        <v>0.37</v>
      </c>
      <c r="L2298" s="187">
        <v>1.4</v>
      </c>
    </row>
    <row r="2299" spans="2:12" ht="20.100000000000001" customHeight="1" x14ac:dyDescent="0.4">
      <c r="B2299" s="187" t="s">
        <v>446</v>
      </c>
      <c r="C2299" s="187" t="s">
        <v>460</v>
      </c>
      <c r="D2299" s="187" t="s">
        <v>455</v>
      </c>
      <c r="E2299" s="187" t="s">
        <v>429</v>
      </c>
      <c r="F2299" s="187">
        <v>16</v>
      </c>
      <c r="G2299" s="187"/>
      <c r="H2299" s="187"/>
      <c r="I2299" s="187" t="s">
        <v>456</v>
      </c>
      <c r="J2299" s="187" t="s">
        <v>464</v>
      </c>
      <c r="K2299" s="187">
        <v>0.37</v>
      </c>
      <c r="L2299" s="187">
        <v>1.4</v>
      </c>
    </row>
    <row r="2300" spans="2:12" ht="20.100000000000001" customHeight="1" x14ac:dyDescent="0.4">
      <c r="B2300" s="187" t="s">
        <v>446</v>
      </c>
      <c r="C2300" s="187" t="s">
        <v>460</v>
      </c>
      <c r="D2300" s="187" t="s">
        <v>448</v>
      </c>
      <c r="E2300" s="187" t="s">
        <v>449</v>
      </c>
      <c r="F2300" s="187">
        <v>16</v>
      </c>
      <c r="G2300" s="187"/>
      <c r="H2300" s="187"/>
      <c r="I2300" s="187" t="s">
        <v>428</v>
      </c>
      <c r="J2300" s="187" t="s">
        <v>464</v>
      </c>
      <c r="K2300" s="187">
        <v>0.39</v>
      </c>
      <c r="L2300" s="187">
        <v>1.4</v>
      </c>
    </row>
    <row r="2301" spans="2:12" ht="20.100000000000001" customHeight="1" x14ac:dyDescent="0.4">
      <c r="B2301" s="187" t="s">
        <v>446</v>
      </c>
      <c r="C2301" s="187" t="s">
        <v>460</v>
      </c>
      <c r="D2301" s="187" t="s">
        <v>448</v>
      </c>
      <c r="E2301" s="187" t="s">
        <v>449</v>
      </c>
      <c r="F2301" s="187">
        <v>16</v>
      </c>
      <c r="G2301" s="187"/>
      <c r="H2301" s="187"/>
      <c r="I2301" s="187" t="s">
        <v>429</v>
      </c>
      <c r="J2301" s="187" t="s">
        <v>464</v>
      </c>
      <c r="K2301" s="187">
        <v>0.39</v>
      </c>
      <c r="L2301" s="187">
        <v>1.4</v>
      </c>
    </row>
    <row r="2302" spans="2:12" ht="20.100000000000001" customHeight="1" x14ac:dyDescent="0.4">
      <c r="B2302" s="187" t="s">
        <v>446</v>
      </c>
      <c r="C2302" s="187" t="s">
        <v>460</v>
      </c>
      <c r="D2302" s="187" t="s">
        <v>450</v>
      </c>
      <c r="E2302" s="187" t="s">
        <v>451</v>
      </c>
      <c r="F2302" s="187">
        <v>16</v>
      </c>
      <c r="G2302" s="187"/>
      <c r="H2302" s="187"/>
      <c r="I2302" s="187" t="s">
        <v>428</v>
      </c>
      <c r="J2302" s="187" t="s">
        <v>464</v>
      </c>
      <c r="K2302" s="187">
        <v>0.39</v>
      </c>
      <c r="L2302" s="187">
        <v>1.4</v>
      </c>
    </row>
    <row r="2303" spans="2:12" ht="20.100000000000001" customHeight="1" x14ac:dyDescent="0.4">
      <c r="B2303" s="187" t="s">
        <v>446</v>
      </c>
      <c r="C2303" s="187" t="s">
        <v>460</v>
      </c>
      <c r="D2303" s="187" t="s">
        <v>450</v>
      </c>
      <c r="E2303" s="187" t="s">
        <v>451</v>
      </c>
      <c r="F2303" s="187">
        <v>16</v>
      </c>
      <c r="G2303" s="187"/>
      <c r="H2303" s="187"/>
      <c r="I2303" s="187" t="s">
        <v>429</v>
      </c>
      <c r="J2303" s="187" t="s">
        <v>464</v>
      </c>
      <c r="K2303" s="187">
        <v>0.39</v>
      </c>
      <c r="L2303" s="187">
        <v>1.4</v>
      </c>
    </row>
    <row r="2304" spans="2:12" ht="20.100000000000001" customHeight="1" x14ac:dyDescent="0.4">
      <c r="B2304" s="187" t="s">
        <v>446</v>
      </c>
      <c r="C2304" s="187" t="s">
        <v>460</v>
      </c>
      <c r="D2304" s="187" t="s">
        <v>399</v>
      </c>
      <c r="E2304" s="187" t="s">
        <v>428</v>
      </c>
      <c r="F2304" s="187">
        <v>16</v>
      </c>
      <c r="G2304" s="187"/>
      <c r="H2304" s="187"/>
      <c r="I2304" s="187" t="s">
        <v>404</v>
      </c>
      <c r="J2304" s="187" t="s">
        <v>464</v>
      </c>
      <c r="K2304" s="187">
        <v>0.37</v>
      </c>
      <c r="L2304" s="187">
        <v>1.4</v>
      </c>
    </row>
    <row r="2305" spans="2:12" ht="20.100000000000001" customHeight="1" x14ac:dyDescent="0.4">
      <c r="B2305" s="187" t="s">
        <v>446</v>
      </c>
      <c r="C2305" s="187" t="s">
        <v>460</v>
      </c>
      <c r="D2305" s="187" t="s">
        <v>399</v>
      </c>
      <c r="E2305" s="187" t="s">
        <v>428</v>
      </c>
      <c r="F2305" s="187">
        <v>16</v>
      </c>
      <c r="G2305" s="187"/>
      <c r="H2305" s="187"/>
      <c r="I2305" s="187" t="s">
        <v>444</v>
      </c>
      <c r="J2305" s="187" t="s">
        <v>464</v>
      </c>
      <c r="K2305" s="187">
        <v>0.37</v>
      </c>
      <c r="L2305" s="187">
        <v>1.4</v>
      </c>
    </row>
    <row r="2306" spans="2:12" ht="20.100000000000001" customHeight="1" x14ac:dyDescent="0.4">
      <c r="B2306" s="187" t="s">
        <v>446</v>
      </c>
      <c r="C2306" s="187" t="s">
        <v>460</v>
      </c>
      <c r="D2306" s="187" t="s">
        <v>399</v>
      </c>
      <c r="E2306" s="187" t="s">
        <v>429</v>
      </c>
      <c r="F2306" s="187">
        <v>16</v>
      </c>
      <c r="G2306" s="187"/>
      <c r="H2306" s="187"/>
      <c r="I2306" s="187" t="s">
        <v>444</v>
      </c>
      <c r="J2306" s="187" t="s">
        <v>464</v>
      </c>
      <c r="K2306" s="187">
        <v>0.37</v>
      </c>
      <c r="L2306" s="187">
        <v>1.4</v>
      </c>
    </row>
    <row r="2307" spans="2:12" ht="20.100000000000001" customHeight="1" x14ac:dyDescent="0.4">
      <c r="B2307" s="187" t="s">
        <v>446</v>
      </c>
      <c r="C2307" s="187" t="s">
        <v>460</v>
      </c>
      <c r="D2307" s="187" t="s">
        <v>405</v>
      </c>
      <c r="E2307" s="187" t="s">
        <v>428</v>
      </c>
      <c r="F2307" s="187">
        <v>16</v>
      </c>
      <c r="G2307" s="187"/>
      <c r="H2307" s="187"/>
      <c r="I2307" s="187" t="s">
        <v>406</v>
      </c>
      <c r="J2307" s="187" t="s">
        <v>464</v>
      </c>
      <c r="K2307" s="187">
        <v>0.37</v>
      </c>
      <c r="L2307" s="187">
        <v>1.4</v>
      </c>
    </row>
    <row r="2308" spans="2:12" ht="20.100000000000001" customHeight="1" x14ac:dyDescent="0.4">
      <c r="B2308" s="187" t="s">
        <v>446</v>
      </c>
      <c r="C2308" s="187" t="s">
        <v>460</v>
      </c>
      <c r="D2308" s="187" t="s">
        <v>405</v>
      </c>
      <c r="E2308" s="187" t="s">
        <v>429</v>
      </c>
      <c r="F2308" s="187">
        <v>16</v>
      </c>
      <c r="G2308" s="187"/>
      <c r="H2308" s="187"/>
      <c r="I2308" s="187" t="s">
        <v>406</v>
      </c>
      <c r="J2308" s="187" t="s">
        <v>464</v>
      </c>
      <c r="K2308" s="187">
        <v>0.37</v>
      </c>
      <c r="L2308" s="187">
        <v>1.4</v>
      </c>
    </row>
    <row r="2309" spans="2:12" ht="20.100000000000001" customHeight="1" x14ac:dyDescent="0.4">
      <c r="B2309" s="187" t="s">
        <v>446</v>
      </c>
      <c r="C2309" s="187" t="s">
        <v>460</v>
      </c>
      <c r="D2309" s="187" t="s">
        <v>408</v>
      </c>
      <c r="E2309" s="187" t="s">
        <v>428</v>
      </c>
      <c r="F2309" s="187">
        <v>16</v>
      </c>
      <c r="G2309" s="187"/>
      <c r="H2309" s="187"/>
      <c r="I2309" s="187" t="s">
        <v>409</v>
      </c>
      <c r="J2309" s="187" t="s">
        <v>464</v>
      </c>
      <c r="K2309" s="187">
        <v>0.37</v>
      </c>
      <c r="L2309" s="187">
        <v>1.4</v>
      </c>
    </row>
    <row r="2310" spans="2:12" ht="20.100000000000001" customHeight="1" x14ac:dyDescent="0.4">
      <c r="B2310" s="187" t="s">
        <v>446</v>
      </c>
      <c r="C2310" s="187" t="s">
        <v>460</v>
      </c>
      <c r="D2310" s="187" t="s">
        <v>408</v>
      </c>
      <c r="E2310" s="187" t="s">
        <v>429</v>
      </c>
      <c r="F2310" s="187">
        <v>16</v>
      </c>
      <c r="G2310" s="187"/>
      <c r="H2310" s="187"/>
      <c r="I2310" s="187" t="s">
        <v>409</v>
      </c>
      <c r="J2310" s="187" t="s">
        <v>464</v>
      </c>
      <c r="K2310" s="187">
        <v>0.37</v>
      </c>
      <c r="L2310" s="187">
        <v>1.4</v>
      </c>
    </row>
    <row r="2311" spans="2:12" ht="20.100000000000001" customHeight="1" x14ac:dyDescent="0.4">
      <c r="B2311" s="187" t="s">
        <v>446</v>
      </c>
      <c r="C2311" s="187" t="s">
        <v>460</v>
      </c>
      <c r="D2311" s="187" t="s">
        <v>419</v>
      </c>
      <c r="E2311" s="187" t="s">
        <v>428</v>
      </c>
      <c r="F2311" s="187">
        <v>16</v>
      </c>
      <c r="G2311" s="187"/>
      <c r="H2311" s="187"/>
      <c r="I2311" s="187" t="s">
        <v>420</v>
      </c>
      <c r="J2311" s="187" t="s">
        <v>464</v>
      </c>
      <c r="K2311" s="187">
        <v>0.37</v>
      </c>
      <c r="L2311" s="187">
        <v>1.4</v>
      </c>
    </row>
    <row r="2312" spans="2:12" ht="20.100000000000001" customHeight="1" x14ac:dyDescent="0.4">
      <c r="B2312" s="187" t="s">
        <v>446</v>
      </c>
      <c r="C2312" s="187" t="s">
        <v>460</v>
      </c>
      <c r="D2312" s="187" t="s">
        <v>419</v>
      </c>
      <c r="E2312" s="187" t="s">
        <v>429</v>
      </c>
      <c r="F2312" s="187">
        <v>16</v>
      </c>
      <c r="G2312" s="187"/>
      <c r="H2312" s="187"/>
      <c r="I2312" s="187" t="s">
        <v>420</v>
      </c>
      <c r="J2312" s="187" t="s">
        <v>464</v>
      </c>
      <c r="K2312" s="187">
        <v>0.36</v>
      </c>
      <c r="L2312" s="187">
        <v>1.4</v>
      </c>
    </row>
    <row r="2313" spans="2:12" ht="20.100000000000001" customHeight="1" x14ac:dyDescent="0.4">
      <c r="B2313" s="187" t="s">
        <v>446</v>
      </c>
      <c r="C2313" s="187" t="s">
        <v>460</v>
      </c>
      <c r="D2313" s="187" t="s">
        <v>419</v>
      </c>
      <c r="E2313" s="187" t="s">
        <v>428</v>
      </c>
      <c r="F2313" s="187">
        <v>16</v>
      </c>
      <c r="G2313" s="187"/>
      <c r="H2313" s="187"/>
      <c r="I2313" s="187" t="s">
        <v>438</v>
      </c>
      <c r="J2313" s="187" t="s">
        <v>464</v>
      </c>
      <c r="K2313" s="187">
        <v>0.37</v>
      </c>
      <c r="L2313" s="187">
        <v>1.4</v>
      </c>
    </row>
    <row r="2314" spans="2:12" ht="20.100000000000001" customHeight="1" x14ac:dyDescent="0.4">
      <c r="B2314" s="187" t="s">
        <v>446</v>
      </c>
      <c r="C2314" s="187" t="s">
        <v>460</v>
      </c>
      <c r="D2314" s="187" t="s">
        <v>419</v>
      </c>
      <c r="E2314" s="187" t="s">
        <v>429</v>
      </c>
      <c r="F2314" s="187">
        <v>15</v>
      </c>
      <c r="G2314" s="187"/>
      <c r="H2314" s="187"/>
      <c r="I2314" s="187" t="s">
        <v>438</v>
      </c>
      <c r="J2314" s="187" t="s">
        <v>464</v>
      </c>
      <c r="K2314" s="187">
        <v>0.36</v>
      </c>
      <c r="L2314" s="187">
        <v>1.4</v>
      </c>
    </row>
    <row r="2315" spans="2:12" ht="20.100000000000001" customHeight="1" x14ac:dyDescent="0.4">
      <c r="B2315" s="187" t="s">
        <v>446</v>
      </c>
      <c r="C2315" s="187" t="s">
        <v>460</v>
      </c>
      <c r="D2315" s="187" t="s">
        <v>421</v>
      </c>
      <c r="E2315" s="187" t="s">
        <v>428</v>
      </c>
      <c r="F2315" s="187">
        <v>16</v>
      </c>
      <c r="G2315" s="187"/>
      <c r="H2315" s="187"/>
      <c r="I2315" s="187" t="s">
        <v>422</v>
      </c>
      <c r="J2315" s="187" t="s">
        <v>464</v>
      </c>
      <c r="K2315" s="187">
        <v>0.37</v>
      </c>
      <c r="L2315" s="187">
        <v>1.4</v>
      </c>
    </row>
    <row r="2316" spans="2:12" ht="20.100000000000001" customHeight="1" x14ac:dyDescent="0.4">
      <c r="B2316" s="187" t="s">
        <v>446</v>
      </c>
      <c r="C2316" s="187" t="s">
        <v>460</v>
      </c>
      <c r="D2316" s="187" t="s">
        <v>421</v>
      </c>
      <c r="E2316" s="187" t="s">
        <v>429</v>
      </c>
      <c r="F2316" s="187">
        <v>16</v>
      </c>
      <c r="G2316" s="187"/>
      <c r="H2316" s="187"/>
      <c r="I2316" s="187" t="s">
        <v>422</v>
      </c>
      <c r="J2316" s="187" t="s">
        <v>464</v>
      </c>
      <c r="K2316" s="187">
        <v>0.36</v>
      </c>
      <c r="L2316" s="187">
        <v>1.4</v>
      </c>
    </row>
    <row r="2317" spans="2:12" ht="20.100000000000001" customHeight="1" x14ac:dyDescent="0.4">
      <c r="B2317" s="187" t="s">
        <v>446</v>
      </c>
      <c r="C2317" s="187" t="s">
        <v>460</v>
      </c>
      <c r="D2317" s="187" t="s">
        <v>421</v>
      </c>
      <c r="E2317" s="187" t="s">
        <v>428</v>
      </c>
      <c r="F2317" s="187">
        <v>16</v>
      </c>
      <c r="G2317" s="187"/>
      <c r="H2317" s="187"/>
      <c r="I2317" s="187" t="s">
        <v>439</v>
      </c>
      <c r="J2317" s="187" t="s">
        <v>464</v>
      </c>
      <c r="K2317" s="187">
        <v>0.37</v>
      </c>
      <c r="L2317" s="187">
        <v>1.4</v>
      </c>
    </row>
    <row r="2318" spans="2:12" ht="20.100000000000001" customHeight="1" x14ac:dyDescent="0.4">
      <c r="B2318" s="187" t="s">
        <v>446</v>
      </c>
      <c r="C2318" s="187" t="s">
        <v>460</v>
      </c>
      <c r="D2318" s="187" t="s">
        <v>421</v>
      </c>
      <c r="E2318" s="187" t="s">
        <v>429</v>
      </c>
      <c r="F2318" s="187">
        <v>15</v>
      </c>
      <c r="G2318" s="187"/>
      <c r="H2318" s="187"/>
      <c r="I2318" s="187" t="s">
        <v>439</v>
      </c>
      <c r="J2318" s="187" t="s">
        <v>464</v>
      </c>
      <c r="K2318" s="187">
        <v>0.36</v>
      </c>
      <c r="L2318" s="187">
        <v>1.4</v>
      </c>
    </row>
    <row r="2319" spans="2:12" ht="20.100000000000001" customHeight="1" x14ac:dyDescent="0.4">
      <c r="B2319" s="187" t="s">
        <v>446</v>
      </c>
      <c r="C2319" s="187" t="s">
        <v>460</v>
      </c>
      <c r="D2319" s="187" t="s">
        <v>423</v>
      </c>
      <c r="E2319" s="187" t="s">
        <v>428</v>
      </c>
      <c r="F2319" s="187">
        <v>16</v>
      </c>
      <c r="G2319" s="187"/>
      <c r="H2319" s="187"/>
      <c r="I2319" s="187" t="s">
        <v>424</v>
      </c>
      <c r="J2319" s="187" t="s">
        <v>464</v>
      </c>
      <c r="K2319" s="187">
        <v>0.34</v>
      </c>
      <c r="L2319" s="187">
        <v>1.4</v>
      </c>
    </row>
    <row r="2320" spans="2:12" ht="20.100000000000001" customHeight="1" x14ac:dyDescent="0.4">
      <c r="B2320" s="187" t="s">
        <v>446</v>
      </c>
      <c r="C2320" s="187" t="s">
        <v>460</v>
      </c>
      <c r="D2320" s="187" t="s">
        <v>423</v>
      </c>
      <c r="E2320" s="187" t="s">
        <v>429</v>
      </c>
      <c r="F2320" s="187">
        <v>16</v>
      </c>
      <c r="G2320" s="187"/>
      <c r="H2320" s="187"/>
      <c r="I2320" s="187" t="s">
        <v>424</v>
      </c>
      <c r="J2320" s="187" t="s">
        <v>464</v>
      </c>
      <c r="K2320" s="187">
        <v>0.34</v>
      </c>
      <c r="L2320" s="187">
        <v>1.4</v>
      </c>
    </row>
    <row r="2321" spans="2:12" ht="20.100000000000001" customHeight="1" x14ac:dyDescent="0.4">
      <c r="B2321" s="187" t="s">
        <v>446</v>
      </c>
      <c r="C2321" s="187" t="s">
        <v>460</v>
      </c>
      <c r="D2321" s="187" t="s">
        <v>448</v>
      </c>
      <c r="E2321" s="187" t="s">
        <v>428</v>
      </c>
      <c r="F2321" s="187">
        <v>16</v>
      </c>
      <c r="G2321" s="187"/>
      <c r="H2321" s="187"/>
      <c r="I2321" s="187" t="s">
        <v>449</v>
      </c>
      <c r="J2321" s="187" t="s">
        <v>464</v>
      </c>
      <c r="K2321" s="187">
        <v>0.36</v>
      </c>
      <c r="L2321" s="187">
        <v>1.4</v>
      </c>
    </row>
    <row r="2322" spans="2:12" ht="20.100000000000001" customHeight="1" x14ac:dyDescent="0.4">
      <c r="B2322" s="187" t="s">
        <v>446</v>
      </c>
      <c r="C2322" s="187" t="s">
        <v>460</v>
      </c>
      <c r="D2322" s="187" t="s">
        <v>448</v>
      </c>
      <c r="E2322" s="187" t="s">
        <v>429</v>
      </c>
      <c r="F2322" s="187">
        <v>16</v>
      </c>
      <c r="G2322" s="187"/>
      <c r="H2322" s="187"/>
      <c r="I2322" s="187" t="s">
        <v>449</v>
      </c>
      <c r="J2322" s="187" t="s">
        <v>464</v>
      </c>
      <c r="K2322" s="187">
        <v>0.36</v>
      </c>
      <c r="L2322" s="187">
        <v>1.4</v>
      </c>
    </row>
    <row r="2323" spans="2:12" ht="20.100000000000001" customHeight="1" x14ac:dyDescent="0.4">
      <c r="B2323" s="187" t="s">
        <v>446</v>
      </c>
      <c r="C2323" s="187" t="s">
        <v>460</v>
      </c>
      <c r="D2323" s="187" t="s">
        <v>450</v>
      </c>
      <c r="E2323" s="187" t="s">
        <v>428</v>
      </c>
      <c r="F2323" s="187">
        <v>16</v>
      </c>
      <c r="G2323" s="187"/>
      <c r="H2323" s="187"/>
      <c r="I2323" s="187" t="s">
        <v>451</v>
      </c>
      <c r="J2323" s="187" t="s">
        <v>464</v>
      </c>
      <c r="K2323" s="187">
        <v>0.36</v>
      </c>
      <c r="L2323" s="187">
        <v>1.4</v>
      </c>
    </row>
    <row r="2324" spans="2:12" ht="20.100000000000001" customHeight="1" x14ac:dyDescent="0.4">
      <c r="B2324" s="187" t="s">
        <v>446</v>
      </c>
      <c r="C2324" s="187" t="s">
        <v>460</v>
      </c>
      <c r="D2324" s="187" t="s">
        <v>450</v>
      </c>
      <c r="E2324" s="187" t="s">
        <v>429</v>
      </c>
      <c r="F2324" s="187">
        <v>16</v>
      </c>
      <c r="G2324" s="187"/>
      <c r="H2324" s="187"/>
      <c r="I2324" s="187" t="s">
        <v>451</v>
      </c>
      <c r="J2324" s="187" t="s">
        <v>464</v>
      </c>
      <c r="K2324" s="187">
        <v>0.36</v>
      </c>
      <c r="L2324" s="187">
        <v>1.4</v>
      </c>
    </row>
    <row r="2325" spans="2:12" ht="20.100000000000001" customHeight="1" x14ac:dyDescent="0.4">
      <c r="B2325" s="187" t="s">
        <v>446</v>
      </c>
      <c r="C2325" s="187" t="s">
        <v>459</v>
      </c>
      <c r="D2325" s="187" t="s">
        <v>399</v>
      </c>
      <c r="E2325" s="187" t="s">
        <v>444</v>
      </c>
      <c r="F2325" s="187">
        <v>15</v>
      </c>
      <c r="G2325" s="187"/>
      <c r="H2325" s="187"/>
      <c r="I2325" s="187" t="s">
        <v>411</v>
      </c>
      <c r="J2325" s="187" t="s">
        <v>464</v>
      </c>
      <c r="K2325" s="187">
        <v>0.57999999999999996</v>
      </c>
      <c r="L2325" s="187">
        <v>1.4</v>
      </c>
    </row>
    <row r="2326" spans="2:12" ht="20.100000000000001" customHeight="1" x14ac:dyDescent="0.4">
      <c r="B2326" s="187" t="s">
        <v>446</v>
      </c>
      <c r="C2326" s="187" t="s">
        <v>459</v>
      </c>
      <c r="D2326" s="187" t="s">
        <v>405</v>
      </c>
      <c r="E2326" s="187" t="s">
        <v>406</v>
      </c>
      <c r="F2326" s="187">
        <v>15</v>
      </c>
      <c r="G2326" s="187"/>
      <c r="H2326" s="187"/>
      <c r="I2326" s="187" t="s">
        <v>411</v>
      </c>
      <c r="J2326" s="187" t="s">
        <v>464</v>
      </c>
      <c r="K2326" s="187">
        <v>0.57999999999999996</v>
      </c>
      <c r="L2326" s="187">
        <v>1.4</v>
      </c>
    </row>
    <row r="2327" spans="2:12" ht="20.100000000000001" customHeight="1" x14ac:dyDescent="0.4">
      <c r="B2327" s="187" t="s">
        <v>446</v>
      </c>
      <c r="C2327" s="187" t="s">
        <v>459</v>
      </c>
      <c r="D2327" s="187" t="s">
        <v>453</v>
      </c>
      <c r="E2327" s="187" t="s">
        <v>411</v>
      </c>
      <c r="F2327" s="187">
        <v>15</v>
      </c>
      <c r="G2327" s="187"/>
      <c r="H2327" s="187"/>
      <c r="I2327" s="187" t="s">
        <v>454</v>
      </c>
      <c r="J2327" s="187" t="s">
        <v>464</v>
      </c>
      <c r="K2327" s="187">
        <v>0.54</v>
      </c>
      <c r="L2327" s="187">
        <v>1.4</v>
      </c>
    </row>
    <row r="2328" spans="2:12" ht="20.100000000000001" customHeight="1" x14ac:dyDescent="0.4">
      <c r="B2328" s="187" t="s">
        <v>446</v>
      </c>
      <c r="C2328" s="187" t="s">
        <v>459</v>
      </c>
      <c r="D2328" s="187" t="s">
        <v>455</v>
      </c>
      <c r="E2328" s="187" t="s">
        <v>411</v>
      </c>
      <c r="F2328" s="187">
        <v>15</v>
      </c>
      <c r="G2328" s="187"/>
      <c r="H2328" s="187"/>
      <c r="I2328" s="187" t="s">
        <v>456</v>
      </c>
      <c r="J2328" s="187" t="s">
        <v>464</v>
      </c>
      <c r="K2328" s="187">
        <v>0.54</v>
      </c>
      <c r="L2328" s="187">
        <v>1.4</v>
      </c>
    </row>
    <row r="2329" spans="2:12" ht="20.100000000000001" customHeight="1" x14ac:dyDescent="0.4">
      <c r="B2329" s="187" t="s">
        <v>446</v>
      </c>
      <c r="C2329" s="187" t="s">
        <v>459</v>
      </c>
      <c r="D2329" s="187" t="s">
        <v>399</v>
      </c>
      <c r="E2329" s="187" t="s">
        <v>411</v>
      </c>
      <c r="F2329" s="187">
        <v>15</v>
      </c>
      <c r="G2329" s="187"/>
      <c r="H2329" s="187"/>
      <c r="I2329" s="187" t="s">
        <v>444</v>
      </c>
      <c r="J2329" s="187" t="s">
        <v>464</v>
      </c>
      <c r="K2329" s="187">
        <v>0.54</v>
      </c>
      <c r="L2329" s="187">
        <v>1.4</v>
      </c>
    </row>
    <row r="2330" spans="2:12" ht="20.100000000000001" customHeight="1" x14ac:dyDescent="0.4">
      <c r="B2330" s="187" t="s">
        <v>446</v>
      </c>
      <c r="C2330" s="187" t="s">
        <v>459</v>
      </c>
      <c r="D2330" s="187" t="s">
        <v>405</v>
      </c>
      <c r="E2330" s="187" t="s">
        <v>411</v>
      </c>
      <c r="F2330" s="187">
        <v>15</v>
      </c>
      <c r="G2330" s="187"/>
      <c r="H2330" s="187"/>
      <c r="I2330" s="187" t="s">
        <v>406</v>
      </c>
      <c r="J2330" s="187" t="s">
        <v>464</v>
      </c>
      <c r="K2330" s="187">
        <v>0.54</v>
      </c>
      <c r="L2330" s="187">
        <v>1.4</v>
      </c>
    </row>
    <row r="2331" spans="2:12" ht="20.100000000000001" customHeight="1" x14ac:dyDescent="0.4">
      <c r="B2331" s="187" t="s">
        <v>446</v>
      </c>
      <c r="C2331" s="187" t="s">
        <v>447</v>
      </c>
      <c r="D2331" s="187" t="s">
        <v>399</v>
      </c>
      <c r="E2331" s="187" t="s">
        <v>444</v>
      </c>
      <c r="F2331" s="187">
        <v>15</v>
      </c>
      <c r="G2331" s="187"/>
      <c r="H2331" s="187"/>
      <c r="I2331" s="187" t="s">
        <v>403</v>
      </c>
      <c r="J2331" s="187" t="s">
        <v>464</v>
      </c>
      <c r="K2331" s="187">
        <v>0.45</v>
      </c>
      <c r="L2331" s="187">
        <v>1.4</v>
      </c>
    </row>
    <row r="2332" spans="2:12" ht="20.100000000000001" customHeight="1" x14ac:dyDescent="0.4">
      <c r="B2332" s="187" t="s">
        <v>446</v>
      </c>
      <c r="C2332" s="187" t="s">
        <v>447</v>
      </c>
      <c r="D2332" s="187" t="s">
        <v>405</v>
      </c>
      <c r="E2332" s="187" t="s">
        <v>406</v>
      </c>
      <c r="F2332" s="187">
        <v>15</v>
      </c>
      <c r="G2332" s="187"/>
      <c r="H2332" s="187"/>
      <c r="I2332" s="187" t="s">
        <v>403</v>
      </c>
      <c r="J2332" s="187" t="s">
        <v>464</v>
      </c>
      <c r="K2332" s="187">
        <v>0.45</v>
      </c>
      <c r="L2332" s="187">
        <v>1.4</v>
      </c>
    </row>
    <row r="2333" spans="2:12" ht="20.100000000000001" customHeight="1" x14ac:dyDescent="0.4">
      <c r="B2333" s="187" t="s">
        <v>446</v>
      </c>
      <c r="C2333" s="187" t="s">
        <v>452</v>
      </c>
      <c r="D2333" s="187" t="s">
        <v>399</v>
      </c>
      <c r="E2333" s="187" t="s">
        <v>403</v>
      </c>
      <c r="F2333" s="187">
        <v>15</v>
      </c>
      <c r="G2333" s="187"/>
      <c r="H2333" s="187"/>
      <c r="I2333" s="187" t="s">
        <v>444</v>
      </c>
      <c r="J2333" s="187" t="s">
        <v>464</v>
      </c>
      <c r="K2333" s="187">
        <v>0.38</v>
      </c>
      <c r="L2333" s="187">
        <v>1.4</v>
      </c>
    </row>
    <row r="2334" spans="2:12" ht="20.100000000000001" customHeight="1" x14ac:dyDescent="0.4">
      <c r="B2334" s="187" t="s">
        <v>446</v>
      </c>
      <c r="C2334" s="187" t="s">
        <v>452</v>
      </c>
      <c r="D2334" s="187" t="s">
        <v>405</v>
      </c>
      <c r="E2334" s="187" t="s">
        <v>403</v>
      </c>
      <c r="F2334" s="187">
        <v>15</v>
      </c>
      <c r="G2334" s="187"/>
      <c r="H2334" s="187"/>
      <c r="I2334" s="187" t="s">
        <v>406</v>
      </c>
      <c r="J2334" s="187" t="s">
        <v>464</v>
      </c>
      <c r="K2334" s="187">
        <v>0.38</v>
      </c>
      <c r="L2334" s="187">
        <v>1.4</v>
      </c>
    </row>
    <row r="2335" spans="2:12" ht="20.100000000000001" customHeight="1" x14ac:dyDescent="0.4">
      <c r="B2335" s="187" t="s">
        <v>446</v>
      </c>
      <c r="C2335" s="187" t="s">
        <v>452</v>
      </c>
      <c r="D2335" s="187" t="s">
        <v>453</v>
      </c>
      <c r="E2335" s="187" t="s">
        <v>403</v>
      </c>
      <c r="F2335" s="187">
        <v>15</v>
      </c>
      <c r="G2335" s="187"/>
      <c r="H2335" s="187"/>
      <c r="I2335" s="187" t="s">
        <v>454</v>
      </c>
      <c r="J2335" s="187" t="s">
        <v>464</v>
      </c>
      <c r="K2335" s="187">
        <v>0.38</v>
      </c>
      <c r="L2335" s="187">
        <v>1.4</v>
      </c>
    </row>
    <row r="2336" spans="2:12" ht="20.100000000000001" customHeight="1" x14ac:dyDescent="0.4">
      <c r="B2336" s="187" t="s">
        <v>446</v>
      </c>
      <c r="C2336" s="187" t="s">
        <v>452</v>
      </c>
      <c r="D2336" s="187" t="s">
        <v>455</v>
      </c>
      <c r="E2336" s="187" t="s">
        <v>403</v>
      </c>
      <c r="F2336" s="187">
        <v>15</v>
      </c>
      <c r="G2336" s="187"/>
      <c r="H2336" s="187"/>
      <c r="I2336" s="187" t="s">
        <v>456</v>
      </c>
      <c r="J2336" s="187" t="s">
        <v>464</v>
      </c>
      <c r="K2336" s="187">
        <v>0.38</v>
      </c>
      <c r="L2336" s="187">
        <v>1.4</v>
      </c>
    </row>
    <row r="2337" spans="2:12" ht="20.100000000000001" customHeight="1" x14ac:dyDescent="0.4">
      <c r="B2337" s="187" t="s">
        <v>446</v>
      </c>
      <c r="C2337" s="187" t="s">
        <v>460</v>
      </c>
      <c r="D2337" s="187" t="s">
        <v>399</v>
      </c>
      <c r="E2337" s="187" t="s">
        <v>444</v>
      </c>
      <c r="F2337" s="187">
        <v>15</v>
      </c>
      <c r="G2337" s="187"/>
      <c r="H2337" s="187"/>
      <c r="I2337" s="187" t="s">
        <v>428</v>
      </c>
      <c r="J2337" s="187" t="s">
        <v>464</v>
      </c>
      <c r="K2337" s="187">
        <v>0.43</v>
      </c>
      <c r="L2337" s="187">
        <v>1.4</v>
      </c>
    </row>
    <row r="2338" spans="2:12" ht="20.100000000000001" customHeight="1" x14ac:dyDescent="0.4">
      <c r="B2338" s="187" t="s">
        <v>446</v>
      </c>
      <c r="C2338" s="187" t="s">
        <v>460</v>
      </c>
      <c r="D2338" s="187" t="s">
        <v>405</v>
      </c>
      <c r="E2338" s="187" t="s">
        <v>406</v>
      </c>
      <c r="F2338" s="187">
        <v>15</v>
      </c>
      <c r="G2338" s="187"/>
      <c r="H2338" s="187"/>
      <c r="I2338" s="187" t="s">
        <v>428</v>
      </c>
      <c r="J2338" s="187" t="s">
        <v>464</v>
      </c>
      <c r="K2338" s="187">
        <v>0.43</v>
      </c>
      <c r="L2338" s="187">
        <v>1.4</v>
      </c>
    </row>
    <row r="2339" spans="2:12" ht="20.100000000000001" customHeight="1" x14ac:dyDescent="0.4">
      <c r="B2339" s="187" t="s">
        <v>446</v>
      </c>
      <c r="C2339" s="187" t="s">
        <v>460</v>
      </c>
      <c r="D2339" s="187" t="s">
        <v>453</v>
      </c>
      <c r="E2339" s="187" t="s">
        <v>428</v>
      </c>
      <c r="F2339" s="187">
        <v>15</v>
      </c>
      <c r="G2339" s="187"/>
      <c r="H2339" s="187"/>
      <c r="I2339" s="187" t="s">
        <v>454</v>
      </c>
      <c r="J2339" s="187" t="s">
        <v>464</v>
      </c>
      <c r="K2339" s="187">
        <v>0.37</v>
      </c>
      <c r="L2339" s="187">
        <v>1.4</v>
      </c>
    </row>
    <row r="2340" spans="2:12" ht="20.100000000000001" customHeight="1" x14ac:dyDescent="0.4">
      <c r="B2340" s="187" t="s">
        <v>446</v>
      </c>
      <c r="C2340" s="187" t="s">
        <v>460</v>
      </c>
      <c r="D2340" s="187" t="s">
        <v>455</v>
      </c>
      <c r="E2340" s="187" t="s">
        <v>428</v>
      </c>
      <c r="F2340" s="187">
        <v>15</v>
      </c>
      <c r="G2340" s="187"/>
      <c r="H2340" s="187"/>
      <c r="I2340" s="187" t="s">
        <v>456</v>
      </c>
      <c r="J2340" s="187" t="s">
        <v>464</v>
      </c>
      <c r="K2340" s="187">
        <v>0.37</v>
      </c>
      <c r="L2340" s="187">
        <v>1.4</v>
      </c>
    </row>
    <row r="2341" spans="2:12" ht="20.100000000000001" customHeight="1" x14ac:dyDescent="0.4">
      <c r="B2341" s="187" t="s">
        <v>446</v>
      </c>
      <c r="C2341" s="187" t="s">
        <v>460</v>
      </c>
      <c r="D2341" s="187" t="s">
        <v>399</v>
      </c>
      <c r="E2341" s="187" t="s">
        <v>428</v>
      </c>
      <c r="F2341" s="187">
        <v>15</v>
      </c>
      <c r="G2341" s="187"/>
      <c r="H2341" s="187"/>
      <c r="I2341" s="187" t="s">
        <v>444</v>
      </c>
      <c r="J2341" s="187" t="s">
        <v>464</v>
      </c>
      <c r="K2341" s="187">
        <v>0.37</v>
      </c>
      <c r="L2341" s="187">
        <v>1.4</v>
      </c>
    </row>
    <row r="2342" spans="2:12" ht="20.100000000000001" customHeight="1" x14ac:dyDescent="0.4">
      <c r="B2342" s="187" t="s">
        <v>446</v>
      </c>
      <c r="C2342" s="187" t="s">
        <v>460</v>
      </c>
      <c r="D2342" s="187" t="s">
        <v>405</v>
      </c>
      <c r="E2342" s="187" t="s">
        <v>428</v>
      </c>
      <c r="F2342" s="187">
        <v>15</v>
      </c>
      <c r="G2342" s="187"/>
      <c r="H2342" s="187"/>
      <c r="I2342" s="187" t="s">
        <v>406</v>
      </c>
      <c r="J2342" s="187" t="s">
        <v>464</v>
      </c>
      <c r="K2342" s="187">
        <v>0.37</v>
      </c>
      <c r="L2342" s="187">
        <v>1.4</v>
      </c>
    </row>
    <row r="2343" spans="2:12" ht="20.100000000000001" customHeight="1" x14ac:dyDescent="0.4">
      <c r="B2343" s="187" t="s">
        <v>446</v>
      </c>
      <c r="C2343" s="187" t="s">
        <v>459</v>
      </c>
      <c r="D2343" s="187" t="s">
        <v>399</v>
      </c>
      <c r="E2343" s="187" t="s">
        <v>442</v>
      </c>
      <c r="F2343" s="187">
        <v>11</v>
      </c>
      <c r="G2343" s="187"/>
      <c r="H2343" s="187"/>
      <c r="I2343" s="187" t="s">
        <v>418</v>
      </c>
      <c r="J2343" s="187" t="s">
        <v>433</v>
      </c>
      <c r="K2343" s="187">
        <v>0.56000000000000005</v>
      </c>
      <c r="L2343" s="187">
        <v>1.4</v>
      </c>
    </row>
    <row r="2344" spans="2:12" ht="20.100000000000001" customHeight="1" x14ac:dyDescent="0.4">
      <c r="B2344" s="187" t="s">
        <v>446</v>
      </c>
      <c r="C2344" s="187" t="s">
        <v>459</v>
      </c>
      <c r="D2344" s="187" t="s">
        <v>405</v>
      </c>
      <c r="E2344" s="187" t="s">
        <v>435</v>
      </c>
      <c r="F2344" s="187">
        <v>11</v>
      </c>
      <c r="G2344" s="187"/>
      <c r="H2344" s="187"/>
      <c r="I2344" s="187" t="s">
        <v>418</v>
      </c>
      <c r="J2344" s="187" t="s">
        <v>433</v>
      </c>
      <c r="K2344" s="187">
        <v>0.56000000000000005</v>
      </c>
      <c r="L2344" s="187">
        <v>1.4</v>
      </c>
    </row>
    <row r="2345" spans="2:12" ht="20.100000000000001" customHeight="1" x14ac:dyDescent="0.4">
      <c r="B2345" s="187" t="s">
        <v>446</v>
      </c>
      <c r="C2345" s="187" t="s">
        <v>459</v>
      </c>
      <c r="D2345" s="187" t="s">
        <v>419</v>
      </c>
      <c r="E2345" s="187" t="s">
        <v>420</v>
      </c>
      <c r="F2345" s="187">
        <v>11</v>
      </c>
      <c r="G2345" s="187"/>
      <c r="H2345" s="187"/>
      <c r="I2345" s="187" t="s">
        <v>412</v>
      </c>
      <c r="J2345" s="187" t="s">
        <v>433</v>
      </c>
      <c r="K2345" s="187">
        <v>0.55000000000000004</v>
      </c>
      <c r="L2345" s="187">
        <v>1.4</v>
      </c>
    </row>
    <row r="2346" spans="2:12" ht="20.100000000000001" customHeight="1" x14ac:dyDescent="0.4">
      <c r="B2346" s="187" t="s">
        <v>446</v>
      </c>
      <c r="C2346" s="187" t="s">
        <v>459</v>
      </c>
      <c r="D2346" s="187" t="s">
        <v>419</v>
      </c>
      <c r="E2346" s="187" t="s">
        <v>438</v>
      </c>
      <c r="F2346" s="187">
        <v>11</v>
      </c>
      <c r="G2346" s="187"/>
      <c r="H2346" s="187"/>
      <c r="I2346" s="187" t="s">
        <v>411</v>
      </c>
      <c r="J2346" s="187" t="s">
        <v>433</v>
      </c>
      <c r="K2346" s="187">
        <v>0.54</v>
      </c>
      <c r="L2346" s="187">
        <v>1.4</v>
      </c>
    </row>
    <row r="2347" spans="2:12" ht="20.100000000000001" customHeight="1" x14ac:dyDescent="0.4">
      <c r="B2347" s="187" t="s">
        <v>446</v>
      </c>
      <c r="C2347" s="187" t="s">
        <v>459</v>
      </c>
      <c r="D2347" s="187" t="s">
        <v>421</v>
      </c>
      <c r="E2347" s="187" t="s">
        <v>422</v>
      </c>
      <c r="F2347" s="187">
        <v>11</v>
      </c>
      <c r="G2347" s="187"/>
      <c r="H2347" s="187"/>
      <c r="I2347" s="187" t="s">
        <v>412</v>
      </c>
      <c r="J2347" s="187" t="s">
        <v>433</v>
      </c>
      <c r="K2347" s="187">
        <v>0.54</v>
      </c>
      <c r="L2347" s="187">
        <v>1.4</v>
      </c>
    </row>
    <row r="2348" spans="2:12" ht="20.100000000000001" customHeight="1" x14ac:dyDescent="0.4">
      <c r="B2348" s="187" t="s">
        <v>446</v>
      </c>
      <c r="C2348" s="187" t="s">
        <v>459</v>
      </c>
      <c r="D2348" s="187" t="s">
        <v>421</v>
      </c>
      <c r="E2348" s="187" t="s">
        <v>439</v>
      </c>
      <c r="F2348" s="187">
        <v>11</v>
      </c>
      <c r="G2348" s="187"/>
      <c r="H2348" s="187"/>
      <c r="I2348" s="187" t="s">
        <v>411</v>
      </c>
      <c r="J2348" s="187" t="s">
        <v>433</v>
      </c>
      <c r="K2348" s="187">
        <v>0.54</v>
      </c>
      <c r="L2348" s="187">
        <v>1.4</v>
      </c>
    </row>
    <row r="2349" spans="2:12" ht="20.100000000000001" customHeight="1" x14ac:dyDescent="0.4">
      <c r="B2349" s="187" t="s">
        <v>446</v>
      </c>
      <c r="C2349" s="187" t="s">
        <v>459</v>
      </c>
      <c r="D2349" s="187" t="s">
        <v>423</v>
      </c>
      <c r="E2349" s="187" t="s">
        <v>424</v>
      </c>
      <c r="F2349" s="187">
        <v>11</v>
      </c>
      <c r="G2349" s="187"/>
      <c r="H2349" s="187"/>
      <c r="I2349" s="187" t="s">
        <v>412</v>
      </c>
      <c r="J2349" s="187" t="s">
        <v>433</v>
      </c>
      <c r="K2349" s="187">
        <v>0.39</v>
      </c>
      <c r="L2349" s="187">
        <v>1.4</v>
      </c>
    </row>
    <row r="2350" spans="2:12" ht="20.100000000000001" customHeight="1" x14ac:dyDescent="0.4">
      <c r="B2350" s="187" t="s">
        <v>446</v>
      </c>
      <c r="C2350" s="187" t="s">
        <v>459</v>
      </c>
      <c r="D2350" s="187" t="s">
        <v>448</v>
      </c>
      <c r="E2350" s="187" t="s">
        <v>449</v>
      </c>
      <c r="F2350" s="187">
        <v>11</v>
      </c>
      <c r="G2350" s="187"/>
      <c r="H2350" s="187"/>
      <c r="I2350" s="187" t="s">
        <v>412</v>
      </c>
      <c r="J2350" s="187" t="s">
        <v>433</v>
      </c>
      <c r="K2350" s="187">
        <v>0.52</v>
      </c>
      <c r="L2350" s="187">
        <v>1.4</v>
      </c>
    </row>
    <row r="2351" spans="2:12" ht="20.100000000000001" customHeight="1" x14ac:dyDescent="0.4">
      <c r="B2351" s="187" t="s">
        <v>446</v>
      </c>
      <c r="C2351" s="187" t="s">
        <v>459</v>
      </c>
      <c r="D2351" s="187" t="s">
        <v>450</v>
      </c>
      <c r="E2351" s="187" t="s">
        <v>451</v>
      </c>
      <c r="F2351" s="187">
        <v>11</v>
      </c>
      <c r="G2351" s="187"/>
      <c r="H2351" s="187"/>
      <c r="I2351" s="187" t="s">
        <v>412</v>
      </c>
      <c r="J2351" s="187" t="s">
        <v>433</v>
      </c>
      <c r="K2351" s="187">
        <v>0.52</v>
      </c>
      <c r="L2351" s="187">
        <v>1.4</v>
      </c>
    </row>
    <row r="2352" spans="2:12" ht="20.100000000000001" customHeight="1" x14ac:dyDescent="0.4">
      <c r="B2352" s="187" t="s">
        <v>446</v>
      </c>
      <c r="C2352" s="187" t="s">
        <v>459</v>
      </c>
      <c r="D2352" s="187" t="s">
        <v>399</v>
      </c>
      <c r="E2352" s="187" t="s">
        <v>418</v>
      </c>
      <c r="F2352" s="187">
        <v>11</v>
      </c>
      <c r="G2352" s="187"/>
      <c r="H2352" s="187"/>
      <c r="I2352" s="187" t="s">
        <v>442</v>
      </c>
      <c r="J2352" s="187" t="s">
        <v>433</v>
      </c>
      <c r="K2352" s="187">
        <v>0.53</v>
      </c>
      <c r="L2352" s="187">
        <v>1.4</v>
      </c>
    </row>
    <row r="2353" spans="2:12" ht="20.100000000000001" customHeight="1" x14ac:dyDescent="0.4">
      <c r="B2353" s="187" t="s">
        <v>446</v>
      </c>
      <c r="C2353" s="187" t="s">
        <v>459</v>
      </c>
      <c r="D2353" s="187" t="s">
        <v>405</v>
      </c>
      <c r="E2353" s="187" t="s">
        <v>418</v>
      </c>
      <c r="F2353" s="187">
        <v>11</v>
      </c>
      <c r="G2353" s="187"/>
      <c r="H2353" s="187"/>
      <c r="I2353" s="187" t="s">
        <v>435</v>
      </c>
      <c r="J2353" s="187" t="s">
        <v>433</v>
      </c>
      <c r="K2353" s="187">
        <v>0.53</v>
      </c>
      <c r="L2353" s="187">
        <v>1.4</v>
      </c>
    </row>
    <row r="2354" spans="2:12" ht="20.100000000000001" customHeight="1" x14ac:dyDescent="0.4">
      <c r="B2354" s="187" t="s">
        <v>446</v>
      </c>
      <c r="C2354" s="187" t="s">
        <v>459</v>
      </c>
      <c r="D2354" s="187" t="s">
        <v>419</v>
      </c>
      <c r="E2354" s="187" t="s">
        <v>412</v>
      </c>
      <c r="F2354" s="187">
        <v>11</v>
      </c>
      <c r="G2354" s="187"/>
      <c r="H2354" s="187"/>
      <c r="I2354" s="187" t="s">
        <v>420</v>
      </c>
      <c r="J2354" s="187" t="s">
        <v>433</v>
      </c>
      <c r="K2354" s="187">
        <v>0.53</v>
      </c>
      <c r="L2354" s="187">
        <v>1.4</v>
      </c>
    </row>
    <row r="2355" spans="2:12" ht="20.100000000000001" customHeight="1" x14ac:dyDescent="0.4">
      <c r="B2355" s="187" t="s">
        <v>446</v>
      </c>
      <c r="C2355" s="187" t="s">
        <v>459</v>
      </c>
      <c r="D2355" s="187" t="s">
        <v>419</v>
      </c>
      <c r="E2355" s="187" t="s">
        <v>411</v>
      </c>
      <c r="F2355" s="187">
        <v>11</v>
      </c>
      <c r="G2355" s="187"/>
      <c r="H2355" s="187"/>
      <c r="I2355" s="187" t="s">
        <v>438</v>
      </c>
      <c r="J2355" s="187" t="s">
        <v>433</v>
      </c>
      <c r="K2355" s="187">
        <v>0.54</v>
      </c>
      <c r="L2355" s="187">
        <v>1.4</v>
      </c>
    </row>
    <row r="2356" spans="2:12" ht="20.100000000000001" customHeight="1" x14ac:dyDescent="0.4">
      <c r="B2356" s="187" t="s">
        <v>446</v>
      </c>
      <c r="C2356" s="187" t="s">
        <v>459</v>
      </c>
      <c r="D2356" s="187" t="s">
        <v>421</v>
      </c>
      <c r="E2356" s="187" t="s">
        <v>412</v>
      </c>
      <c r="F2356" s="187">
        <v>11</v>
      </c>
      <c r="G2356" s="187"/>
      <c r="H2356" s="187"/>
      <c r="I2356" s="187" t="s">
        <v>422</v>
      </c>
      <c r="J2356" s="187" t="s">
        <v>433</v>
      </c>
      <c r="K2356" s="187">
        <v>0.53</v>
      </c>
      <c r="L2356" s="187">
        <v>1.4</v>
      </c>
    </row>
    <row r="2357" spans="2:12" ht="20.100000000000001" customHeight="1" x14ac:dyDescent="0.4">
      <c r="B2357" s="187" t="s">
        <v>446</v>
      </c>
      <c r="C2357" s="187" t="s">
        <v>459</v>
      </c>
      <c r="D2357" s="187" t="s">
        <v>421</v>
      </c>
      <c r="E2357" s="187" t="s">
        <v>411</v>
      </c>
      <c r="F2357" s="187">
        <v>11</v>
      </c>
      <c r="G2357" s="187"/>
      <c r="H2357" s="187"/>
      <c r="I2357" s="187" t="s">
        <v>439</v>
      </c>
      <c r="J2357" s="187" t="s">
        <v>433</v>
      </c>
      <c r="K2357" s="187">
        <v>0.54</v>
      </c>
      <c r="L2357" s="187">
        <v>1.4</v>
      </c>
    </row>
    <row r="2358" spans="2:12" ht="20.100000000000001" customHeight="1" x14ac:dyDescent="0.4">
      <c r="B2358" s="187" t="s">
        <v>446</v>
      </c>
      <c r="C2358" s="187" t="s">
        <v>459</v>
      </c>
      <c r="D2358" s="187" t="s">
        <v>423</v>
      </c>
      <c r="E2358" s="187" t="s">
        <v>412</v>
      </c>
      <c r="F2358" s="187">
        <v>11</v>
      </c>
      <c r="G2358" s="187"/>
      <c r="H2358" s="187"/>
      <c r="I2358" s="187" t="s">
        <v>424</v>
      </c>
      <c r="J2358" s="187" t="s">
        <v>433</v>
      </c>
      <c r="K2358" s="187">
        <v>0.49</v>
      </c>
      <c r="L2358" s="187">
        <v>1.4</v>
      </c>
    </row>
    <row r="2359" spans="2:12" ht="20.100000000000001" customHeight="1" x14ac:dyDescent="0.4">
      <c r="B2359" s="187" t="s">
        <v>446</v>
      </c>
      <c r="C2359" s="187" t="s">
        <v>459</v>
      </c>
      <c r="D2359" s="187" t="s">
        <v>448</v>
      </c>
      <c r="E2359" s="187" t="s">
        <v>412</v>
      </c>
      <c r="F2359" s="187">
        <v>11</v>
      </c>
      <c r="G2359" s="187"/>
      <c r="H2359" s="187"/>
      <c r="I2359" s="187" t="s">
        <v>449</v>
      </c>
      <c r="J2359" s="187" t="s">
        <v>433</v>
      </c>
      <c r="K2359" s="187">
        <v>0.52</v>
      </c>
      <c r="L2359" s="187">
        <v>1.4</v>
      </c>
    </row>
    <row r="2360" spans="2:12" ht="20.100000000000001" customHeight="1" x14ac:dyDescent="0.4">
      <c r="B2360" s="187" t="s">
        <v>446</v>
      </c>
      <c r="C2360" s="187" t="s">
        <v>459</v>
      </c>
      <c r="D2360" s="187" t="s">
        <v>450</v>
      </c>
      <c r="E2360" s="187" t="s">
        <v>412</v>
      </c>
      <c r="F2360" s="187">
        <v>11</v>
      </c>
      <c r="G2360" s="187"/>
      <c r="H2360" s="187"/>
      <c r="I2360" s="187" t="s">
        <v>451</v>
      </c>
      <c r="J2360" s="187" t="s">
        <v>433</v>
      </c>
      <c r="K2360" s="187">
        <v>0.52</v>
      </c>
      <c r="L2360" s="187">
        <v>1.4</v>
      </c>
    </row>
    <row r="2361" spans="2:12" ht="20.100000000000001" customHeight="1" x14ac:dyDescent="0.4">
      <c r="B2361" s="187" t="s">
        <v>446</v>
      </c>
      <c r="C2361" s="187" t="s">
        <v>447</v>
      </c>
      <c r="D2361" s="187" t="s">
        <v>399</v>
      </c>
      <c r="E2361" s="187" t="s">
        <v>442</v>
      </c>
      <c r="F2361" s="187">
        <v>10</v>
      </c>
      <c r="G2361" s="187"/>
      <c r="H2361" s="187"/>
      <c r="I2361" s="187" t="s">
        <v>436</v>
      </c>
      <c r="J2361" s="187" t="s">
        <v>433</v>
      </c>
      <c r="K2361" s="187">
        <v>0.45</v>
      </c>
      <c r="L2361" s="187">
        <v>1.4</v>
      </c>
    </row>
    <row r="2362" spans="2:12" ht="20.100000000000001" customHeight="1" x14ac:dyDescent="0.4">
      <c r="B2362" s="187" t="s">
        <v>446</v>
      </c>
      <c r="C2362" s="187" t="s">
        <v>447</v>
      </c>
      <c r="D2362" s="187" t="s">
        <v>419</v>
      </c>
      <c r="E2362" s="187" t="s">
        <v>420</v>
      </c>
      <c r="F2362" s="187">
        <v>10</v>
      </c>
      <c r="G2362" s="187"/>
      <c r="H2362" s="187"/>
      <c r="I2362" s="187" t="s">
        <v>407</v>
      </c>
      <c r="J2362" s="187" t="s">
        <v>433</v>
      </c>
      <c r="K2362" s="187">
        <v>0.44</v>
      </c>
      <c r="L2362" s="187">
        <v>1.4</v>
      </c>
    </row>
    <row r="2363" spans="2:12" ht="20.100000000000001" customHeight="1" x14ac:dyDescent="0.4">
      <c r="B2363" s="187" t="s">
        <v>446</v>
      </c>
      <c r="C2363" s="187" t="s">
        <v>447</v>
      </c>
      <c r="D2363" s="187" t="s">
        <v>419</v>
      </c>
      <c r="E2363" s="187" t="s">
        <v>438</v>
      </c>
      <c r="F2363" s="187">
        <v>10</v>
      </c>
      <c r="G2363" s="187"/>
      <c r="H2363" s="187"/>
      <c r="I2363" s="187" t="s">
        <v>400</v>
      </c>
      <c r="J2363" s="187" t="s">
        <v>433</v>
      </c>
      <c r="K2363" s="187">
        <v>0.43</v>
      </c>
      <c r="L2363" s="187">
        <v>1.4</v>
      </c>
    </row>
    <row r="2364" spans="2:12" ht="20.100000000000001" customHeight="1" x14ac:dyDescent="0.4">
      <c r="B2364" s="187" t="s">
        <v>446</v>
      </c>
      <c r="C2364" s="187" t="s">
        <v>447</v>
      </c>
      <c r="D2364" s="187" t="s">
        <v>421</v>
      </c>
      <c r="E2364" s="187" t="s">
        <v>422</v>
      </c>
      <c r="F2364" s="187">
        <v>10</v>
      </c>
      <c r="G2364" s="187"/>
      <c r="H2364" s="187"/>
      <c r="I2364" s="187" t="s">
        <v>407</v>
      </c>
      <c r="J2364" s="187" t="s">
        <v>433</v>
      </c>
      <c r="K2364" s="187">
        <v>0.43</v>
      </c>
      <c r="L2364" s="187">
        <v>1.4</v>
      </c>
    </row>
    <row r="2365" spans="2:12" ht="20.100000000000001" customHeight="1" x14ac:dyDescent="0.4">
      <c r="B2365" s="187" t="s">
        <v>446</v>
      </c>
      <c r="C2365" s="187" t="s">
        <v>447</v>
      </c>
      <c r="D2365" s="187" t="s">
        <v>421</v>
      </c>
      <c r="E2365" s="187" t="s">
        <v>439</v>
      </c>
      <c r="F2365" s="187">
        <v>10</v>
      </c>
      <c r="G2365" s="187"/>
      <c r="H2365" s="187"/>
      <c r="I2365" s="187" t="s">
        <v>400</v>
      </c>
      <c r="J2365" s="187" t="s">
        <v>433</v>
      </c>
      <c r="K2365" s="187">
        <v>0.43</v>
      </c>
      <c r="L2365" s="187">
        <v>1.4</v>
      </c>
    </row>
    <row r="2366" spans="2:12" ht="20.100000000000001" customHeight="1" x14ac:dyDescent="0.4">
      <c r="B2366" s="187" t="s">
        <v>446</v>
      </c>
      <c r="C2366" s="187" t="s">
        <v>447</v>
      </c>
      <c r="D2366" s="187" t="s">
        <v>423</v>
      </c>
      <c r="E2366" s="187" t="s">
        <v>424</v>
      </c>
      <c r="F2366" s="187">
        <v>10</v>
      </c>
      <c r="G2366" s="187"/>
      <c r="H2366" s="187"/>
      <c r="I2366" s="187" t="s">
        <v>407</v>
      </c>
      <c r="J2366" s="187" t="s">
        <v>433</v>
      </c>
      <c r="K2366" s="187">
        <v>0.31</v>
      </c>
      <c r="L2366" s="187">
        <v>1.4</v>
      </c>
    </row>
    <row r="2367" spans="2:12" ht="20.100000000000001" customHeight="1" x14ac:dyDescent="0.4">
      <c r="B2367" s="187" t="s">
        <v>446</v>
      </c>
      <c r="C2367" s="187" t="s">
        <v>447</v>
      </c>
      <c r="D2367" s="187" t="s">
        <v>448</v>
      </c>
      <c r="E2367" s="187" t="s">
        <v>449</v>
      </c>
      <c r="F2367" s="187">
        <v>10</v>
      </c>
      <c r="G2367" s="187"/>
      <c r="H2367" s="187"/>
      <c r="I2367" s="187" t="s">
        <v>407</v>
      </c>
      <c r="J2367" s="187" t="s">
        <v>433</v>
      </c>
      <c r="K2367" s="187">
        <v>0.42</v>
      </c>
      <c r="L2367" s="187">
        <v>1.4</v>
      </c>
    </row>
    <row r="2368" spans="2:12" ht="20.100000000000001" customHeight="1" x14ac:dyDescent="0.4">
      <c r="B2368" s="187" t="s">
        <v>446</v>
      </c>
      <c r="C2368" s="187" t="s">
        <v>447</v>
      </c>
      <c r="D2368" s="187" t="s">
        <v>450</v>
      </c>
      <c r="E2368" s="187" t="s">
        <v>451</v>
      </c>
      <c r="F2368" s="187">
        <v>10</v>
      </c>
      <c r="G2368" s="187"/>
      <c r="H2368" s="187"/>
      <c r="I2368" s="187" t="s">
        <v>407</v>
      </c>
      <c r="J2368" s="187" t="s">
        <v>433</v>
      </c>
      <c r="K2368" s="187">
        <v>0.42</v>
      </c>
      <c r="L2368" s="187">
        <v>1.4</v>
      </c>
    </row>
    <row r="2369" spans="2:12" ht="20.100000000000001" customHeight="1" x14ac:dyDescent="0.4">
      <c r="B2369" s="187" t="s">
        <v>446</v>
      </c>
      <c r="C2369" s="187" t="s">
        <v>452</v>
      </c>
      <c r="D2369" s="187" t="s">
        <v>399</v>
      </c>
      <c r="E2369" s="187" t="s">
        <v>436</v>
      </c>
      <c r="F2369" s="187">
        <v>10</v>
      </c>
      <c r="G2369" s="187"/>
      <c r="H2369" s="187"/>
      <c r="I2369" s="187" t="s">
        <v>442</v>
      </c>
      <c r="J2369" s="187" t="s">
        <v>433</v>
      </c>
      <c r="K2369" s="187">
        <v>0.38</v>
      </c>
      <c r="L2369" s="187">
        <v>1.4</v>
      </c>
    </row>
    <row r="2370" spans="2:12" ht="20.100000000000001" customHeight="1" x14ac:dyDescent="0.4">
      <c r="B2370" s="187" t="s">
        <v>446</v>
      </c>
      <c r="C2370" s="187" t="s">
        <v>452</v>
      </c>
      <c r="D2370" s="187" t="s">
        <v>419</v>
      </c>
      <c r="E2370" s="187" t="s">
        <v>407</v>
      </c>
      <c r="F2370" s="187">
        <v>10</v>
      </c>
      <c r="G2370" s="187"/>
      <c r="H2370" s="187"/>
      <c r="I2370" s="187" t="s">
        <v>420</v>
      </c>
      <c r="J2370" s="187" t="s">
        <v>433</v>
      </c>
      <c r="K2370" s="187">
        <v>0.38</v>
      </c>
      <c r="L2370" s="187">
        <v>1.4</v>
      </c>
    </row>
    <row r="2371" spans="2:12" ht="20.100000000000001" customHeight="1" x14ac:dyDescent="0.4">
      <c r="B2371" s="187" t="s">
        <v>446</v>
      </c>
      <c r="C2371" s="187" t="s">
        <v>452</v>
      </c>
      <c r="D2371" s="187" t="s">
        <v>419</v>
      </c>
      <c r="E2371" s="187" t="s">
        <v>400</v>
      </c>
      <c r="F2371" s="187">
        <v>10</v>
      </c>
      <c r="G2371" s="187"/>
      <c r="H2371" s="187"/>
      <c r="I2371" s="187" t="s">
        <v>438</v>
      </c>
      <c r="J2371" s="187" t="s">
        <v>433</v>
      </c>
      <c r="K2371" s="187">
        <v>0.38</v>
      </c>
      <c r="L2371" s="187">
        <v>1.4</v>
      </c>
    </row>
    <row r="2372" spans="2:12" ht="20.100000000000001" customHeight="1" x14ac:dyDescent="0.4">
      <c r="B2372" s="187" t="s">
        <v>446</v>
      </c>
      <c r="C2372" s="187" t="s">
        <v>452</v>
      </c>
      <c r="D2372" s="187" t="s">
        <v>421</v>
      </c>
      <c r="E2372" s="187" t="s">
        <v>407</v>
      </c>
      <c r="F2372" s="187">
        <v>10</v>
      </c>
      <c r="G2372" s="187"/>
      <c r="H2372" s="187"/>
      <c r="I2372" s="187" t="s">
        <v>422</v>
      </c>
      <c r="J2372" s="187" t="s">
        <v>433</v>
      </c>
      <c r="K2372" s="187">
        <v>0.38</v>
      </c>
      <c r="L2372" s="187">
        <v>1.4</v>
      </c>
    </row>
    <row r="2373" spans="2:12" ht="20.100000000000001" customHeight="1" x14ac:dyDescent="0.4">
      <c r="B2373" s="187" t="s">
        <v>446</v>
      </c>
      <c r="C2373" s="187" t="s">
        <v>452</v>
      </c>
      <c r="D2373" s="187" t="s">
        <v>421</v>
      </c>
      <c r="E2373" s="187" t="s">
        <v>400</v>
      </c>
      <c r="F2373" s="187">
        <v>10</v>
      </c>
      <c r="G2373" s="187"/>
      <c r="H2373" s="187"/>
      <c r="I2373" s="187" t="s">
        <v>439</v>
      </c>
      <c r="J2373" s="187" t="s">
        <v>433</v>
      </c>
      <c r="K2373" s="187">
        <v>0.38</v>
      </c>
      <c r="L2373" s="187">
        <v>1.4</v>
      </c>
    </row>
    <row r="2374" spans="2:12" ht="20.100000000000001" customHeight="1" x14ac:dyDescent="0.4">
      <c r="B2374" s="187" t="s">
        <v>446</v>
      </c>
      <c r="C2374" s="187" t="s">
        <v>452</v>
      </c>
      <c r="D2374" s="187" t="s">
        <v>423</v>
      </c>
      <c r="E2374" s="187" t="s">
        <v>407</v>
      </c>
      <c r="F2374" s="187">
        <v>10</v>
      </c>
      <c r="G2374" s="187"/>
      <c r="H2374" s="187"/>
      <c r="I2374" s="187" t="s">
        <v>424</v>
      </c>
      <c r="J2374" s="187" t="s">
        <v>433</v>
      </c>
      <c r="K2374" s="187">
        <v>0.35</v>
      </c>
      <c r="L2374" s="187">
        <v>1.4</v>
      </c>
    </row>
    <row r="2375" spans="2:12" ht="20.100000000000001" customHeight="1" x14ac:dyDescent="0.4">
      <c r="B2375" s="187" t="s">
        <v>446</v>
      </c>
      <c r="C2375" s="187" t="s">
        <v>452</v>
      </c>
      <c r="D2375" s="187" t="s">
        <v>448</v>
      </c>
      <c r="E2375" s="187" t="s">
        <v>407</v>
      </c>
      <c r="F2375" s="187">
        <v>10</v>
      </c>
      <c r="G2375" s="187"/>
      <c r="H2375" s="187"/>
      <c r="I2375" s="187" t="s">
        <v>449</v>
      </c>
      <c r="J2375" s="187" t="s">
        <v>433</v>
      </c>
      <c r="K2375" s="187">
        <v>0.37</v>
      </c>
      <c r="L2375" s="187">
        <v>1.4</v>
      </c>
    </row>
    <row r="2376" spans="2:12" ht="20.100000000000001" customHeight="1" x14ac:dyDescent="0.4">
      <c r="B2376" s="187" t="s">
        <v>446</v>
      </c>
      <c r="C2376" s="187" t="s">
        <v>452</v>
      </c>
      <c r="D2376" s="187" t="s">
        <v>450</v>
      </c>
      <c r="E2376" s="187" t="s">
        <v>407</v>
      </c>
      <c r="F2376" s="187">
        <v>10</v>
      </c>
      <c r="G2376" s="187"/>
      <c r="H2376" s="187"/>
      <c r="I2376" s="187" t="s">
        <v>451</v>
      </c>
      <c r="J2376" s="187" t="s">
        <v>433</v>
      </c>
      <c r="K2376" s="187">
        <v>0.37</v>
      </c>
      <c r="L2376" s="187">
        <v>1.4</v>
      </c>
    </row>
    <row r="2377" spans="2:12" ht="20.100000000000001" customHeight="1" x14ac:dyDescent="0.4">
      <c r="B2377" s="187" t="s">
        <v>446</v>
      </c>
      <c r="C2377" s="187" t="s">
        <v>460</v>
      </c>
      <c r="D2377" s="187" t="s">
        <v>419</v>
      </c>
      <c r="E2377" s="187" t="s">
        <v>420</v>
      </c>
      <c r="F2377" s="187">
        <v>11</v>
      </c>
      <c r="G2377" s="187"/>
      <c r="H2377" s="187"/>
      <c r="I2377" s="187" t="s">
        <v>429</v>
      </c>
      <c r="J2377" s="187" t="s">
        <v>433</v>
      </c>
      <c r="K2377" s="187">
        <v>0.4</v>
      </c>
      <c r="L2377" s="187">
        <v>1.4</v>
      </c>
    </row>
    <row r="2378" spans="2:12" ht="20.100000000000001" customHeight="1" x14ac:dyDescent="0.4">
      <c r="B2378" s="187" t="s">
        <v>446</v>
      </c>
      <c r="C2378" s="187" t="s">
        <v>460</v>
      </c>
      <c r="D2378" s="187" t="s">
        <v>419</v>
      </c>
      <c r="E2378" s="187" t="s">
        <v>438</v>
      </c>
      <c r="F2378" s="187">
        <v>11</v>
      </c>
      <c r="G2378" s="187"/>
      <c r="H2378" s="187"/>
      <c r="I2378" s="187" t="s">
        <v>428</v>
      </c>
      <c r="J2378" s="187" t="s">
        <v>433</v>
      </c>
      <c r="K2378" s="187">
        <v>0.4</v>
      </c>
      <c r="L2378" s="187">
        <v>1.4</v>
      </c>
    </row>
    <row r="2379" spans="2:12" ht="20.100000000000001" customHeight="1" x14ac:dyDescent="0.4">
      <c r="B2379" s="187" t="s">
        <v>446</v>
      </c>
      <c r="C2379" s="187" t="s">
        <v>460</v>
      </c>
      <c r="D2379" s="187" t="s">
        <v>421</v>
      </c>
      <c r="E2379" s="187" t="s">
        <v>422</v>
      </c>
      <c r="F2379" s="187">
        <v>11</v>
      </c>
      <c r="G2379" s="187"/>
      <c r="H2379" s="187"/>
      <c r="I2379" s="187" t="s">
        <v>429</v>
      </c>
      <c r="J2379" s="187" t="s">
        <v>433</v>
      </c>
      <c r="K2379" s="187">
        <v>0.4</v>
      </c>
      <c r="L2379" s="187">
        <v>1.4</v>
      </c>
    </row>
    <row r="2380" spans="2:12" ht="20.100000000000001" customHeight="1" x14ac:dyDescent="0.4">
      <c r="B2380" s="187" t="s">
        <v>446</v>
      </c>
      <c r="C2380" s="187" t="s">
        <v>460</v>
      </c>
      <c r="D2380" s="187" t="s">
        <v>423</v>
      </c>
      <c r="E2380" s="187" t="s">
        <v>424</v>
      </c>
      <c r="F2380" s="187">
        <v>11</v>
      </c>
      <c r="G2380" s="187"/>
      <c r="H2380" s="187"/>
      <c r="I2380" s="187" t="s">
        <v>429</v>
      </c>
      <c r="J2380" s="187" t="s">
        <v>433</v>
      </c>
      <c r="K2380" s="187">
        <v>0.28999999999999998</v>
      </c>
      <c r="L2380" s="187">
        <v>1.4</v>
      </c>
    </row>
    <row r="2381" spans="2:12" ht="20.100000000000001" customHeight="1" x14ac:dyDescent="0.4">
      <c r="B2381" s="187" t="s">
        <v>446</v>
      </c>
      <c r="C2381" s="187" t="s">
        <v>460</v>
      </c>
      <c r="D2381" s="187" t="s">
        <v>448</v>
      </c>
      <c r="E2381" s="187" t="s">
        <v>449</v>
      </c>
      <c r="F2381" s="187">
        <v>11</v>
      </c>
      <c r="G2381" s="187"/>
      <c r="H2381" s="187"/>
      <c r="I2381" s="187" t="s">
        <v>429</v>
      </c>
      <c r="J2381" s="187" t="s">
        <v>433</v>
      </c>
      <c r="K2381" s="187">
        <v>0.39</v>
      </c>
      <c r="L2381" s="187">
        <v>1.4</v>
      </c>
    </row>
    <row r="2382" spans="2:12" ht="20.100000000000001" customHeight="1" x14ac:dyDescent="0.4">
      <c r="B2382" s="187" t="s">
        <v>446</v>
      </c>
      <c r="C2382" s="187" t="s">
        <v>460</v>
      </c>
      <c r="D2382" s="187" t="s">
        <v>450</v>
      </c>
      <c r="E2382" s="187" t="s">
        <v>451</v>
      </c>
      <c r="F2382" s="187">
        <v>11</v>
      </c>
      <c r="G2382" s="187"/>
      <c r="H2382" s="187"/>
      <c r="I2382" s="187" t="s">
        <v>429</v>
      </c>
      <c r="J2382" s="187" t="s">
        <v>433</v>
      </c>
      <c r="K2382" s="187">
        <v>0.39</v>
      </c>
      <c r="L2382" s="187">
        <v>1.4</v>
      </c>
    </row>
    <row r="2383" spans="2:12" ht="20.100000000000001" customHeight="1" x14ac:dyDescent="0.4">
      <c r="B2383" s="187" t="s">
        <v>446</v>
      </c>
      <c r="C2383" s="187" t="s">
        <v>460</v>
      </c>
      <c r="D2383" s="187" t="s">
        <v>419</v>
      </c>
      <c r="E2383" s="187" t="s">
        <v>429</v>
      </c>
      <c r="F2383" s="187">
        <v>11</v>
      </c>
      <c r="G2383" s="187"/>
      <c r="H2383" s="187"/>
      <c r="I2383" s="187" t="s">
        <v>420</v>
      </c>
      <c r="J2383" s="187" t="s">
        <v>433</v>
      </c>
      <c r="K2383" s="187">
        <v>0.36</v>
      </c>
      <c r="L2383" s="187">
        <v>1.4</v>
      </c>
    </row>
    <row r="2384" spans="2:12" ht="20.100000000000001" customHeight="1" x14ac:dyDescent="0.4">
      <c r="B2384" s="187" t="s">
        <v>446</v>
      </c>
      <c r="C2384" s="187" t="s">
        <v>460</v>
      </c>
      <c r="D2384" s="187" t="s">
        <v>419</v>
      </c>
      <c r="E2384" s="187" t="s">
        <v>428</v>
      </c>
      <c r="F2384" s="187">
        <v>11</v>
      </c>
      <c r="G2384" s="187"/>
      <c r="H2384" s="187"/>
      <c r="I2384" s="187" t="s">
        <v>438</v>
      </c>
      <c r="J2384" s="187" t="s">
        <v>433</v>
      </c>
      <c r="K2384" s="187">
        <v>0.37</v>
      </c>
      <c r="L2384" s="187">
        <v>1.4</v>
      </c>
    </row>
    <row r="2385" spans="2:12" ht="20.100000000000001" customHeight="1" x14ac:dyDescent="0.4">
      <c r="B2385" s="187" t="s">
        <v>446</v>
      </c>
      <c r="C2385" s="187" t="s">
        <v>460</v>
      </c>
      <c r="D2385" s="187" t="s">
        <v>421</v>
      </c>
      <c r="E2385" s="187" t="s">
        <v>429</v>
      </c>
      <c r="F2385" s="187">
        <v>11</v>
      </c>
      <c r="G2385" s="187"/>
      <c r="H2385" s="187"/>
      <c r="I2385" s="187" t="s">
        <v>422</v>
      </c>
      <c r="J2385" s="187" t="s">
        <v>433</v>
      </c>
      <c r="K2385" s="187">
        <v>0.36</v>
      </c>
      <c r="L2385" s="187">
        <v>1.4</v>
      </c>
    </row>
    <row r="2386" spans="2:12" ht="20.100000000000001" customHeight="1" x14ac:dyDescent="0.4">
      <c r="B2386" s="187" t="s">
        <v>446</v>
      </c>
      <c r="C2386" s="187" t="s">
        <v>460</v>
      </c>
      <c r="D2386" s="187" t="s">
        <v>423</v>
      </c>
      <c r="E2386" s="187" t="s">
        <v>429</v>
      </c>
      <c r="F2386" s="187">
        <v>11</v>
      </c>
      <c r="G2386" s="187"/>
      <c r="H2386" s="187"/>
      <c r="I2386" s="187" t="s">
        <v>424</v>
      </c>
      <c r="J2386" s="187" t="s">
        <v>433</v>
      </c>
      <c r="K2386" s="187">
        <v>0.34</v>
      </c>
      <c r="L2386" s="187">
        <v>1.4</v>
      </c>
    </row>
    <row r="2387" spans="2:12" ht="20.100000000000001" customHeight="1" x14ac:dyDescent="0.4">
      <c r="B2387" s="187" t="s">
        <v>446</v>
      </c>
      <c r="C2387" s="187" t="s">
        <v>460</v>
      </c>
      <c r="D2387" s="187" t="s">
        <v>448</v>
      </c>
      <c r="E2387" s="187" t="s">
        <v>429</v>
      </c>
      <c r="F2387" s="187">
        <v>11</v>
      </c>
      <c r="G2387" s="187"/>
      <c r="H2387" s="187"/>
      <c r="I2387" s="187" t="s">
        <v>449</v>
      </c>
      <c r="J2387" s="187" t="s">
        <v>433</v>
      </c>
      <c r="K2387" s="187">
        <v>0.36</v>
      </c>
      <c r="L2387" s="187">
        <v>1.4</v>
      </c>
    </row>
    <row r="2388" spans="2:12" ht="20.100000000000001" customHeight="1" x14ac:dyDescent="0.4">
      <c r="B2388" s="187" t="s">
        <v>446</v>
      </c>
      <c r="C2388" s="187" t="s">
        <v>460</v>
      </c>
      <c r="D2388" s="187" t="s">
        <v>450</v>
      </c>
      <c r="E2388" s="187" t="s">
        <v>429</v>
      </c>
      <c r="F2388" s="187">
        <v>11</v>
      </c>
      <c r="G2388" s="187"/>
      <c r="H2388" s="187"/>
      <c r="I2388" s="187" t="s">
        <v>451</v>
      </c>
      <c r="J2388" s="187" t="s">
        <v>433</v>
      </c>
      <c r="K2388" s="187">
        <v>0.36</v>
      </c>
      <c r="L2388" s="187">
        <v>1.4</v>
      </c>
    </row>
    <row r="2389" spans="2:12" ht="20.100000000000001" customHeight="1" x14ac:dyDescent="0.4">
      <c r="B2389" s="187" t="s">
        <v>446</v>
      </c>
      <c r="C2389" s="187" t="s">
        <v>459</v>
      </c>
      <c r="D2389" s="187" t="s">
        <v>399</v>
      </c>
      <c r="E2389" s="187" t="s">
        <v>442</v>
      </c>
      <c r="F2389" s="187">
        <v>15</v>
      </c>
      <c r="G2389" s="187"/>
      <c r="H2389" s="187"/>
      <c r="I2389" s="187" t="s">
        <v>418</v>
      </c>
      <c r="J2389" s="187" t="s">
        <v>464</v>
      </c>
      <c r="K2389" s="187">
        <v>0.56000000000000005</v>
      </c>
      <c r="L2389" s="187">
        <v>1.4</v>
      </c>
    </row>
    <row r="2390" spans="2:12" ht="20.100000000000001" customHeight="1" x14ac:dyDescent="0.4">
      <c r="B2390" s="187" t="s">
        <v>446</v>
      </c>
      <c r="C2390" s="187" t="s">
        <v>459</v>
      </c>
      <c r="D2390" s="187" t="s">
        <v>405</v>
      </c>
      <c r="E2390" s="187" t="s">
        <v>435</v>
      </c>
      <c r="F2390" s="187">
        <v>15</v>
      </c>
      <c r="G2390" s="187"/>
      <c r="H2390" s="187"/>
      <c r="I2390" s="187" t="s">
        <v>418</v>
      </c>
      <c r="J2390" s="187" t="s">
        <v>464</v>
      </c>
      <c r="K2390" s="187">
        <v>0.56000000000000005</v>
      </c>
      <c r="L2390" s="187">
        <v>1.4</v>
      </c>
    </row>
    <row r="2391" spans="2:12" ht="20.100000000000001" customHeight="1" x14ac:dyDescent="0.4">
      <c r="B2391" s="187" t="s">
        <v>446</v>
      </c>
      <c r="C2391" s="187" t="s">
        <v>459</v>
      </c>
      <c r="D2391" s="187" t="s">
        <v>419</v>
      </c>
      <c r="E2391" s="187" t="s">
        <v>420</v>
      </c>
      <c r="F2391" s="187">
        <v>15</v>
      </c>
      <c r="G2391" s="187"/>
      <c r="H2391" s="187"/>
      <c r="I2391" s="187" t="s">
        <v>412</v>
      </c>
      <c r="J2391" s="187" t="s">
        <v>464</v>
      </c>
      <c r="K2391" s="187">
        <v>0.55000000000000004</v>
      </c>
      <c r="L2391" s="187">
        <v>1.4</v>
      </c>
    </row>
    <row r="2392" spans="2:12" ht="20.100000000000001" customHeight="1" x14ac:dyDescent="0.4">
      <c r="B2392" s="187" t="s">
        <v>446</v>
      </c>
      <c r="C2392" s="187" t="s">
        <v>459</v>
      </c>
      <c r="D2392" s="187" t="s">
        <v>419</v>
      </c>
      <c r="E2392" s="187" t="s">
        <v>438</v>
      </c>
      <c r="F2392" s="187">
        <v>15</v>
      </c>
      <c r="G2392" s="187"/>
      <c r="H2392" s="187"/>
      <c r="I2392" s="187" t="s">
        <v>411</v>
      </c>
      <c r="J2392" s="187" t="s">
        <v>464</v>
      </c>
      <c r="K2392" s="187">
        <v>0.54</v>
      </c>
      <c r="L2392" s="187">
        <v>1.4</v>
      </c>
    </row>
    <row r="2393" spans="2:12" ht="20.100000000000001" customHeight="1" x14ac:dyDescent="0.4">
      <c r="B2393" s="187" t="s">
        <v>446</v>
      </c>
      <c r="C2393" s="187" t="s">
        <v>459</v>
      </c>
      <c r="D2393" s="187" t="s">
        <v>421</v>
      </c>
      <c r="E2393" s="187" t="s">
        <v>422</v>
      </c>
      <c r="F2393" s="187">
        <v>15</v>
      </c>
      <c r="G2393" s="187"/>
      <c r="H2393" s="187"/>
      <c r="I2393" s="187" t="s">
        <v>412</v>
      </c>
      <c r="J2393" s="187" t="s">
        <v>464</v>
      </c>
      <c r="K2393" s="187">
        <v>0.54</v>
      </c>
      <c r="L2393" s="187">
        <v>1.4</v>
      </c>
    </row>
    <row r="2394" spans="2:12" ht="20.100000000000001" customHeight="1" x14ac:dyDescent="0.4">
      <c r="B2394" s="187" t="s">
        <v>446</v>
      </c>
      <c r="C2394" s="187" t="s">
        <v>459</v>
      </c>
      <c r="D2394" s="187" t="s">
        <v>421</v>
      </c>
      <c r="E2394" s="187" t="s">
        <v>439</v>
      </c>
      <c r="F2394" s="187">
        <v>15</v>
      </c>
      <c r="G2394" s="187"/>
      <c r="H2394" s="187"/>
      <c r="I2394" s="187" t="s">
        <v>411</v>
      </c>
      <c r="J2394" s="187" t="s">
        <v>464</v>
      </c>
      <c r="K2394" s="187">
        <v>0.54</v>
      </c>
      <c r="L2394" s="187">
        <v>1.4</v>
      </c>
    </row>
    <row r="2395" spans="2:12" ht="20.100000000000001" customHeight="1" x14ac:dyDescent="0.4">
      <c r="B2395" s="187" t="s">
        <v>446</v>
      </c>
      <c r="C2395" s="187" t="s">
        <v>459</v>
      </c>
      <c r="D2395" s="187" t="s">
        <v>423</v>
      </c>
      <c r="E2395" s="187" t="s">
        <v>424</v>
      </c>
      <c r="F2395" s="187">
        <v>15</v>
      </c>
      <c r="G2395" s="187"/>
      <c r="H2395" s="187"/>
      <c r="I2395" s="187" t="s">
        <v>412</v>
      </c>
      <c r="J2395" s="187" t="s">
        <v>464</v>
      </c>
      <c r="K2395" s="187">
        <v>0.39</v>
      </c>
      <c r="L2395" s="187">
        <v>1.4</v>
      </c>
    </row>
    <row r="2396" spans="2:12" ht="20.100000000000001" customHeight="1" x14ac:dyDescent="0.4">
      <c r="B2396" s="187" t="s">
        <v>446</v>
      </c>
      <c r="C2396" s="187" t="s">
        <v>459</v>
      </c>
      <c r="D2396" s="187" t="s">
        <v>448</v>
      </c>
      <c r="E2396" s="187" t="s">
        <v>449</v>
      </c>
      <c r="F2396" s="187">
        <v>15</v>
      </c>
      <c r="G2396" s="187"/>
      <c r="H2396" s="187"/>
      <c r="I2396" s="187" t="s">
        <v>412</v>
      </c>
      <c r="J2396" s="187" t="s">
        <v>464</v>
      </c>
      <c r="K2396" s="187">
        <v>0.52</v>
      </c>
      <c r="L2396" s="187">
        <v>1.4</v>
      </c>
    </row>
    <row r="2397" spans="2:12" ht="20.100000000000001" customHeight="1" x14ac:dyDescent="0.4">
      <c r="B2397" s="187" t="s">
        <v>446</v>
      </c>
      <c r="C2397" s="187" t="s">
        <v>459</v>
      </c>
      <c r="D2397" s="187" t="s">
        <v>450</v>
      </c>
      <c r="E2397" s="187" t="s">
        <v>451</v>
      </c>
      <c r="F2397" s="187">
        <v>15</v>
      </c>
      <c r="G2397" s="187"/>
      <c r="H2397" s="187"/>
      <c r="I2397" s="187" t="s">
        <v>412</v>
      </c>
      <c r="J2397" s="187" t="s">
        <v>464</v>
      </c>
      <c r="K2397" s="187">
        <v>0.52</v>
      </c>
      <c r="L2397" s="187">
        <v>1.4</v>
      </c>
    </row>
    <row r="2398" spans="2:12" ht="20.100000000000001" customHeight="1" x14ac:dyDescent="0.4">
      <c r="B2398" s="187" t="s">
        <v>446</v>
      </c>
      <c r="C2398" s="187" t="s">
        <v>459</v>
      </c>
      <c r="D2398" s="187" t="s">
        <v>399</v>
      </c>
      <c r="E2398" s="187" t="s">
        <v>418</v>
      </c>
      <c r="F2398" s="187">
        <v>15</v>
      </c>
      <c r="G2398" s="187"/>
      <c r="H2398" s="187"/>
      <c r="I2398" s="187" t="s">
        <v>442</v>
      </c>
      <c r="J2398" s="187" t="s">
        <v>464</v>
      </c>
      <c r="K2398" s="187">
        <v>0.53</v>
      </c>
      <c r="L2398" s="187">
        <v>1.4</v>
      </c>
    </row>
    <row r="2399" spans="2:12" ht="20.100000000000001" customHeight="1" x14ac:dyDescent="0.4">
      <c r="B2399" s="187" t="s">
        <v>446</v>
      </c>
      <c r="C2399" s="187" t="s">
        <v>459</v>
      </c>
      <c r="D2399" s="187" t="s">
        <v>405</v>
      </c>
      <c r="E2399" s="187" t="s">
        <v>418</v>
      </c>
      <c r="F2399" s="187">
        <v>15</v>
      </c>
      <c r="G2399" s="187"/>
      <c r="H2399" s="187"/>
      <c r="I2399" s="187" t="s">
        <v>435</v>
      </c>
      <c r="J2399" s="187" t="s">
        <v>464</v>
      </c>
      <c r="K2399" s="187">
        <v>0.53</v>
      </c>
      <c r="L2399" s="187">
        <v>1.4</v>
      </c>
    </row>
    <row r="2400" spans="2:12" ht="20.100000000000001" customHeight="1" x14ac:dyDescent="0.4">
      <c r="B2400" s="187" t="s">
        <v>446</v>
      </c>
      <c r="C2400" s="187" t="s">
        <v>459</v>
      </c>
      <c r="D2400" s="187" t="s">
        <v>419</v>
      </c>
      <c r="E2400" s="187" t="s">
        <v>412</v>
      </c>
      <c r="F2400" s="187">
        <v>15</v>
      </c>
      <c r="G2400" s="187"/>
      <c r="H2400" s="187"/>
      <c r="I2400" s="187" t="s">
        <v>420</v>
      </c>
      <c r="J2400" s="187" t="s">
        <v>464</v>
      </c>
      <c r="K2400" s="187">
        <v>0.53</v>
      </c>
      <c r="L2400" s="187">
        <v>1.4</v>
      </c>
    </row>
    <row r="2401" spans="2:12" ht="20.100000000000001" customHeight="1" x14ac:dyDescent="0.4">
      <c r="B2401" s="187" t="s">
        <v>446</v>
      </c>
      <c r="C2401" s="187" t="s">
        <v>459</v>
      </c>
      <c r="D2401" s="187" t="s">
        <v>419</v>
      </c>
      <c r="E2401" s="187" t="s">
        <v>411</v>
      </c>
      <c r="F2401" s="187">
        <v>15</v>
      </c>
      <c r="G2401" s="187"/>
      <c r="H2401" s="187"/>
      <c r="I2401" s="187" t="s">
        <v>438</v>
      </c>
      <c r="J2401" s="187" t="s">
        <v>464</v>
      </c>
      <c r="K2401" s="187">
        <v>0.54</v>
      </c>
      <c r="L2401" s="187">
        <v>1.4</v>
      </c>
    </row>
    <row r="2402" spans="2:12" ht="20.100000000000001" customHeight="1" x14ac:dyDescent="0.4">
      <c r="B2402" s="187" t="s">
        <v>446</v>
      </c>
      <c r="C2402" s="187" t="s">
        <v>459</v>
      </c>
      <c r="D2402" s="187" t="s">
        <v>421</v>
      </c>
      <c r="E2402" s="187" t="s">
        <v>412</v>
      </c>
      <c r="F2402" s="187">
        <v>15</v>
      </c>
      <c r="G2402" s="187"/>
      <c r="H2402" s="187"/>
      <c r="I2402" s="187" t="s">
        <v>422</v>
      </c>
      <c r="J2402" s="187" t="s">
        <v>464</v>
      </c>
      <c r="K2402" s="187">
        <v>0.53</v>
      </c>
      <c r="L2402" s="187">
        <v>1.4</v>
      </c>
    </row>
    <row r="2403" spans="2:12" ht="20.100000000000001" customHeight="1" x14ac:dyDescent="0.4">
      <c r="B2403" s="187" t="s">
        <v>446</v>
      </c>
      <c r="C2403" s="187" t="s">
        <v>459</v>
      </c>
      <c r="D2403" s="187" t="s">
        <v>421</v>
      </c>
      <c r="E2403" s="187" t="s">
        <v>411</v>
      </c>
      <c r="F2403" s="187">
        <v>15</v>
      </c>
      <c r="G2403" s="187"/>
      <c r="H2403" s="187"/>
      <c r="I2403" s="187" t="s">
        <v>439</v>
      </c>
      <c r="J2403" s="187" t="s">
        <v>464</v>
      </c>
      <c r="K2403" s="187">
        <v>0.54</v>
      </c>
      <c r="L2403" s="187">
        <v>1.4</v>
      </c>
    </row>
    <row r="2404" spans="2:12" ht="20.100000000000001" customHeight="1" x14ac:dyDescent="0.4">
      <c r="B2404" s="187" t="s">
        <v>446</v>
      </c>
      <c r="C2404" s="187" t="s">
        <v>459</v>
      </c>
      <c r="D2404" s="187" t="s">
        <v>423</v>
      </c>
      <c r="E2404" s="187" t="s">
        <v>412</v>
      </c>
      <c r="F2404" s="187">
        <v>15</v>
      </c>
      <c r="G2404" s="187"/>
      <c r="H2404" s="187"/>
      <c r="I2404" s="187" t="s">
        <v>424</v>
      </c>
      <c r="J2404" s="187" t="s">
        <v>464</v>
      </c>
      <c r="K2404" s="187">
        <v>0.49</v>
      </c>
      <c r="L2404" s="187">
        <v>1.4</v>
      </c>
    </row>
    <row r="2405" spans="2:12" ht="20.100000000000001" customHeight="1" x14ac:dyDescent="0.4">
      <c r="B2405" s="187" t="s">
        <v>446</v>
      </c>
      <c r="C2405" s="187" t="s">
        <v>459</v>
      </c>
      <c r="D2405" s="187" t="s">
        <v>448</v>
      </c>
      <c r="E2405" s="187" t="s">
        <v>412</v>
      </c>
      <c r="F2405" s="187">
        <v>15</v>
      </c>
      <c r="G2405" s="187"/>
      <c r="H2405" s="187"/>
      <c r="I2405" s="187" t="s">
        <v>449</v>
      </c>
      <c r="J2405" s="187" t="s">
        <v>464</v>
      </c>
      <c r="K2405" s="187">
        <v>0.52</v>
      </c>
      <c r="L2405" s="187">
        <v>1.4</v>
      </c>
    </row>
    <row r="2406" spans="2:12" ht="20.100000000000001" customHeight="1" x14ac:dyDescent="0.4">
      <c r="B2406" s="187" t="s">
        <v>446</v>
      </c>
      <c r="C2406" s="187" t="s">
        <v>459</v>
      </c>
      <c r="D2406" s="187" t="s">
        <v>450</v>
      </c>
      <c r="E2406" s="187" t="s">
        <v>412</v>
      </c>
      <c r="F2406" s="187">
        <v>15</v>
      </c>
      <c r="G2406" s="187"/>
      <c r="H2406" s="187"/>
      <c r="I2406" s="187" t="s">
        <v>451</v>
      </c>
      <c r="J2406" s="187" t="s">
        <v>464</v>
      </c>
      <c r="K2406" s="187">
        <v>0.52</v>
      </c>
      <c r="L2406" s="187">
        <v>1.4</v>
      </c>
    </row>
    <row r="2407" spans="2:12" ht="20.100000000000001" customHeight="1" x14ac:dyDescent="0.4">
      <c r="B2407" s="187" t="s">
        <v>446</v>
      </c>
      <c r="C2407" s="187" t="s">
        <v>447</v>
      </c>
      <c r="D2407" s="187" t="s">
        <v>399</v>
      </c>
      <c r="E2407" s="187" t="s">
        <v>442</v>
      </c>
      <c r="F2407" s="187">
        <v>15</v>
      </c>
      <c r="G2407" s="187"/>
      <c r="H2407" s="187"/>
      <c r="I2407" s="187" t="s">
        <v>407</v>
      </c>
      <c r="J2407" s="187" t="s">
        <v>464</v>
      </c>
      <c r="K2407" s="187">
        <v>0.45</v>
      </c>
      <c r="L2407" s="187">
        <v>1.4</v>
      </c>
    </row>
    <row r="2408" spans="2:12" ht="20.100000000000001" customHeight="1" x14ac:dyDescent="0.4">
      <c r="B2408" s="187" t="s">
        <v>446</v>
      </c>
      <c r="C2408" s="187" t="s">
        <v>447</v>
      </c>
      <c r="D2408" s="187" t="s">
        <v>405</v>
      </c>
      <c r="E2408" s="187" t="s">
        <v>435</v>
      </c>
      <c r="F2408" s="187">
        <v>15</v>
      </c>
      <c r="G2408" s="187"/>
      <c r="H2408" s="187"/>
      <c r="I2408" s="187" t="s">
        <v>407</v>
      </c>
      <c r="J2408" s="187" t="s">
        <v>464</v>
      </c>
      <c r="K2408" s="187">
        <v>0.45</v>
      </c>
      <c r="L2408" s="187">
        <v>1.4</v>
      </c>
    </row>
    <row r="2409" spans="2:12" ht="20.100000000000001" customHeight="1" x14ac:dyDescent="0.4">
      <c r="B2409" s="187" t="s">
        <v>446</v>
      </c>
      <c r="C2409" s="187" t="s">
        <v>447</v>
      </c>
      <c r="D2409" s="187" t="s">
        <v>419</v>
      </c>
      <c r="E2409" s="187" t="s">
        <v>420</v>
      </c>
      <c r="F2409" s="187">
        <v>15</v>
      </c>
      <c r="G2409" s="187"/>
      <c r="H2409" s="187"/>
      <c r="I2409" s="187" t="s">
        <v>400</v>
      </c>
      <c r="J2409" s="187" t="s">
        <v>464</v>
      </c>
      <c r="K2409" s="187">
        <v>0.44</v>
      </c>
      <c r="L2409" s="187">
        <v>1.4</v>
      </c>
    </row>
    <row r="2410" spans="2:12" ht="20.100000000000001" customHeight="1" x14ac:dyDescent="0.4">
      <c r="B2410" s="187" t="s">
        <v>446</v>
      </c>
      <c r="C2410" s="187" t="s">
        <v>447</v>
      </c>
      <c r="D2410" s="187" t="s">
        <v>419</v>
      </c>
      <c r="E2410" s="187" t="s">
        <v>420</v>
      </c>
      <c r="F2410" s="187">
        <v>14</v>
      </c>
      <c r="G2410" s="187"/>
      <c r="H2410" s="187"/>
      <c r="I2410" s="187" t="s">
        <v>407</v>
      </c>
      <c r="J2410" s="187" t="s">
        <v>464</v>
      </c>
      <c r="K2410" s="187">
        <v>0.44</v>
      </c>
      <c r="L2410" s="187">
        <v>1.4</v>
      </c>
    </row>
    <row r="2411" spans="2:12" ht="20.100000000000001" customHeight="1" x14ac:dyDescent="0.4">
      <c r="B2411" s="187" t="s">
        <v>446</v>
      </c>
      <c r="C2411" s="187" t="s">
        <v>447</v>
      </c>
      <c r="D2411" s="187" t="s">
        <v>419</v>
      </c>
      <c r="E2411" s="187" t="s">
        <v>438</v>
      </c>
      <c r="F2411" s="187">
        <v>15</v>
      </c>
      <c r="G2411" s="187"/>
      <c r="H2411" s="187"/>
      <c r="I2411" s="187" t="s">
        <v>403</v>
      </c>
      <c r="J2411" s="187" t="s">
        <v>464</v>
      </c>
      <c r="K2411" s="187">
        <v>0.43</v>
      </c>
      <c r="L2411" s="187">
        <v>1.4</v>
      </c>
    </row>
    <row r="2412" spans="2:12" ht="20.100000000000001" customHeight="1" x14ac:dyDescent="0.4">
      <c r="B2412" s="187" t="s">
        <v>446</v>
      </c>
      <c r="C2412" s="187" t="s">
        <v>447</v>
      </c>
      <c r="D2412" s="187" t="s">
        <v>419</v>
      </c>
      <c r="E2412" s="187" t="s">
        <v>438</v>
      </c>
      <c r="F2412" s="187">
        <v>14</v>
      </c>
      <c r="G2412" s="187"/>
      <c r="H2412" s="187"/>
      <c r="I2412" s="187" t="s">
        <v>400</v>
      </c>
      <c r="J2412" s="187" t="s">
        <v>464</v>
      </c>
      <c r="K2412" s="187">
        <v>0.43</v>
      </c>
      <c r="L2412" s="187">
        <v>1.4</v>
      </c>
    </row>
    <row r="2413" spans="2:12" ht="20.100000000000001" customHeight="1" x14ac:dyDescent="0.4">
      <c r="B2413" s="187" t="s">
        <v>446</v>
      </c>
      <c r="C2413" s="187" t="s">
        <v>447</v>
      </c>
      <c r="D2413" s="187" t="s">
        <v>421</v>
      </c>
      <c r="E2413" s="187" t="s">
        <v>422</v>
      </c>
      <c r="F2413" s="187">
        <v>15</v>
      </c>
      <c r="G2413" s="187"/>
      <c r="H2413" s="187"/>
      <c r="I2413" s="187" t="s">
        <v>400</v>
      </c>
      <c r="J2413" s="187" t="s">
        <v>464</v>
      </c>
      <c r="K2413" s="187">
        <v>0.43</v>
      </c>
      <c r="L2413" s="187">
        <v>1.4</v>
      </c>
    </row>
    <row r="2414" spans="2:12" ht="20.100000000000001" customHeight="1" x14ac:dyDescent="0.4">
      <c r="B2414" s="187" t="s">
        <v>446</v>
      </c>
      <c r="C2414" s="187" t="s">
        <v>447</v>
      </c>
      <c r="D2414" s="187" t="s">
        <v>421</v>
      </c>
      <c r="E2414" s="187" t="s">
        <v>422</v>
      </c>
      <c r="F2414" s="187">
        <v>14</v>
      </c>
      <c r="G2414" s="187"/>
      <c r="H2414" s="187"/>
      <c r="I2414" s="187" t="s">
        <v>407</v>
      </c>
      <c r="J2414" s="187" t="s">
        <v>464</v>
      </c>
      <c r="K2414" s="187">
        <v>0.43</v>
      </c>
      <c r="L2414" s="187">
        <v>1.4</v>
      </c>
    </row>
    <row r="2415" spans="2:12" ht="20.100000000000001" customHeight="1" x14ac:dyDescent="0.4">
      <c r="B2415" s="187" t="s">
        <v>446</v>
      </c>
      <c r="C2415" s="187" t="s">
        <v>447</v>
      </c>
      <c r="D2415" s="187" t="s">
        <v>421</v>
      </c>
      <c r="E2415" s="187" t="s">
        <v>439</v>
      </c>
      <c r="F2415" s="187">
        <v>15</v>
      </c>
      <c r="G2415" s="187"/>
      <c r="H2415" s="187"/>
      <c r="I2415" s="187" t="s">
        <v>403</v>
      </c>
      <c r="J2415" s="187" t="s">
        <v>464</v>
      </c>
      <c r="K2415" s="187">
        <v>0.43</v>
      </c>
      <c r="L2415" s="187">
        <v>1.4</v>
      </c>
    </row>
    <row r="2416" spans="2:12" ht="20.100000000000001" customHeight="1" x14ac:dyDescent="0.4">
      <c r="B2416" s="187" t="s">
        <v>446</v>
      </c>
      <c r="C2416" s="187" t="s">
        <v>447</v>
      </c>
      <c r="D2416" s="187" t="s">
        <v>421</v>
      </c>
      <c r="E2416" s="187" t="s">
        <v>439</v>
      </c>
      <c r="F2416" s="187">
        <v>14</v>
      </c>
      <c r="G2416" s="187"/>
      <c r="H2416" s="187"/>
      <c r="I2416" s="187" t="s">
        <v>400</v>
      </c>
      <c r="J2416" s="187" t="s">
        <v>464</v>
      </c>
      <c r="K2416" s="187">
        <v>0.43</v>
      </c>
      <c r="L2416" s="187">
        <v>1.4</v>
      </c>
    </row>
    <row r="2417" spans="2:12" ht="20.100000000000001" customHeight="1" x14ac:dyDescent="0.4">
      <c r="B2417" s="187" t="s">
        <v>446</v>
      </c>
      <c r="C2417" s="187" t="s">
        <v>447</v>
      </c>
      <c r="D2417" s="187" t="s">
        <v>423</v>
      </c>
      <c r="E2417" s="187" t="s">
        <v>424</v>
      </c>
      <c r="F2417" s="187">
        <v>15</v>
      </c>
      <c r="G2417" s="187"/>
      <c r="H2417" s="187"/>
      <c r="I2417" s="187" t="s">
        <v>400</v>
      </c>
      <c r="J2417" s="187" t="s">
        <v>464</v>
      </c>
      <c r="K2417" s="187">
        <v>0.31</v>
      </c>
      <c r="L2417" s="187">
        <v>1.4</v>
      </c>
    </row>
    <row r="2418" spans="2:12" ht="20.100000000000001" customHeight="1" x14ac:dyDescent="0.4">
      <c r="B2418" s="187" t="s">
        <v>446</v>
      </c>
      <c r="C2418" s="187" t="s">
        <v>447</v>
      </c>
      <c r="D2418" s="187" t="s">
        <v>423</v>
      </c>
      <c r="E2418" s="187" t="s">
        <v>424</v>
      </c>
      <c r="F2418" s="187">
        <v>14</v>
      </c>
      <c r="G2418" s="187"/>
      <c r="H2418" s="187"/>
      <c r="I2418" s="187" t="s">
        <v>407</v>
      </c>
      <c r="J2418" s="187" t="s">
        <v>464</v>
      </c>
      <c r="K2418" s="187">
        <v>0.31</v>
      </c>
      <c r="L2418" s="187">
        <v>1.4</v>
      </c>
    </row>
    <row r="2419" spans="2:12" ht="20.100000000000001" customHeight="1" x14ac:dyDescent="0.4">
      <c r="B2419" s="187" t="s">
        <v>446</v>
      </c>
      <c r="C2419" s="187" t="s">
        <v>447</v>
      </c>
      <c r="D2419" s="187" t="s">
        <v>448</v>
      </c>
      <c r="E2419" s="187" t="s">
        <v>449</v>
      </c>
      <c r="F2419" s="187">
        <v>15</v>
      </c>
      <c r="G2419" s="187"/>
      <c r="H2419" s="187"/>
      <c r="I2419" s="187" t="s">
        <v>400</v>
      </c>
      <c r="J2419" s="187" t="s">
        <v>464</v>
      </c>
      <c r="K2419" s="187">
        <v>0.42</v>
      </c>
      <c r="L2419" s="187">
        <v>1.4</v>
      </c>
    </row>
    <row r="2420" spans="2:12" ht="20.100000000000001" customHeight="1" x14ac:dyDescent="0.4">
      <c r="B2420" s="187" t="s">
        <v>446</v>
      </c>
      <c r="C2420" s="187" t="s">
        <v>447</v>
      </c>
      <c r="D2420" s="187" t="s">
        <v>448</v>
      </c>
      <c r="E2420" s="187" t="s">
        <v>449</v>
      </c>
      <c r="F2420" s="187">
        <v>14</v>
      </c>
      <c r="G2420" s="187"/>
      <c r="H2420" s="187"/>
      <c r="I2420" s="187" t="s">
        <v>407</v>
      </c>
      <c r="J2420" s="187" t="s">
        <v>464</v>
      </c>
      <c r="K2420" s="187">
        <v>0.42</v>
      </c>
      <c r="L2420" s="187">
        <v>1.4</v>
      </c>
    </row>
    <row r="2421" spans="2:12" ht="20.100000000000001" customHeight="1" x14ac:dyDescent="0.4">
      <c r="B2421" s="187" t="s">
        <v>446</v>
      </c>
      <c r="C2421" s="187" t="s">
        <v>447</v>
      </c>
      <c r="D2421" s="187" t="s">
        <v>450</v>
      </c>
      <c r="E2421" s="187" t="s">
        <v>451</v>
      </c>
      <c r="F2421" s="187">
        <v>15</v>
      </c>
      <c r="G2421" s="187"/>
      <c r="H2421" s="187"/>
      <c r="I2421" s="187" t="s">
        <v>400</v>
      </c>
      <c r="J2421" s="187" t="s">
        <v>464</v>
      </c>
      <c r="K2421" s="187">
        <v>0.42</v>
      </c>
      <c r="L2421" s="187">
        <v>1.4</v>
      </c>
    </row>
    <row r="2422" spans="2:12" ht="20.100000000000001" customHeight="1" x14ac:dyDescent="0.4">
      <c r="B2422" s="187" t="s">
        <v>446</v>
      </c>
      <c r="C2422" s="187" t="s">
        <v>447</v>
      </c>
      <c r="D2422" s="187" t="s">
        <v>450</v>
      </c>
      <c r="E2422" s="187" t="s">
        <v>451</v>
      </c>
      <c r="F2422" s="187">
        <v>14</v>
      </c>
      <c r="G2422" s="187"/>
      <c r="H2422" s="187"/>
      <c r="I2422" s="187" t="s">
        <v>407</v>
      </c>
      <c r="J2422" s="187" t="s">
        <v>464</v>
      </c>
      <c r="K2422" s="187">
        <v>0.42</v>
      </c>
      <c r="L2422" s="187">
        <v>1.4</v>
      </c>
    </row>
    <row r="2423" spans="2:12" ht="20.100000000000001" customHeight="1" x14ac:dyDescent="0.4">
      <c r="B2423" s="187" t="s">
        <v>446</v>
      </c>
      <c r="C2423" s="187" t="s">
        <v>452</v>
      </c>
      <c r="D2423" s="187" t="s">
        <v>399</v>
      </c>
      <c r="E2423" s="187" t="s">
        <v>407</v>
      </c>
      <c r="F2423" s="187">
        <v>15</v>
      </c>
      <c r="G2423" s="187"/>
      <c r="H2423" s="187"/>
      <c r="I2423" s="187" t="s">
        <v>442</v>
      </c>
      <c r="J2423" s="187" t="s">
        <v>464</v>
      </c>
      <c r="K2423" s="187">
        <v>0.38</v>
      </c>
      <c r="L2423" s="187">
        <v>1.4</v>
      </c>
    </row>
    <row r="2424" spans="2:12" ht="20.100000000000001" customHeight="1" x14ac:dyDescent="0.4">
      <c r="B2424" s="187" t="s">
        <v>446</v>
      </c>
      <c r="C2424" s="187" t="s">
        <v>452</v>
      </c>
      <c r="D2424" s="187" t="s">
        <v>405</v>
      </c>
      <c r="E2424" s="187" t="s">
        <v>407</v>
      </c>
      <c r="F2424" s="187">
        <v>15</v>
      </c>
      <c r="G2424" s="187"/>
      <c r="H2424" s="187"/>
      <c r="I2424" s="187" t="s">
        <v>435</v>
      </c>
      <c r="J2424" s="187" t="s">
        <v>464</v>
      </c>
      <c r="K2424" s="187">
        <v>0.38</v>
      </c>
      <c r="L2424" s="187">
        <v>1.4</v>
      </c>
    </row>
    <row r="2425" spans="2:12" ht="20.100000000000001" customHeight="1" x14ac:dyDescent="0.4">
      <c r="B2425" s="187" t="s">
        <v>446</v>
      </c>
      <c r="C2425" s="187" t="s">
        <v>452</v>
      </c>
      <c r="D2425" s="187" t="s">
        <v>419</v>
      </c>
      <c r="E2425" s="187" t="s">
        <v>400</v>
      </c>
      <c r="F2425" s="187">
        <v>15</v>
      </c>
      <c r="G2425" s="187"/>
      <c r="H2425" s="187"/>
      <c r="I2425" s="187" t="s">
        <v>420</v>
      </c>
      <c r="J2425" s="187" t="s">
        <v>464</v>
      </c>
      <c r="K2425" s="187">
        <v>0.38</v>
      </c>
      <c r="L2425" s="187">
        <v>1.4</v>
      </c>
    </row>
    <row r="2426" spans="2:12" ht="20.100000000000001" customHeight="1" x14ac:dyDescent="0.4">
      <c r="B2426" s="187" t="s">
        <v>446</v>
      </c>
      <c r="C2426" s="187" t="s">
        <v>452</v>
      </c>
      <c r="D2426" s="187" t="s">
        <v>419</v>
      </c>
      <c r="E2426" s="187" t="s">
        <v>407</v>
      </c>
      <c r="F2426" s="187">
        <v>14</v>
      </c>
      <c r="G2426" s="187"/>
      <c r="H2426" s="187"/>
      <c r="I2426" s="187" t="s">
        <v>420</v>
      </c>
      <c r="J2426" s="187" t="s">
        <v>464</v>
      </c>
      <c r="K2426" s="187">
        <v>0.38</v>
      </c>
      <c r="L2426" s="187">
        <v>1.4</v>
      </c>
    </row>
    <row r="2427" spans="2:12" ht="20.100000000000001" customHeight="1" x14ac:dyDescent="0.4">
      <c r="B2427" s="187" t="s">
        <v>446</v>
      </c>
      <c r="C2427" s="187" t="s">
        <v>452</v>
      </c>
      <c r="D2427" s="187" t="s">
        <v>419</v>
      </c>
      <c r="E2427" s="187" t="s">
        <v>403</v>
      </c>
      <c r="F2427" s="187">
        <v>15</v>
      </c>
      <c r="G2427" s="187"/>
      <c r="H2427" s="187"/>
      <c r="I2427" s="187" t="s">
        <v>438</v>
      </c>
      <c r="J2427" s="187" t="s">
        <v>464</v>
      </c>
      <c r="K2427" s="187">
        <v>0.38</v>
      </c>
      <c r="L2427" s="187">
        <v>1.4</v>
      </c>
    </row>
    <row r="2428" spans="2:12" ht="20.100000000000001" customHeight="1" x14ac:dyDescent="0.4">
      <c r="B2428" s="187" t="s">
        <v>446</v>
      </c>
      <c r="C2428" s="187" t="s">
        <v>452</v>
      </c>
      <c r="D2428" s="187" t="s">
        <v>419</v>
      </c>
      <c r="E2428" s="187" t="s">
        <v>400</v>
      </c>
      <c r="F2428" s="187">
        <v>14</v>
      </c>
      <c r="G2428" s="187"/>
      <c r="H2428" s="187"/>
      <c r="I2428" s="187" t="s">
        <v>438</v>
      </c>
      <c r="J2428" s="187" t="s">
        <v>464</v>
      </c>
      <c r="K2428" s="187">
        <v>0.38</v>
      </c>
      <c r="L2428" s="187">
        <v>1.4</v>
      </c>
    </row>
    <row r="2429" spans="2:12" ht="20.100000000000001" customHeight="1" x14ac:dyDescent="0.4">
      <c r="B2429" s="187" t="s">
        <v>446</v>
      </c>
      <c r="C2429" s="187" t="s">
        <v>452</v>
      </c>
      <c r="D2429" s="187" t="s">
        <v>421</v>
      </c>
      <c r="E2429" s="187" t="s">
        <v>400</v>
      </c>
      <c r="F2429" s="187">
        <v>15</v>
      </c>
      <c r="G2429" s="187"/>
      <c r="H2429" s="187"/>
      <c r="I2429" s="187" t="s">
        <v>422</v>
      </c>
      <c r="J2429" s="187" t="s">
        <v>464</v>
      </c>
      <c r="K2429" s="187">
        <v>0.38</v>
      </c>
      <c r="L2429" s="187">
        <v>1.4</v>
      </c>
    </row>
    <row r="2430" spans="2:12" ht="20.100000000000001" customHeight="1" x14ac:dyDescent="0.4">
      <c r="B2430" s="187" t="s">
        <v>446</v>
      </c>
      <c r="C2430" s="187" t="s">
        <v>452</v>
      </c>
      <c r="D2430" s="187" t="s">
        <v>421</v>
      </c>
      <c r="E2430" s="187" t="s">
        <v>407</v>
      </c>
      <c r="F2430" s="187">
        <v>14</v>
      </c>
      <c r="G2430" s="187"/>
      <c r="H2430" s="187"/>
      <c r="I2430" s="187" t="s">
        <v>422</v>
      </c>
      <c r="J2430" s="187" t="s">
        <v>464</v>
      </c>
      <c r="K2430" s="187">
        <v>0.38</v>
      </c>
      <c r="L2430" s="187">
        <v>1.4</v>
      </c>
    </row>
    <row r="2431" spans="2:12" ht="20.100000000000001" customHeight="1" x14ac:dyDescent="0.4">
      <c r="B2431" s="187" t="s">
        <v>446</v>
      </c>
      <c r="C2431" s="187" t="s">
        <v>452</v>
      </c>
      <c r="D2431" s="187" t="s">
        <v>421</v>
      </c>
      <c r="E2431" s="187" t="s">
        <v>403</v>
      </c>
      <c r="F2431" s="187">
        <v>15</v>
      </c>
      <c r="G2431" s="187"/>
      <c r="H2431" s="187"/>
      <c r="I2431" s="187" t="s">
        <v>439</v>
      </c>
      <c r="J2431" s="187" t="s">
        <v>464</v>
      </c>
      <c r="K2431" s="187">
        <v>0.38</v>
      </c>
      <c r="L2431" s="187">
        <v>1.4</v>
      </c>
    </row>
    <row r="2432" spans="2:12" ht="20.100000000000001" customHeight="1" x14ac:dyDescent="0.4">
      <c r="B2432" s="187" t="s">
        <v>446</v>
      </c>
      <c r="C2432" s="187" t="s">
        <v>452</v>
      </c>
      <c r="D2432" s="187" t="s">
        <v>421</v>
      </c>
      <c r="E2432" s="187" t="s">
        <v>400</v>
      </c>
      <c r="F2432" s="187">
        <v>14</v>
      </c>
      <c r="G2432" s="187"/>
      <c r="H2432" s="187"/>
      <c r="I2432" s="187" t="s">
        <v>439</v>
      </c>
      <c r="J2432" s="187" t="s">
        <v>464</v>
      </c>
      <c r="K2432" s="187">
        <v>0.38</v>
      </c>
      <c r="L2432" s="187">
        <v>1.4</v>
      </c>
    </row>
    <row r="2433" spans="2:12" ht="20.100000000000001" customHeight="1" x14ac:dyDescent="0.4">
      <c r="B2433" s="187" t="s">
        <v>446</v>
      </c>
      <c r="C2433" s="187" t="s">
        <v>452</v>
      </c>
      <c r="D2433" s="187" t="s">
        <v>423</v>
      </c>
      <c r="E2433" s="187" t="s">
        <v>400</v>
      </c>
      <c r="F2433" s="187">
        <v>15</v>
      </c>
      <c r="G2433" s="187"/>
      <c r="H2433" s="187"/>
      <c r="I2433" s="187" t="s">
        <v>424</v>
      </c>
      <c r="J2433" s="187" t="s">
        <v>464</v>
      </c>
      <c r="K2433" s="187">
        <v>0.35</v>
      </c>
      <c r="L2433" s="187">
        <v>1.4</v>
      </c>
    </row>
    <row r="2434" spans="2:12" ht="20.100000000000001" customHeight="1" x14ac:dyDescent="0.4">
      <c r="B2434" s="187" t="s">
        <v>446</v>
      </c>
      <c r="C2434" s="187" t="s">
        <v>452</v>
      </c>
      <c r="D2434" s="187" t="s">
        <v>423</v>
      </c>
      <c r="E2434" s="187" t="s">
        <v>407</v>
      </c>
      <c r="F2434" s="187">
        <v>14</v>
      </c>
      <c r="G2434" s="187"/>
      <c r="H2434" s="187"/>
      <c r="I2434" s="187" t="s">
        <v>424</v>
      </c>
      <c r="J2434" s="187" t="s">
        <v>464</v>
      </c>
      <c r="K2434" s="187">
        <v>0.35</v>
      </c>
      <c r="L2434" s="187">
        <v>1.4</v>
      </c>
    </row>
    <row r="2435" spans="2:12" ht="20.100000000000001" customHeight="1" x14ac:dyDescent="0.4">
      <c r="B2435" s="187" t="s">
        <v>446</v>
      </c>
      <c r="C2435" s="187" t="s">
        <v>452</v>
      </c>
      <c r="D2435" s="187" t="s">
        <v>448</v>
      </c>
      <c r="E2435" s="187" t="s">
        <v>400</v>
      </c>
      <c r="F2435" s="187">
        <v>15</v>
      </c>
      <c r="G2435" s="187"/>
      <c r="H2435" s="187"/>
      <c r="I2435" s="187" t="s">
        <v>449</v>
      </c>
      <c r="J2435" s="187" t="s">
        <v>464</v>
      </c>
      <c r="K2435" s="187">
        <v>0.37</v>
      </c>
      <c r="L2435" s="187">
        <v>1.4</v>
      </c>
    </row>
    <row r="2436" spans="2:12" ht="20.100000000000001" customHeight="1" x14ac:dyDescent="0.4">
      <c r="B2436" s="187" t="s">
        <v>446</v>
      </c>
      <c r="C2436" s="187" t="s">
        <v>452</v>
      </c>
      <c r="D2436" s="187" t="s">
        <v>448</v>
      </c>
      <c r="E2436" s="187" t="s">
        <v>407</v>
      </c>
      <c r="F2436" s="187">
        <v>14</v>
      </c>
      <c r="G2436" s="187"/>
      <c r="H2436" s="187"/>
      <c r="I2436" s="187" t="s">
        <v>449</v>
      </c>
      <c r="J2436" s="187" t="s">
        <v>464</v>
      </c>
      <c r="K2436" s="187">
        <v>0.37</v>
      </c>
      <c r="L2436" s="187">
        <v>1.4</v>
      </c>
    </row>
    <row r="2437" spans="2:12" ht="20.100000000000001" customHeight="1" x14ac:dyDescent="0.4">
      <c r="B2437" s="187" t="s">
        <v>446</v>
      </c>
      <c r="C2437" s="187" t="s">
        <v>452</v>
      </c>
      <c r="D2437" s="187" t="s">
        <v>450</v>
      </c>
      <c r="E2437" s="187" t="s">
        <v>400</v>
      </c>
      <c r="F2437" s="187">
        <v>15</v>
      </c>
      <c r="G2437" s="187"/>
      <c r="H2437" s="187"/>
      <c r="I2437" s="187" t="s">
        <v>451</v>
      </c>
      <c r="J2437" s="187" t="s">
        <v>464</v>
      </c>
      <c r="K2437" s="187">
        <v>0.37</v>
      </c>
      <c r="L2437" s="187">
        <v>1.4</v>
      </c>
    </row>
    <row r="2438" spans="2:12" ht="20.100000000000001" customHeight="1" x14ac:dyDescent="0.4">
      <c r="B2438" s="187" t="s">
        <v>446</v>
      </c>
      <c r="C2438" s="187" t="s">
        <v>452</v>
      </c>
      <c r="D2438" s="187" t="s">
        <v>450</v>
      </c>
      <c r="E2438" s="187" t="s">
        <v>407</v>
      </c>
      <c r="F2438" s="187">
        <v>14</v>
      </c>
      <c r="G2438" s="187"/>
      <c r="H2438" s="187"/>
      <c r="I2438" s="187" t="s">
        <v>451</v>
      </c>
      <c r="J2438" s="187" t="s">
        <v>464</v>
      </c>
      <c r="K2438" s="187">
        <v>0.37</v>
      </c>
      <c r="L2438" s="187">
        <v>1.4</v>
      </c>
    </row>
    <row r="2439" spans="2:12" ht="20.100000000000001" customHeight="1" x14ac:dyDescent="0.4">
      <c r="B2439" s="187" t="s">
        <v>446</v>
      </c>
      <c r="C2439" s="187" t="s">
        <v>460</v>
      </c>
      <c r="D2439" s="187" t="s">
        <v>419</v>
      </c>
      <c r="E2439" s="187" t="s">
        <v>420</v>
      </c>
      <c r="F2439" s="187">
        <v>15</v>
      </c>
      <c r="G2439" s="187"/>
      <c r="H2439" s="187"/>
      <c r="I2439" s="187" t="s">
        <v>429</v>
      </c>
      <c r="J2439" s="187" t="s">
        <v>464</v>
      </c>
      <c r="K2439" s="187">
        <v>0.4</v>
      </c>
      <c r="L2439" s="187">
        <v>1.4</v>
      </c>
    </row>
    <row r="2440" spans="2:12" ht="20.100000000000001" customHeight="1" x14ac:dyDescent="0.4">
      <c r="B2440" s="187" t="s">
        <v>446</v>
      </c>
      <c r="C2440" s="187" t="s">
        <v>460</v>
      </c>
      <c r="D2440" s="187" t="s">
        <v>419</v>
      </c>
      <c r="E2440" s="187" t="s">
        <v>438</v>
      </c>
      <c r="F2440" s="187">
        <v>15</v>
      </c>
      <c r="G2440" s="187"/>
      <c r="H2440" s="187"/>
      <c r="I2440" s="187" t="s">
        <v>428</v>
      </c>
      <c r="J2440" s="187" t="s">
        <v>464</v>
      </c>
      <c r="K2440" s="187">
        <v>0.4</v>
      </c>
      <c r="L2440" s="187">
        <v>1.4</v>
      </c>
    </row>
    <row r="2441" spans="2:12" ht="20.100000000000001" customHeight="1" x14ac:dyDescent="0.4">
      <c r="B2441" s="187" t="s">
        <v>446</v>
      </c>
      <c r="C2441" s="187" t="s">
        <v>460</v>
      </c>
      <c r="D2441" s="187" t="s">
        <v>421</v>
      </c>
      <c r="E2441" s="187" t="s">
        <v>422</v>
      </c>
      <c r="F2441" s="187">
        <v>15</v>
      </c>
      <c r="G2441" s="187"/>
      <c r="H2441" s="187"/>
      <c r="I2441" s="187" t="s">
        <v>429</v>
      </c>
      <c r="J2441" s="187" t="s">
        <v>464</v>
      </c>
      <c r="K2441" s="187">
        <v>0.4</v>
      </c>
      <c r="L2441" s="187">
        <v>1.4</v>
      </c>
    </row>
    <row r="2442" spans="2:12" ht="20.100000000000001" customHeight="1" x14ac:dyDescent="0.4">
      <c r="B2442" s="187" t="s">
        <v>446</v>
      </c>
      <c r="C2442" s="187" t="s">
        <v>460</v>
      </c>
      <c r="D2442" s="187" t="s">
        <v>421</v>
      </c>
      <c r="E2442" s="187" t="s">
        <v>439</v>
      </c>
      <c r="F2442" s="187">
        <v>15</v>
      </c>
      <c r="G2442" s="187"/>
      <c r="H2442" s="187"/>
      <c r="I2442" s="187" t="s">
        <v>428</v>
      </c>
      <c r="J2442" s="187" t="s">
        <v>464</v>
      </c>
      <c r="K2442" s="187">
        <v>0.4</v>
      </c>
      <c r="L2442" s="187">
        <v>1.4</v>
      </c>
    </row>
    <row r="2443" spans="2:12" ht="20.100000000000001" customHeight="1" x14ac:dyDescent="0.4">
      <c r="B2443" s="187" t="s">
        <v>446</v>
      </c>
      <c r="C2443" s="187" t="s">
        <v>460</v>
      </c>
      <c r="D2443" s="187" t="s">
        <v>423</v>
      </c>
      <c r="E2443" s="187" t="s">
        <v>424</v>
      </c>
      <c r="F2443" s="187">
        <v>15</v>
      </c>
      <c r="G2443" s="187"/>
      <c r="H2443" s="187"/>
      <c r="I2443" s="187" t="s">
        <v>429</v>
      </c>
      <c r="J2443" s="187" t="s">
        <v>464</v>
      </c>
      <c r="K2443" s="187">
        <v>0.28999999999999998</v>
      </c>
      <c r="L2443" s="187">
        <v>1.4</v>
      </c>
    </row>
    <row r="2444" spans="2:12" ht="20.100000000000001" customHeight="1" x14ac:dyDescent="0.4">
      <c r="B2444" s="187" t="s">
        <v>446</v>
      </c>
      <c r="C2444" s="187" t="s">
        <v>460</v>
      </c>
      <c r="D2444" s="187" t="s">
        <v>448</v>
      </c>
      <c r="E2444" s="187" t="s">
        <v>449</v>
      </c>
      <c r="F2444" s="187">
        <v>15</v>
      </c>
      <c r="G2444" s="187"/>
      <c r="H2444" s="187"/>
      <c r="I2444" s="187" t="s">
        <v>429</v>
      </c>
      <c r="J2444" s="187" t="s">
        <v>464</v>
      </c>
      <c r="K2444" s="187">
        <v>0.39</v>
      </c>
      <c r="L2444" s="187">
        <v>1.4</v>
      </c>
    </row>
    <row r="2445" spans="2:12" ht="20.100000000000001" customHeight="1" x14ac:dyDescent="0.4">
      <c r="B2445" s="187" t="s">
        <v>446</v>
      </c>
      <c r="C2445" s="187" t="s">
        <v>460</v>
      </c>
      <c r="D2445" s="187" t="s">
        <v>450</v>
      </c>
      <c r="E2445" s="187" t="s">
        <v>451</v>
      </c>
      <c r="F2445" s="187">
        <v>15</v>
      </c>
      <c r="G2445" s="187"/>
      <c r="H2445" s="187"/>
      <c r="I2445" s="187" t="s">
        <v>429</v>
      </c>
      <c r="J2445" s="187" t="s">
        <v>464</v>
      </c>
      <c r="K2445" s="187">
        <v>0.39</v>
      </c>
      <c r="L2445" s="187">
        <v>1.4</v>
      </c>
    </row>
    <row r="2446" spans="2:12" ht="20.100000000000001" customHeight="1" x14ac:dyDescent="0.4">
      <c r="B2446" s="187" t="s">
        <v>446</v>
      </c>
      <c r="C2446" s="187" t="s">
        <v>460</v>
      </c>
      <c r="D2446" s="187" t="s">
        <v>419</v>
      </c>
      <c r="E2446" s="187" t="s">
        <v>429</v>
      </c>
      <c r="F2446" s="187">
        <v>15</v>
      </c>
      <c r="G2446" s="187"/>
      <c r="H2446" s="187"/>
      <c r="I2446" s="187" t="s">
        <v>420</v>
      </c>
      <c r="J2446" s="187" t="s">
        <v>464</v>
      </c>
      <c r="K2446" s="187">
        <v>0.36</v>
      </c>
      <c r="L2446" s="187">
        <v>1.4</v>
      </c>
    </row>
    <row r="2447" spans="2:12" ht="20.100000000000001" customHeight="1" x14ac:dyDescent="0.4">
      <c r="B2447" s="187" t="s">
        <v>446</v>
      </c>
      <c r="C2447" s="187" t="s">
        <v>460</v>
      </c>
      <c r="D2447" s="187" t="s">
        <v>419</v>
      </c>
      <c r="E2447" s="187" t="s">
        <v>428</v>
      </c>
      <c r="F2447" s="187">
        <v>15</v>
      </c>
      <c r="G2447" s="187"/>
      <c r="H2447" s="187"/>
      <c r="I2447" s="187" t="s">
        <v>438</v>
      </c>
      <c r="J2447" s="187" t="s">
        <v>464</v>
      </c>
      <c r="K2447" s="187">
        <v>0.37</v>
      </c>
      <c r="L2447" s="187">
        <v>1.4</v>
      </c>
    </row>
    <row r="2448" spans="2:12" ht="20.100000000000001" customHeight="1" x14ac:dyDescent="0.4">
      <c r="B2448" s="187" t="s">
        <v>446</v>
      </c>
      <c r="C2448" s="187" t="s">
        <v>460</v>
      </c>
      <c r="D2448" s="187" t="s">
        <v>421</v>
      </c>
      <c r="E2448" s="187" t="s">
        <v>429</v>
      </c>
      <c r="F2448" s="187">
        <v>15</v>
      </c>
      <c r="G2448" s="187"/>
      <c r="H2448" s="187"/>
      <c r="I2448" s="187" t="s">
        <v>422</v>
      </c>
      <c r="J2448" s="187" t="s">
        <v>464</v>
      </c>
      <c r="K2448" s="187">
        <v>0.36</v>
      </c>
      <c r="L2448" s="187">
        <v>1.4</v>
      </c>
    </row>
    <row r="2449" spans="2:12" ht="20.100000000000001" customHeight="1" x14ac:dyDescent="0.4">
      <c r="B2449" s="187" t="s">
        <v>446</v>
      </c>
      <c r="C2449" s="187" t="s">
        <v>460</v>
      </c>
      <c r="D2449" s="187" t="s">
        <v>421</v>
      </c>
      <c r="E2449" s="187" t="s">
        <v>428</v>
      </c>
      <c r="F2449" s="187">
        <v>15</v>
      </c>
      <c r="G2449" s="187"/>
      <c r="H2449" s="187"/>
      <c r="I2449" s="187" t="s">
        <v>439</v>
      </c>
      <c r="J2449" s="187" t="s">
        <v>464</v>
      </c>
      <c r="K2449" s="187">
        <v>0.37</v>
      </c>
      <c r="L2449" s="187">
        <v>1.4</v>
      </c>
    </row>
    <row r="2450" spans="2:12" ht="20.100000000000001" customHeight="1" x14ac:dyDescent="0.4">
      <c r="B2450" s="187" t="s">
        <v>446</v>
      </c>
      <c r="C2450" s="187" t="s">
        <v>460</v>
      </c>
      <c r="D2450" s="187" t="s">
        <v>423</v>
      </c>
      <c r="E2450" s="187" t="s">
        <v>429</v>
      </c>
      <c r="F2450" s="187">
        <v>15</v>
      </c>
      <c r="G2450" s="187"/>
      <c r="H2450" s="187"/>
      <c r="I2450" s="187" t="s">
        <v>424</v>
      </c>
      <c r="J2450" s="187" t="s">
        <v>464</v>
      </c>
      <c r="K2450" s="187">
        <v>0.34</v>
      </c>
      <c r="L2450" s="187">
        <v>1.4</v>
      </c>
    </row>
    <row r="2451" spans="2:12" ht="20.100000000000001" customHeight="1" x14ac:dyDescent="0.4">
      <c r="B2451" s="187" t="s">
        <v>446</v>
      </c>
      <c r="C2451" s="187" t="s">
        <v>460</v>
      </c>
      <c r="D2451" s="187" t="s">
        <v>448</v>
      </c>
      <c r="E2451" s="187" t="s">
        <v>429</v>
      </c>
      <c r="F2451" s="187">
        <v>15</v>
      </c>
      <c r="G2451" s="187"/>
      <c r="H2451" s="187"/>
      <c r="I2451" s="187" t="s">
        <v>449</v>
      </c>
      <c r="J2451" s="187" t="s">
        <v>464</v>
      </c>
      <c r="K2451" s="187">
        <v>0.36</v>
      </c>
      <c r="L2451" s="187">
        <v>1.4</v>
      </c>
    </row>
    <row r="2452" spans="2:12" ht="20.100000000000001" customHeight="1" x14ac:dyDescent="0.4">
      <c r="B2452" s="187" t="s">
        <v>446</v>
      </c>
      <c r="C2452" s="187" t="s">
        <v>460</v>
      </c>
      <c r="D2452" s="187" t="s">
        <v>450</v>
      </c>
      <c r="E2452" s="187" t="s">
        <v>429</v>
      </c>
      <c r="F2452" s="187">
        <v>15</v>
      </c>
      <c r="G2452" s="187"/>
      <c r="H2452" s="187"/>
      <c r="I2452" s="187" t="s">
        <v>451</v>
      </c>
      <c r="J2452" s="187" t="s">
        <v>464</v>
      </c>
      <c r="K2452" s="187">
        <v>0.36</v>
      </c>
      <c r="L2452" s="187">
        <v>1.4</v>
      </c>
    </row>
    <row r="2453" spans="2:12" ht="20.100000000000001" customHeight="1" x14ac:dyDescent="0.4">
      <c r="B2453" s="187" t="s">
        <v>446</v>
      </c>
      <c r="C2453" s="187" t="s">
        <v>459</v>
      </c>
      <c r="D2453" s="187" t="s">
        <v>405</v>
      </c>
      <c r="E2453" s="187" t="s">
        <v>406</v>
      </c>
      <c r="F2453" s="187">
        <v>11</v>
      </c>
      <c r="G2453" s="187"/>
      <c r="H2453" s="187"/>
      <c r="I2453" s="187" t="s">
        <v>411</v>
      </c>
      <c r="J2453" s="187" t="s">
        <v>433</v>
      </c>
      <c r="K2453" s="187">
        <v>0.57999999999999996</v>
      </c>
      <c r="L2453" s="187">
        <v>1.4</v>
      </c>
    </row>
    <row r="2454" spans="2:12" ht="20.100000000000001" customHeight="1" x14ac:dyDescent="0.4">
      <c r="B2454" s="187" t="s">
        <v>446</v>
      </c>
      <c r="C2454" s="187" t="s">
        <v>459</v>
      </c>
      <c r="D2454" s="187" t="s">
        <v>453</v>
      </c>
      <c r="E2454" s="187" t="s">
        <v>411</v>
      </c>
      <c r="F2454" s="187">
        <v>11</v>
      </c>
      <c r="G2454" s="187"/>
      <c r="H2454" s="187"/>
      <c r="I2454" s="187" t="s">
        <v>454</v>
      </c>
      <c r="J2454" s="187" t="s">
        <v>433</v>
      </c>
      <c r="K2454" s="187">
        <v>0.54</v>
      </c>
      <c r="L2454" s="187">
        <v>1.4</v>
      </c>
    </row>
    <row r="2455" spans="2:12" ht="20.100000000000001" customHeight="1" x14ac:dyDescent="0.4">
      <c r="B2455" s="187" t="s">
        <v>446</v>
      </c>
      <c r="C2455" s="187" t="s">
        <v>459</v>
      </c>
      <c r="D2455" s="187" t="s">
        <v>455</v>
      </c>
      <c r="E2455" s="187" t="s">
        <v>411</v>
      </c>
      <c r="F2455" s="187">
        <v>11</v>
      </c>
      <c r="G2455" s="187"/>
      <c r="H2455" s="187"/>
      <c r="I2455" s="187" t="s">
        <v>456</v>
      </c>
      <c r="J2455" s="187" t="s">
        <v>433</v>
      </c>
      <c r="K2455" s="187">
        <v>0.54</v>
      </c>
      <c r="L2455" s="187">
        <v>1.4</v>
      </c>
    </row>
    <row r="2456" spans="2:12" ht="20.100000000000001" customHeight="1" x14ac:dyDescent="0.4">
      <c r="B2456" s="187" t="s">
        <v>446</v>
      </c>
      <c r="C2456" s="187" t="s">
        <v>459</v>
      </c>
      <c r="D2456" s="187" t="s">
        <v>405</v>
      </c>
      <c r="E2456" s="187" t="s">
        <v>411</v>
      </c>
      <c r="F2456" s="187">
        <v>11</v>
      </c>
      <c r="G2456" s="187"/>
      <c r="H2456" s="187"/>
      <c r="I2456" s="187" t="s">
        <v>406</v>
      </c>
      <c r="J2456" s="187" t="s">
        <v>433</v>
      </c>
      <c r="K2456" s="187">
        <v>0.54</v>
      </c>
      <c r="L2456" s="187">
        <v>1.4</v>
      </c>
    </row>
    <row r="2457" spans="2:12" ht="20.100000000000001" customHeight="1" x14ac:dyDescent="0.4">
      <c r="B2457" s="187" t="s">
        <v>446</v>
      </c>
      <c r="C2457" s="187" t="s">
        <v>447</v>
      </c>
      <c r="D2457" s="187" t="s">
        <v>399</v>
      </c>
      <c r="E2457" s="187" t="s">
        <v>444</v>
      </c>
      <c r="F2457" s="187">
        <v>10</v>
      </c>
      <c r="G2457" s="187"/>
      <c r="H2457" s="187"/>
      <c r="I2457" s="187" t="s">
        <v>400</v>
      </c>
      <c r="J2457" s="187" t="s">
        <v>433</v>
      </c>
      <c r="K2457" s="187">
        <v>0.45</v>
      </c>
      <c r="L2457" s="187">
        <v>1.4</v>
      </c>
    </row>
    <row r="2458" spans="2:12" ht="20.100000000000001" customHeight="1" x14ac:dyDescent="0.4">
      <c r="B2458" s="187" t="s">
        <v>446</v>
      </c>
      <c r="C2458" s="187" t="s">
        <v>447</v>
      </c>
      <c r="D2458" s="187" t="s">
        <v>405</v>
      </c>
      <c r="E2458" s="187" t="s">
        <v>406</v>
      </c>
      <c r="F2458" s="187">
        <v>11</v>
      </c>
      <c r="G2458" s="187"/>
      <c r="H2458" s="187"/>
      <c r="I2458" s="187" t="s">
        <v>403</v>
      </c>
      <c r="J2458" s="187" t="s">
        <v>433</v>
      </c>
      <c r="K2458" s="187">
        <v>0.45</v>
      </c>
      <c r="L2458" s="187">
        <v>1.4</v>
      </c>
    </row>
    <row r="2459" spans="2:12" ht="20.100000000000001" customHeight="1" x14ac:dyDescent="0.4">
      <c r="B2459" s="187" t="s">
        <v>446</v>
      </c>
      <c r="C2459" s="187" t="s">
        <v>447</v>
      </c>
      <c r="D2459" s="187" t="s">
        <v>405</v>
      </c>
      <c r="E2459" s="187" t="s">
        <v>406</v>
      </c>
      <c r="F2459" s="187">
        <v>10</v>
      </c>
      <c r="G2459" s="187"/>
      <c r="H2459" s="187"/>
      <c r="I2459" s="187" t="s">
        <v>400</v>
      </c>
      <c r="J2459" s="187" t="s">
        <v>433</v>
      </c>
      <c r="K2459" s="187">
        <v>0.45</v>
      </c>
      <c r="L2459" s="187">
        <v>1.4</v>
      </c>
    </row>
    <row r="2460" spans="2:12" ht="20.100000000000001" customHeight="1" x14ac:dyDescent="0.4">
      <c r="B2460" s="187" t="s">
        <v>446</v>
      </c>
      <c r="C2460" s="187" t="s">
        <v>447</v>
      </c>
      <c r="D2460" s="187" t="s">
        <v>408</v>
      </c>
      <c r="E2460" s="187" t="s">
        <v>409</v>
      </c>
      <c r="F2460" s="187">
        <v>10</v>
      </c>
      <c r="G2460" s="187"/>
      <c r="H2460" s="187"/>
      <c r="I2460" s="187" t="s">
        <v>403</v>
      </c>
      <c r="J2460" s="187" t="s">
        <v>433</v>
      </c>
      <c r="K2460" s="187">
        <v>0.45</v>
      </c>
      <c r="L2460" s="187">
        <v>1.4</v>
      </c>
    </row>
    <row r="2461" spans="2:12" ht="20.100000000000001" customHeight="1" x14ac:dyDescent="0.4">
      <c r="B2461" s="187" t="s">
        <v>446</v>
      </c>
      <c r="C2461" s="187" t="s">
        <v>452</v>
      </c>
      <c r="D2461" s="187" t="s">
        <v>399</v>
      </c>
      <c r="E2461" s="187" t="s">
        <v>400</v>
      </c>
      <c r="F2461" s="187">
        <v>10</v>
      </c>
      <c r="G2461" s="187"/>
      <c r="H2461" s="187"/>
      <c r="I2461" s="187" t="s">
        <v>444</v>
      </c>
      <c r="J2461" s="187" t="s">
        <v>433</v>
      </c>
      <c r="K2461" s="187">
        <v>0.38</v>
      </c>
      <c r="L2461" s="187">
        <v>1.4</v>
      </c>
    </row>
    <row r="2462" spans="2:12" ht="20.100000000000001" customHeight="1" x14ac:dyDescent="0.4">
      <c r="B2462" s="187" t="s">
        <v>446</v>
      </c>
      <c r="C2462" s="187" t="s">
        <v>452</v>
      </c>
      <c r="D2462" s="187" t="s">
        <v>405</v>
      </c>
      <c r="E2462" s="187" t="s">
        <v>403</v>
      </c>
      <c r="F2462" s="187">
        <v>11</v>
      </c>
      <c r="G2462" s="187"/>
      <c r="H2462" s="187"/>
      <c r="I2462" s="187" t="s">
        <v>406</v>
      </c>
      <c r="J2462" s="187" t="s">
        <v>433</v>
      </c>
      <c r="K2462" s="187">
        <v>0.38</v>
      </c>
      <c r="L2462" s="187">
        <v>1.4</v>
      </c>
    </row>
    <row r="2463" spans="2:12" ht="20.100000000000001" customHeight="1" x14ac:dyDescent="0.4">
      <c r="B2463" s="187" t="s">
        <v>446</v>
      </c>
      <c r="C2463" s="187" t="s">
        <v>452</v>
      </c>
      <c r="D2463" s="187" t="s">
        <v>405</v>
      </c>
      <c r="E2463" s="187" t="s">
        <v>400</v>
      </c>
      <c r="F2463" s="187">
        <v>10</v>
      </c>
      <c r="G2463" s="187"/>
      <c r="H2463" s="187"/>
      <c r="I2463" s="187" t="s">
        <v>406</v>
      </c>
      <c r="J2463" s="187" t="s">
        <v>433</v>
      </c>
      <c r="K2463" s="187">
        <v>0.38</v>
      </c>
      <c r="L2463" s="187">
        <v>1.4</v>
      </c>
    </row>
    <row r="2464" spans="2:12" ht="20.100000000000001" customHeight="1" x14ac:dyDescent="0.4">
      <c r="B2464" s="187" t="s">
        <v>446</v>
      </c>
      <c r="C2464" s="187" t="s">
        <v>452</v>
      </c>
      <c r="D2464" s="187" t="s">
        <v>408</v>
      </c>
      <c r="E2464" s="187" t="s">
        <v>403</v>
      </c>
      <c r="F2464" s="187">
        <v>10</v>
      </c>
      <c r="G2464" s="187"/>
      <c r="H2464" s="187"/>
      <c r="I2464" s="187" t="s">
        <v>409</v>
      </c>
      <c r="J2464" s="187" t="s">
        <v>433</v>
      </c>
      <c r="K2464" s="187">
        <v>0.38</v>
      </c>
      <c r="L2464" s="187">
        <v>1.4</v>
      </c>
    </row>
    <row r="2465" spans="2:12" ht="20.100000000000001" customHeight="1" x14ac:dyDescent="0.4">
      <c r="B2465" s="187" t="s">
        <v>446</v>
      </c>
      <c r="C2465" s="187" t="s">
        <v>452</v>
      </c>
      <c r="D2465" s="187" t="s">
        <v>453</v>
      </c>
      <c r="E2465" s="187" t="s">
        <v>403</v>
      </c>
      <c r="F2465" s="187">
        <v>11</v>
      </c>
      <c r="G2465" s="187"/>
      <c r="H2465" s="187"/>
      <c r="I2465" s="187" t="s">
        <v>454</v>
      </c>
      <c r="J2465" s="187" t="s">
        <v>433</v>
      </c>
      <c r="K2465" s="187">
        <v>0.38</v>
      </c>
      <c r="L2465" s="187">
        <v>1.4</v>
      </c>
    </row>
    <row r="2466" spans="2:12" ht="20.100000000000001" customHeight="1" x14ac:dyDescent="0.4">
      <c r="B2466" s="187" t="s">
        <v>446</v>
      </c>
      <c r="C2466" s="187" t="s">
        <v>452</v>
      </c>
      <c r="D2466" s="187" t="s">
        <v>453</v>
      </c>
      <c r="E2466" s="187" t="s">
        <v>400</v>
      </c>
      <c r="F2466" s="187">
        <v>10</v>
      </c>
      <c r="G2466" s="187"/>
      <c r="H2466" s="187"/>
      <c r="I2466" s="187" t="s">
        <v>454</v>
      </c>
      <c r="J2466" s="187" t="s">
        <v>433</v>
      </c>
      <c r="K2466" s="187">
        <v>0.38</v>
      </c>
      <c r="L2466" s="187">
        <v>1.4</v>
      </c>
    </row>
    <row r="2467" spans="2:12" ht="20.100000000000001" customHeight="1" x14ac:dyDescent="0.4">
      <c r="B2467" s="187" t="s">
        <v>446</v>
      </c>
      <c r="C2467" s="187" t="s">
        <v>452</v>
      </c>
      <c r="D2467" s="187" t="s">
        <v>455</v>
      </c>
      <c r="E2467" s="187" t="s">
        <v>403</v>
      </c>
      <c r="F2467" s="187">
        <v>11</v>
      </c>
      <c r="G2467" s="187"/>
      <c r="H2467" s="187"/>
      <c r="I2467" s="187" t="s">
        <v>456</v>
      </c>
      <c r="J2467" s="187" t="s">
        <v>433</v>
      </c>
      <c r="K2467" s="187">
        <v>0.38</v>
      </c>
      <c r="L2467" s="187">
        <v>1.4</v>
      </c>
    </row>
    <row r="2468" spans="2:12" ht="20.100000000000001" customHeight="1" x14ac:dyDescent="0.4">
      <c r="B2468" s="187" t="s">
        <v>446</v>
      </c>
      <c r="C2468" s="187" t="s">
        <v>452</v>
      </c>
      <c r="D2468" s="187" t="s">
        <v>455</v>
      </c>
      <c r="E2468" s="187" t="s">
        <v>400</v>
      </c>
      <c r="F2468" s="187">
        <v>10</v>
      </c>
      <c r="G2468" s="187"/>
      <c r="H2468" s="187"/>
      <c r="I2468" s="187" t="s">
        <v>456</v>
      </c>
      <c r="J2468" s="187" t="s">
        <v>433</v>
      </c>
      <c r="K2468" s="187">
        <v>0.38</v>
      </c>
      <c r="L2468" s="187">
        <v>1.4</v>
      </c>
    </row>
    <row r="2469" spans="2:12" ht="20.100000000000001" customHeight="1" x14ac:dyDescent="0.4">
      <c r="B2469" s="187" t="s">
        <v>446</v>
      </c>
      <c r="C2469" s="187" t="s">
        <v>460</v>
      </c>
      <c r="D2469" s="187" t="s">
        <v>405</v>
      </c>
      <c r="E2469" s="187" t="s">
        <v>406</v>
      </c>
      <c r="F2469" s="187">
        <v>11</v>
      </c>
      <c r="G2469" s="187"/>
      <c r="H2469" s="187"/>
      <c r="I2469" s="187" t="s">
        <v>428</v>
      </c>
      <c r="J2469" s="187" t="s">
        <v>433</v>
      </c>
      <c r="K2469" s="187">
        <v>0.43</v>
      </c>
      <c r="L2469" s="187">
        <v>1.4</v>
      </c>
    </row>
    <row r="2470" spans="2:12" ht="20.100000000000001" customHeight="1" x14ac:dyDescent="0.4">
      <c r="B2470" s="187" t="s">
        <v>446</v>
      </c>
      <c r="C2470" s="187" t="s">
        <v>460</v>
      </c>
      <c r="D2470" s="187" t="s">
        <v>453</v>
      </c>
      <c r="E2470" s="187" t="s">
        <v>428</v>
      </c>
      <c r="F2470" s="187">
        <v>11</v>
      </c>
      <c r="G2470" s="187"/>
      <c r="H2470" s="187"/>
      <c r="I2470" s="187" t="s">
        <v>454</v>
      </c>
      <c r="J2470" s="187" t="s">
        <v>433</v>
      </c>
      <c r="K2470" s="187">
        <v>0.37</v>
      </c>
      <c r="L2470" s="187">
        <v>1.4</v>
      </c>
    </row>
    <row r="2471" spans="2:12" ht="20.100000000000001" customHeight="1" x14ac:dyDescent="0.4">
      <c r="B2471" s="187" t="s">
        <v>446</v>
      </c>
      <c r="C2471" s="187" t="s">
        <v>460</v>
      </c>
      <c r="D2471" s="187" t="s">
        <v>455</v>
      </c>
      <c r="E2471" s="187" t="s">
        <v>428</v>
      </c>
      <c r="F2471" s="187">
        <v>11</v>
      </c>
      <c r="G2471" s="187"/>
      <c r="H2471" s="187"/>
      <c r="I2471" s="187" t="s">
        <v>456</v>
      </c>
      <c r="J2471" s="187" t="s">
        <v>433</v>
      </c>
      <c r="K2471" s="187">
        <v>0.37</v>
      </c>
      <c r="L2471" s="187">
        <v>1.4</v>
      </c>
    </row>
    <row r="2472" spans="2:12" ht="20.100000000000001" customHeight="1" x14ac:dyDescent="0.4">
      <c r="B2472" s="187" t="s">
        <v>446</v>
      </c>
      <c r="C2472" s="187" t="s">
        <v>460</v>
      </c>
      <c r="D2472" s="187" t="s">
        <v>405</v>
      </c>
      <c r="E2472" s="187" t="s">
        <v>428</v>
      </c>
      <c r="F2472" s="187">
        <v>11</v>
      </c>
      <c r="G2472" s="187"/>
      <c r="H2472" s="187"/>
      <c r="I2472" s="187" t="s">
        <v>406</v>
      </c>
      <c r="J2472" s="187" t="s">
        <v>433</v>
      </c>
      <c r="K2472" s="187">
        <v>0.37</v>
      </c>
      <c r="L2472" s="187">
        <v>1.4</v>
      </c>
    </row>
    <row r="2473" spans="2:12" ht="20.100000000000001" customHeight="1" x14ac:dyDescent="0.4">
      <c r="B2473" s="187" t="s">
        <v>397</v>
      </c>
      <c r="C2473" s="187" t="s">
        <v>445</v>
      </c>
      <c r="D2473" s="187" t="s">
        <v>399</v>
      </c>
      <c r="E2473" s="187" t="s">
        <v>442</v>
      </c>
      <c r="F2473" s="187">
        <v>7</v>
      </c>
      <c r="G2473" s="187" t="s">
        <v>442</v>
      </c>
      <c r="H2473" s="187">
        <v>7</v>
      </c>
      <c r="I2473" s="187" t="s">
        <v>437</v>
      </c>
      <c r="J2473" s="187" t="s">
        <v>433</v>
      </c>
      <c r="K2473" s="187">
        <v>0.51</v>
      </c>
      <c r="L2473" s="187">
        <v>1.4</v>
      </c>
    </row>
    <row r="2474" spans="2:12" ht="20.100000000000001" customHeight="1" x14ac:dyDescent="0.4">
      <c r="B2474" s="187" t="s">
        <v>397</v>
      </c>
      <c r="C2474" s="187" t="s">
        <v>445</v>
      </c>
      <c r="D2474" s="187" t="s">
        <v>405</v>
      </c>
      <c r="E2474" s="187" t="s">
        <v>442</v>
      </c>
      <c r="F2474" s="187">
        <v>7</v>
      </c>
      <c r="G2474" s="187" t="s">
        <v>435</v>
      </c>
      <c r="H2474" s="187">
        <v>7</v>
      </c>
      <c r="I2474" s="187" t="s">
        <v>437</v>
      </c>
      <c r="J2474" s="187" t="s">
        <v>433</v>
      </c>
      <c r="K2474" s="187">
        <v>0.51</v>
      </c>
      <c r="L2474" s="187">
        <v>1.4</v>
      </c>
    </row>
    <row r="2475" spans="2:12" ht="20.100000000000001" customHeight="1" x14ac:dyDescent="0.4">
      <c r="B2475" s="187" t="s">
        <v>397</v>
      </c>
      <c r="C2475" s="187" t="s">
        <v>445</v>
      </c>
      <c r="D2475" s="187" t="s">
        <v>419</v>
      </c>
      <c r="E2475" s="187" t="s">
        <v>442</v>
      </c>
      <c r="F2475" s="187">
        <v>6</v>
      </c>
      <c r="G2475" s="187" t="s">
        <v>420</v>
      </c>
      <c r="H2475" s="187">
        <v>7</v>
      </c>
      <c r="I2475" s="187" t="s">
        <v>437</v>
      </c>
      <c r="J2475" s="187" t="s">
        <v>433</v>
      </c>
      <c r="K2475" s="187">
        <v>0.51</v>
      </c>
      <c r="L2475" s="187">
        <v>1.4</v>
      </c>
    </row>
    <row r="2476" spans="2:12" ht="20.100000000000001" customHeight="1" x14ac:dyDescent="0.4">
      <c r="B2476" s="187" t="s">
        <v>397</v>
      </c>
      <c r="C2476" s="187" t="s">
        <v>445</v>
      </c>
      <c r="D2476" s="187" t="s">
        <v>421</v>
      </c>
      <c r="E2476" s="187" t="s">
        <v>442</v>
      </c>
      <c r="F2476" s="187">
        <v>6</v>
      </c>
      <c r="G2476" s="187" t="s">
        <v>422</v>
      </c>
      <c r="H2476" s="187">
        <v>7</v>
      </c>
      <c r="I2476" s="187" t="s">
        <v>437</v>
      </c>
      <c r="J2476" s="187" t="s">
        <v>433</v>
      </c>
      <c r="K2476" s="187">
        <v>0.51</v>
      </c>
      <c r="L2476" s="187">
        <v>1.4</v>
      </c>
    </row>
    <row r="2477" spans="2:12" ht="20.100000000000001" customHeight="1" x14ac:dyDescent="0.4">
      <c r="B2477" s="187" t="s">
        <v>397</v>
      </c>
      <c r="C2477" s="187" t="s">
        <v>445</v>
      </c>
      <c r="D2477" s="187" t="s">
        <v>423</v>
      </c>
      <c r="E2477" s="187" t="s">
        <v>442</v>
      </c>
      <c r="F2477" s="187">
        <v>6</v>
      </c>
      <c r="G2477" s="187" t="s">
        <v>424</v>
      </c>
      <c r="H2477" s="187">
        <v>7</v>
      </c>
      <c r="I2477" s="187" t="s">
        <v>437</v>
      </c>
      <c r="J2477" s="187" t="s">
        <v>433</v>
      </c>
      <c r="K2477" s="187">
        <v>0.41</v>
      </c>
      <c r="L2477" s="187">
        <v>1.4</v>
      </c>
    </row>
    <row r="2478" spans="2:12" ht="20.100000000000001" customHeight="1" x14ac:dyDescent="0.4">
      <c r="B2478" s="187" t="s">
        <v>446</v>
      </c>
      <c r="C2478" s="187" t="s">
        <v>459</v>
      </c>
      <c r="D2478" s="187" t="s">
        <v>399</v>
      </c>
      <c r="E2478" s="187" t="s">
        <v>442</v>
      </c>
      <c r="F2478" s="187">
        <v>16</v>
      </c>
      <c r="G2478" s="187"/>
      <c r="H2478" s="187"/>
      <c r="I2478" s="187" t="s">
        <v>437</v>
      </c>
      <c r="J2478" s="187" t="s">
        <v>464</v>
      </c>
      <c r="K2478" s="187">
        <v>0.56000000000000005</v>
      </c>
      <c r="L2478" s="187">
        <v>1.4</v>
      </c>
    </row>
    <row r="2479" spans="2:12" ht="20.100000000000001" customHeight="1" x14ac:dyDescent="0.4">
      <c r="B2479" s="187" t="s">
        <v>446</v>
      </c>
      <c r="C2479" s="187" t="s">
        <v>459</v>
      </c>
      <c r="D2479" s="187" t="s">
        <v>405</v>
      </c>
      <c r="E2479" s="187" t="s">
        <v>435</v>
      </c>
      <c r="F2479" s="187">
        <v>16</v>
      </c>
      <c r="G2479" s="187"/>
      <c r="H2479" s="187"/>
      <c r="I2479" s="187" t="s">
        <v>437</v>
      </c>
      <c r="J2479" s="187" t="s">
        <v>464</v>
      </c>
      <c r="K2479" s="187">
        <v>0.56000000000000005</v>
      </c>
      <c r="L2479" s="187">
        <v>1.4</v>
      </c>
    </row>
    <row r="2480" spans="2:12" ht="20.100000000000001" customHeight="1" x14ac:dyDescent="0.4">
      <c r="B2480" s="187" t="s">
        <v>446</v>
      </c>
      <c r="C2480" s="187" t="s">
        <v>459</v>
      </c>
      <c r="D2480" s="187" t="s">
        <v>419</v>
      </c>
      <c r="E2480" s="187" t="s">
        <v>420</v>
      </c>
      <c r="F2480" s="187">
        <v>16</v>
      </c>
      <c r="G2480" s="187"/>
      <c r="H2480" s="187"/>
      <c r="I2480" s="187" t="s">
        <v>418</v>
      </c>
      <c r="J2480" s="187" t="s">
        <v>464</v>
      </c>
      <c r="K2480" s="187">
        <v>0.54</v>
      </c>
      <c r="L2480" s="187">
        <v>1.4</v>
      </c>
    </row>
    <row r="2481" spans="2:12" ht="20.100000000000001" customHeight="1" x14ac:dyDescent="0.4">
      <c r="B2481" s="187" t="s">
        <v>446</v>
      </c>
      <c r="C2481" s="187" t="s">
        <v>459</v>
      </c>
      <c r="D2481" s="187" t="s">
        <v>419</v>
      </c>
      <c r="E2481" s="187" t="s">
        <v>420</v>
      </c>
      <c r="F2481" s="187">
        <v>16</v>
      </c>
      <c r="G2481" s="187"/>
      <c r="H2481" s="187"/>
      <c r="I2481" s="187" t="s">
        <v>437</v>
      </c>
      <c r="J2481" s="187" t="s">
        <v>464</v>
      </c>
      <c r="K2481" s="187">
        <v>0.54</v>
      </c>
      <c r="L2481" s="187">
        <v>1.4</v>
      </c>
    </row>
    <row r="2482" spans="2:12" ht="20.100000000000001" customHeight="1" x14ac:dyDescent="0.4">
      <c r="B2482" s="187" t="s">
        <v>446</v>
      </c>
      <c r="C2482" s="187" t="s">
        <v>459</v>
      </c>
      <c r="D2482" s="187" t="s">
        <v>419</v>
      </c>
      <c r="E2482" s="187" t="s">
        <v>438</v>
      </c>
      <c r="F2482" s="187">
        <v>16</v>
      </c>
      <c r="G2482" s="187"/>
      <c r="H2482" s="187"/>
      <c r="I2482" s="187" t="s">
        <v>412</v>
      </c>
      <c r="J2482" s="187" t="s">
        <v>464</v>
      </c>
      <c r="K2482" s="187">
        <v>0.54</v>
      </c>
      <c r="L2482" s="187">
        <v>1.4</v>
      </c>
    </row>
    <row r="2483" spans="2:12" ht="20.100000000000001" customHeight="1" x14ac:dyDescent="0.4">
      <c r="B2483" s="187" t="s">
        <v>446</v>
      </c>
      <c r="C2483" s="187" t="s">
        <v>459</v>
      </c>
      <c r="D2483" s="187" t="s">
        <v>419</v>
      </c>
      <c r="E2483" s="187" t="s">
        <v>438</v>
      </c>
      <c r="F2483" s="187">
        <v>16</v>
      </c>
      <c r="G2483" s="187"/>
      <c r="H2483" s="187"/>
      <c r="I2483" s="187" t="s">
        <v>418</v>
      </c>
      <c r="J2483" s="187" t="s">
        <v>464</v>
      </c>
      <c r="K2483" s="187">
        <v>0.54</v>
      </c>
      <c r="L2483" s="187">
        <v>1.4</v>
      </c>
    </row>
    <row r="2484" spans="2:12" ht="20.100000000000001" customHeight="1" x14ac:dyDescent="0.4">
      <c r="B2484" s="187" t="s">
        <v>446</v>
      </c>
      <c r="C2484" s="187" t="s">
        <v>459</v>
      </c>
      <c r="D2484" s="187" t="s">
        <v>419</v>
      </c>
      <c r="E2484" s="187" t="s">
        <v>438</v>
      </c>
      <c r="F2484" s="187">
        <v>15</v>
      </c>
      <c r="G2484" s="187"/>
      <c r="H2484" s="187"/>
      <c r="I2484" s="187" t="s">
        <v>437</v>
      </c>
      <c r="J2484" s="187" t="s">
        <v>464</v>
      </c>
      <c r="K2484" s="187">
        <v>0.54</v>
      </c>
      <c r="L2484" s="187">
        <v>1.4</v>
      </c>
    </row>
    <row r="2485" spans="2:12" ht="20.100000000000001" customHeight="1" x14ac:dyDescent="0.4">
      <c r="B2485" s="187" t="s">
        <v>446</v>
      </c>
      <c r="C2485" s="187" t="s">
        <v>459</v>
      </c>
      <c r="D2485" s="187" t="s">
        <v>421</v>
      </c>
      <c r="E2485" s="187" t="s">
        <v>422</v>
      </c>
      <c r="F2485" s="187">
        <v>16</v>
      </c>
      <c r="G2485" s="187"/>
      <c r="H2485" s="187"/>
      <c r="I2485" s="187" t="s">
        <v>418</v>
      </c>
      <c r="J2485" s="187" t="s">
        <v>464</v>
      </c>
      <c r="K2485" s="187">
        <v>0.54</v>
      </c>
      <c r="L2485" s="187">
        <v>1.4</v>
      </c>
    </row>
    <row r="2486" spans="2:12" ht="20.100000000000001" customHeight="1" x14ac:dyDescent="0.4">
      <c r="B2486" s="187" t="s">
        <v>446</v>
      </c>
      <c r="C2486" s="187" t="s">
        <v>459</v>
      </c>
      <c r="D2486" s="187" t="s">
        <v>421</v>
      </c>
      <c r="E2486" s="187" t="s">
        <v>422</v>
      </c>
      <c r="F2486" s="187">
        <v>16</v>
      </c>
      <c r="G2486" s="187"/>
      <c r="H2486" s="187"/>
      <c r="I2486" s="187" t="s">
        <v>437</v>
      </c>
      <c r="J2486" s="187" t="s">
        <v>464</v>
      </c>
      <c r="K2486" s="187">
        <v>0.54</v>
      </c>
      <c r="L2486" s="187">
        <v>1.4</v>
      </c>
    </row>
    <row r="2487" spans="2:12" ht="20.100000000000001" customHeight="1" x14ac:dyDescent="0.4">
      <c r="B2487" s="187" t="s">
        <v>446</v>
      </c>
      <c r="C2487" s="187" t="s">
        <v>459</v>
      </c>
      <c r="D2487" s="187" t="s">
        <v>421</v>
      </c>
      <c r="E2487" s="187" t="s">
        <v>439</v>
      </c>
      <c r="F2487" s="187">
        <v>16</v>
      </c>
      <c r="G2487" s="187"/>
      <c r="H2487" s="187"/>
      <c r="I2487" s="187" t="s">
        <v>412</v>
      </c>
      <c r="J2487" s="187" t="s">
        <v>464</v>
      </c>
      <c r="K2487" s="187">
        <v>0.54</v>
      </c>
      <c r="L2487" s="187">
        <v>1.4</v>
      </c>
    </row>
    <row r="2488" spans="2:12" ht="20.100000000000001" customHeight="1" x14ac:dyDescent="0.4">
      <c r="B2488" s="187" t="s">
        <v>446</v>
      </c>
      <c r="C2488" s="187" t="s">
        <v>459</v>
      </c>
      <c r="D2488" s="187" t="s">
        <v>421</v>
      </c>
      <c r="E2488" s="187" t="s">
        <v>439</v>
      </c>
      <c r="F2488" s="187">
        <v>16</v>
      </c>
      <c r="G2488" s="187"/>
      <c r="H2488" s="187"/>
      <c r="I2488" s="187" t="s">
        <v>418</v>
      </c>
      <c r="J2488" s="187" t="s">
        <v>464</v>
      </c>
      <c r="K2488" s="187">
        <v>0.54</v>
      </c>
      <c r="L2488" s="187">
        <v>1.4</v>
      </c>
    </row>
    <row r="2489" spans="2:12" ht="20.100000000000001" customHeight="1" x14ac:dyDescent="0.4">
      <c r="B2489" s="187" t="s">
        <v>446</v>
      </c>
      <c r="C2489" s="187" t="s">
        <v>459</v>
      </c>
      <c r="D2489" s="187" t="s">
        <v>421</v>
      </c>
      <c r="E2489" s="187" t="s">
        <v>439</v>
      </c>
      <c r="F2489" s="187">
        <v>15</v>
      </c>
      <c r="G2489" s="187"/>
      <c r="H2489" s="187"/>
      <c r="I2489" s="187" t="s">
        <v>437</v>
      </c>
      <c r="J2489" s="187" t="s">
        <v>464</v>
      </c>
      <c r="K2489" s="187">
        <v>0.54</v>
      </c>
      <c r="L2489" s="187">
        <v>1.4</v>
      </c>
    </row>
    <row r="2490" spans="2:12" ht="20.100000000000001" customHeight="1" x14ac:dyDescent="0.4">
      <c r="B2490" s="187" t="s">
        <v>446</v>
      </c>
      <c r="C2490" s="187" t="s">
        <v>459</v>
      </c>
      <c r="D2490" s="187" t="s">
        <v>423</v>
      </c>
      <c r="E2490" s="187" t="s">
        <v>424</v>
      </c>
      <c r="F2490" s="187">
        <v>16</v>
      </c>
      <c r="G2490" s="187"/>
      <c r="H2490" s="187"/>
      <c r="I2490" s="187" t="s">
        <v>418</v>
      </c>
      <c r="J2490" s="187" t="s">
        <v>464</v>
      </c>
      <c r="K2490" s="187">
        <v>0.38</v>
      </c>
      <c r="L2490" s="187">
        <v>1.4</v>
      </c>
    </row>
    <row r="2491" spans="2:12" ht="20.100000000000001" customHeight="1" x14ac:dyDescent="0.4">
      <c r="B2491" s="187" t="s">
        <v>446</v>
      </c>
      <c r="C2491" s="187" t="s">
        <v>459</v>
      </c>
      <c r="D2491" s="187" t="s">
        <v>423</v>
      </c>
      <c r="E2491" s="187" t="s">
        <v>424</v>
      </c>
      <c r="F2491" s="187">
        <v>16</v>
      </c>
      <c r="G2491" s="187"/>
      <c r="H2491" s="187"/>
      <c r="I2491" s="187" t="s">
        <v>437</v>
      </c>
      <c r="J2491" s="187" t="s">
        <v>464</v>
      </c>
      <c r="K2491" s="187">
        <v>0.38</v>
      </c>
      <c r="L2491" s="187">
        <v>1.4</v>
      </c>
    </row>
    <row r="2492" spans="2:12" ht="20.100000000000001" customHeight="1" x14ac:dyDescent="0.4">
      <c r="B2492" s="187" t="s">
        <v>446</v>
      </c>
      <c r="C2492" s="187" t="s">
        <v>459</v>
      </c>
      <c r="D2492" s="187" t="s">
        <v>399</v>
      </c>
      <c r="E2492" s="187" t="s">
        <v>437</v>
      </c>
      <c r="F2492" s="187">
        <v>16</v>
      </c>
      <c r="G2492" s="187"/>
      <c r="H2492" s="187"/>
      <c r="I2492" s="187" t="s">
        <v>442</v>
      </c>
      <c r="J2492" s="187" t="s">
        <v>464</v>
      </c>
      <c r="K2492" s="187">
        <v>0.52</v>
      </c>
      <c r="L2492" s="187">
        <v>1.4</v>
      </c>
    </row>
    <row r="2493" spans="2:12" ht="20.100000000000001" customHeight="1" x14ac:dyDescent="0.4">
      <c r="B2493" s="187" t="s">
        <v>446</v>
      </c>
      <c r="C2493" s="187" t="s">
        <v>459</v>
      </c>
      <c r="D2493" s="187" t="s">
        <v>405</v>
      </c>
      <c r="E2493" s="187" t="s">
        <v>437</v>
      </c>
      <c r="F2493" s="187">
        <v>16</v>
      </c>
      <c r="G2493" s="187"/>
      <c r="H2493" s="187"/>
      <c r="I2493" s="187" t="s">
        <v>435</v>
      </c>
      <c r="J2493" s="187" t="s">
        <v>464</v>
      </c>
      <c r="K2493" s="187">
        <v>0.52</v>
      </c>
      <c r="L2493" s="187">
        <v>1.4</v>
      </c>
    </row>
    <row r="2494" spans="2:12" ht="20.100000000000001" customHeight="1" x14ac:dyDescent="0.4">
      <c r="B2494" s="187" t="s">
        <v>446</v>
      </c>
      <c r="C2494" s="187" t="s">
        <v>459</v>
      </c>
      <c r="D2494" s="187" t="s">
        <v>419</v>
      </c>
      <c r="E2494" s="187" t="s">
        <v>418</v>
      </c>
      <c r="F2494" s="187">
        <v>16</v>
      </c>
      <c r="G2494" s="187"/>
      <c r="H2494" s="187"/>
      <c r="I2494" s="187" t="s">
        <v>420</v>
      </c>
      <c r="J2494" s="187" t="s">
        <v>464</v>
      </c>
      <c r="K2494" s="187">
        <v>0.52</v>
      </c>
      <c r="L2494" s="187">
        <v>1.4</v>
      </c>
    </row>
    <row r="2495" spans="2:12" ht="20.100000000000001" customHeight="1" x14ac:dyDescent="0.4">
      <c r="B2495" s="187" t="s">
        <v>446</v>
      </c>
      <c r="C2495" s="187" t="s">
        <v>459</v>
      </c>
      <c r="D2495" s="187" t="s">
        <v>419</v>
      </c>
      <c r="E2495" s="187" t="s">
        <v>437</v>
      </c>
      <c r="F2495" s="187">
        <v>16</v>
      </c>
      <c r="G2495" s="187"/>
      <c r="H2495" s="187"/>
      <c r="I2495" s="187" t="s">
        <v>420</v>
      </c>
      <c r="J2495" s="187" t="s">
        <v>464</v>
      </c>
      <c r="K2495" s="187">
        <v>0.52</v>
      </c>
      <c r="L2495" s="187">
        <v>1.4</v>
      </c>
    </row>
    <row r="2496" spans="2:12" ht="20.100000000000001" customHeight="1" x14ac:dyDescent="0.4">
      <c r="B2496" s="187" t="s">
        <v>446</v>
      </c>
      <c r="C2496" s="187" t="s">
        <v>459</v>
      </c>
      <c r="D2496" s="187" t="s">
        <v>419</v>
      </c>
      <c r="E2496" s="187" t="s">
        <v>412</v>
      </c>
      <c r="F2496" s="187">
        <v>16</v>
      </c>
      <c r="G2496" s="187"/>
      <c r="H2496" s="187"/>
      <c r="I2496" s="187" t="s">
        <v>438</v>
      </c>
      <c r="J2496" s="187" t="s">
        <v>464</v>
      </c>
      <c r="K2496" s="187">
        <v>0.53</v>
      </c>
      <c r="L2496" s="187">
        <v>1.4</v>
      </c>
    </row>
    <row r="2497" spans="2:12" ht="20.100000000000001" customHeight="1" x14ac:dyDescent="0.4">
      <c r="B2497" s="187" t="s">
        <v>446</v>
      </c>
      <c r="C2497" s="187" t="s">
        <v>459</v>
      </c>
      <c r="D2497" s="187" t="s">
        <v>419</v>
      </c>
      <c r="E2497" s="187" t="s">
        <v>418</v>
      </c>
      <c r="F2497" s="187">
        <v>16</v>
      </c>
      <c r="G2497" s="187"/>
      <c r="H2497" s="187"/>
      <c r="I2497" s="187" t="s">
        <v>438</v>
      </c>
      <c r="J2497" s="187" t="s">
        <v>464</v>
      </c>
      <c r="K2497" s="187">
        <v>0.52</v>
      </c>
      <c r="L2497" s="187">
        <v>1.4</v>
      </c>
    </row>
    <row r="2498" spans="2:12" ht="20.100000000000001" customHeight="1" x14ac:dyDescent="0.4">
      <c r="B2498" s="187" t="s">
        <v>446</v>
      </c>
      <c r="C2498" s="187" t="s">
        <v>459</v>
      </c>
      <c r="D2498" s="187" t="s">
        <v>419</v>
      </c>
      <c r="E2498" s="187" t="s">
        <v>437</v>
      </c>
      <c r="F2498" s="187">
        <v>15</v>
      </c>
      <c r="G2498" s="187"/>
      <c r="H2498" s="187"/>
      <c r="I2498" s="187" t="s">
        <v>438</v>
      </c>
      <c r="J2498" s="187" t="s">
        <v>464</v>
      </c>
      <c r="K2498" s="187">
        <v>0.52</v>
      </c>
      <c r="L2498" s="187">
        <v>1.4</v>
      </c>
    </row>
    <row r="2499" spans="2:12" ht="20.100000000000001" customHeight="1" x14ac:dyDescent="0.4">
      <c r="B2499" s="187" t="s">
        <v>446</v>
      </c>
      <c r="C2499" s="187" t="s">
        <v>459</v>
      </c>
      <c r="D2499" s="187" t="s">
        <v>421</v>
      </c>
      <c r="E2499" s="187" t="s">
        <v>418</v>
      </c>
      <c r="F2499" s="187">
        <v>16</v>
      </c>
      <c r="G2499" s="187"/>
      <c r="H2499" s="187"/>
      <c r="I2499" s="187" t="s">
        <v>422</v>
      </c>
      <c r="J2499" s="187" t="s">
        <v>464</v>
      </c>
      <c r="K2499" s="187">
        <v>0.52</v>
      </c>
      <c r="L2499" s="187">
        <v>1.4</v>
      </c>
    </row>
    <row r="2500" spans="2:12" ht="20.100000000000001" customHeight="1" x14ac:dyDescent="0.4">
      <c r="B2500" s="187" t="s">
        <v>446</v>
      </c>
      <c r="C2500" s="187" t="s">
        <v>459</v>
      </c>
      <c r="D2500" s="187" t="s">
        <v>421</v>
      </c>
      <c r="E2500" s="187" t="s">
        <v>437</v>
      </c>
      <c r="F2500" s="187">
        <v>16</v>
      </c>
      <c r="G2500" s="187"/>
      <c r="H2500" s="187"/>
      <c r="I2500" s="187" t="s">
        <v>422</v>
      </c>
      <c r="J2500" s="187" t="s">
        <v>464</v>
      </c>
      <c r="K2500" s="187">
        <v>0.52</v>
      </c>
      <c r="L2500" s="187">
        <v>1.4</v>
      </c>
    </row>
    <row r="2501" spans="2:12" ht="20.100000000000001" customHeight="1" x14ac:dyDescent="0.4">
      <c r="B2501" s="187" t="s">
        <v>446</v>
      </c>
      <c r="C2501" s="187" t="s">
        <v>459</v>
      </c>
      <c r="D2501" s="187" t="s">
        <v>421</v>
      </c>
      <c r="E2501" s="187" t="s">
        <v>412</v>
      </c>
      <c r="F2501" s="187">
        <v>16</v>
      </c>
      <c r="G2501" s="187"/>
      <c r="H2501" s="187"/>
      <c r="I2501" s="187" t="s">
        <v>439</v>
      </c>
      <c r="J2501" s="187" t="s">
        <v>464</v>
      </c>
      <c r="K2501" s="187">
        <v>0.53</v>
      </c>
      <c r="L2501" s="187">
        <v>1.4</v>
      </c>
    </row>
    <row r="2502" spans="2:12" ht="20.100000000000001" customHeight="1" x14ac:dyDescent="0.4">
      <c r="B2502" s="187" t="s">
        <v>446</v>
      </c>
      <c r="C2502" s="187" t="s">
        <v>459</v>
      </c>
      <c r="D2502" s="187" t="s">
        <v>421</v>
      </c>
      <c r="E2502" s="187" t="s">
        <v>418</v>
      </c>
      <c r="F2502" s="187">
        <v>16</v>
      </c>
      <c r="G2502" s="187"/>
      <c r="H2502" s="187"/>
      <c r="I2502" s="187" t="s">
        <v>439</v>
      </c>
      <c r="J2502" s="187" t="s">
        <v>464</v>
      </c>
      <c r="K2502" s="187">
        <v>0.52</v>
      </c>
      <c r="L2502" s="187">
        <v>1.4</v>
      </c>
    </row>
    <row r="2503" spans="2:12" ht="20.100000000000001" customHeight="1" x14ac:dyDescent="0.4">
      <c r="B2503" s="187" t="s">
        <v>446</v>
      </c>
      <c r="C2503" s="187" t="s">
        <v>459</v>
      </c>
      <c r="D2503" s="187" t="s">
        <v>421</v>
      </c>
      <c r="E2503" s="187" t="s">
        <v>437</v>
      </c>
      <c r="F2503" s="187">
        <v>15</v>
      </c>
      <c r="G2503" s="187"/>
      <c r="H2503" s="187"/>
      <c r="I2503" s="187" t="s">
        <v>439</v>
      </c>
      <c r="J2503" s="187" t="s">
        <v>464</v>
      </c>
      <c r="K2503" s="187">
        <v>0.52</v>
      </c>
      <c r="L2503" s="187">
        <v>1.4</v>
      </c>
    </row>
    <row r="2504" spans="2:12" ht="20.100000000000001" customHeight="1" x14ac:dyDescent="0.4">
      <c r="B2504" s="187" t="s">
        <v>446</v>
      </c>
      <c r="C2504" s="187" t="s">
        <v>459</v>
      </c>
      <c r="D2504" s="187" t="s">
        <v>423</v>
      </c>
      <c r="E2504" s="187" t="s">
        <v>418</v>
      </c>
      <c r="F2504" s="187">
        <v>16</v>
      </c>
      <c r="G2504" s="187"/>
      <c r="H2504" s="187"/>
      <c r="I2504" s="187" t="s">
        <v>424</v>
      </c>
      <c r="J2504" s="187" t="s">
        <v>464</v>
      </c>
      <c r="K2504" s="187">
        <v>0.49</v>
      </c>
      <c r="L2504" s="187">
        <v>1.4</v>
      </c>
    </row>
    <row r="2505" spans="2:12" ht="20.100000000000001" customHeight="1" x14ac:dyDescent="0.4">
      <c r="B2505" s="187" t="s">
        <v>446</v>
      </c>
      <c r="C2505" s="187" t="s">
        <v>459</v>
      </c>
      <c r="D2505" s="187" t="s">
        <v>423</v>
      </c>
      <c r="E2505" s="187" t="s">
        <v>437</v>
      </c>
      <c r="F2505" s="187">
        <v>16</v>
      </c>
      <c r="G2505" s="187"/>
      <c r="H2505" s="187"/>
      <c r="I2505" s="187" t="s">
        <v>424</v>
      </c>
      <c r="J2505" s="187" t="s">
        <v>464</v>
      </c>
      <c r="K2505" s="187">
        <v>0.48</v>
      </c>
      <c r="L2505" s="187">
        <v>1.4</v>
      </c>
    </row>
    <row r="2506" spans="2:12" ht="20.100000000000001" customHeight="1" x14ac:dyDescent="0.4">
      <c r="B2506" s="187" t="s">
        <v>446</v>
      </c>
      <c r="C2506" s="187" t="s">
        <v>447</v>
      </c>
      <c r="D2506" s="187" t="s">
        <v>399</v>
      </c>
      <c r="E2506" s="187" t="s">
        <v>442</v>
      </c>
      <c r="F2506" s="187">
        <v>16</v>
      </c>
      <c r="G2506" s="187"/>
      <c r="H2506" s="187"/>
      <c r="I2506" s="187" t="s">
        <v>436</v>
      </c>
      <c r="J2506" s="187" t="s">
        <v>464</v>
      </c>
      <c r="K2506" s="187">
        <v>0.45</v>
      </c>
      <c r="L2506" s="187">
        <v>1.4</v>
      </c>
    </row>
    <row r="2507" spans="2:12" ht="20.100000000000001" customHeight="1" x14ac:dyDescent="0.4">
      <c r="B2507" s="187" t="s">
        <v>446</v>
      </c>
      <c r="C2507" s="187" t="s">
        <v>447</v>
      </c>
      <c r="D2507" s="187" t="s">
        <v>405</v>
      </c>
      <c r="E2507" s="187" t="s">
        <v>435</v>
      </c>
      <c r="F2507" s="187">
        <v>16</v>
      </c>
      <c r="G2507" s="187"/>
      <c r="H2507" s="187"/>
      <c r="I2507" s="187" t="s">
        <v>436</v>
      </c>
      <c r="J2507" s="187" t="s">
        <v>464</v>
      </c>
      <c r="K2507" s="187">
        <v>0.45</v>
      </c>
      <c r="L2507" s="187">
        <v>1.4</v>
      </c>
    </row>
    <row r="2508" spans="2:12" ht="20.100000000000001" customHeight="1" x14ac:dyDescent="0.4">
      <c r="B2508" s="187" t="s">
        <v>446</v>
      </c>
      <c r="C2508" s="187" t="s">
        <v>447</v>
      </c>
      <c r="D2508" s="187" t="s">
        <v>419</v>
      </c>
      <c r="E2508" s="187" t="s">
        <v>420</v>
      </c>
      <c r="F2508" s="187">
        <v>16</v>
      </c>
      <c r="G2508" s="187"/>
      <c r="H2508" s="187"/>
      <c r="I2508" s="187" t="s">
        <v>407</v>
      </c>
      <c r="J2508" s="187" t="s">
        <v>464</v>
      </c>
      <c r="K2508" s="187">
        <v>0.44</v>
      </c>
      <c r="L2508" s="187">
        <v>1.4</v>
      </c>
    </row>
    <row r="2509" spans="2:12" ht="20.100000000000001" customHeight="1" x14ac:dyDescent="0.4">
      <c r="B2509" s="187" t="s">
        <v>446</v>
      </c>
      <c r="C2509" s="187" t="s">
        <v>447</v>
      </c>
      <c r="D2509" s="187" t="s">
        <v>419</v>
      </c>
      <c r="E2509" s="187" t="s">
        <v>420</v>
      </c>
      <c r="F2509" s="187">
        <v>16</v>
      </c>
      <c r="G2509" s="187"/>
      <c r="H2509" s="187"/>
      <c r="I2509" s="187" t="s">
        <v>436</v>
      </c>
      <c r="J2509" s="187" t="s">
        <v>464</v>
      </c>
      <c r="K2509" s="187">
        <v>0.43</v>
      </c>
      <c r="L2509" s="187">
        <v>1.4</v>
      </c>
    </row>
    <row r="2510" spans="2:12" ht="20.100000000000001" customHeight="1" x14ac:dyDescent="0.4">
      <c r="B2510" s="187" t="s">
        <v>446</v>
      </c>
      <c r="C2510" s="187" t="s">
        <v>447</v>
      </c>
      <c r="D2510" s="187" t="s">
        <v>419</v>
      </c>
      <c r="E2510" s="187" t="s">
        <v>438</v>
      </c>
      <c r="F2510" s="187">
        <v>16</v>
      </c>
      <c r="G2510" s="187"/>
      <c r="H2510" s="187"/>
      <c r="I2510" s="187" t="s">
        <v>400</v>
      </c>
      <c r="J2510" s="187" t="s">
        <v>464</v>
      </c>
      <c r="K2510" s="187">
        <v>0.43</v>
      </c>
      <c r="L2510" s="187">
        <v>1.4</v>
      </c>
    </row>
    <row r="2511" spans="2:12" ht="20.100000000000001" customHeight="1" x14ac:dyDescent="0.4">
      <c r="B2511" s="187" t="s">
        <v>446</v>
      </c>
      <c r="C2511" s="187" t="s">
        <v>447</v>
      </c>
      <c r="D2511" s="187" t="s">
        <v>419</v>
      </c>
      <c r="E2511" s="187" t="s">
        <v>438</v>
      </c>
      <c r="F2511" s="187">
        <v>16</v>
      </c>
      <c r="G2511" s="187"/>
      <c r="H2511" s="187"/>
      <c r="I2511" s="187" t="s">
        <v>407</v>
      </c>
      <c r="J2511" s="187" t="s">
        <v>464</v>
      </c>
      <c r="K2511" s="187">
        <v>0.43</v>
      </c>
      <c r="L2511" s="187">
        <v>1.4</v>
      </c>
    </row>
    <row r="2512" spans="2:12" ht="20.100000000000001" customHeight="1" x14ac:dyDescent="0.4">
      <c r="B2512" s="187" t="s">
        <v>446</v>
      </c>
      <c r="C2512" s="187" t="s">
        <v>447</v>
      </c>
      <c r="D2512" s="187" t="s">
        <v>419</v>
      </c>
      <c r="E2512" s="187" t="s">
        <v>438</v>
      </c>
      <c r="F2512" s="187">
        <v>15</v>
      </c>
      <c r="G2512" s="187"/>
      <c r="H2512" s="187"/>
      <c r="I2512" s="187" t="s">
        <v>436</v>
      </c>
      <c r="J2512" s="187" t="s">
        <v>464</v>
      </c>
      <c r="K2512" s="187">
        <v>0.43</v>
      </c>
      <c r="L2512" s="187">
        <v>1.4</v>
      </c>
    </row>
    <row r="2513" spans="2:12" ht="20.100000000000001" customHeight="1" x14ac:dyDescent="0.4">
      <c r="B2513" s="187" t="s">
        <v>446</v>
      </c>
      <c r="C2513" s="187" t="s">
        <v>447</v>
      </c>
      <c r="D2513" s="187" t="s">
        <v>421</v>
      </c>
      <c r="E2513" s="187" t="s">
        <v>422</v>
      </c>
      <c r="F2513" s="187">
        <v>16</v>
      </c>
      <c r="G2513" s="187"/>
      <c r="H2513" s="187"/>
      <c r="I2513" s="187" t="s">
        <v>407</v>
      </c>
      <c r="J2513" s="187" t="s">
        <v>464</v>
      </c>
      <c r="K2513" s="187">
        <v>0.43</v>
      </c>
      <c r="L2513" s="187">
        <v>1.4</v>
      </c>
    </row>
    <row r="2514" spans="2:12" ht="20.100000000000001" customHeight="1" x14ac:dyDescent="0.4">
      <c r="B2514" s="187" t="s">
        <v>446</v>
      </c>
      <c r="C2514" s="187" t="s">
        <v>447</v>
      </c>
      <c r="D2514" s="187" t="s">
        <v>421</v>
      </c>
      <c r="E2514" s="187" t="s">
        <v>422</v>
      </c>
      <c r="F2514" s="187">
        <v>16</v>
      </c>
      <c r="G2514" s="187"/>
      <c r="H2514" s="187"/>
      <c r="I2514" s="187" t="s">
        <v>436</v>
      </c>
      <c r="J2514" s="187" t="s">
        <v>464</v>
      </c>
      <c r="K2514" s="187">
        <v>0.43</v>
      </c>
      <c r="L2514" s="187">
        <v>1.4</v>
      </c>
    </row>
    <row r="2515" spans="2:12" ht="20.100000000000001" customHeight="1" x14ac:dyDescent="0.4">
      <c r="B2515" s="187" t="s">
        <v>446</v>
      </c>
      <c r="C2515" s="187" t="s">
        <v>447</v>
      </c>
      <c r="D2515" s="187" t="s">
        <v>421</v>
      </c>
      <c r="E2515" s="187" t="s">
        <v>439</v>
      </c>
      <c r="F2515" s="187">
        <v>16</v>
      </c>
      <c r="G2515" s="187"/>
      <c r="H2515" s="187"/>
      <c r="I2515" s="187" t="s">
        <v>400</v>
      </c>
      <c r="J2515" s="187" t="s">
        <v>464</v>
      </c>
      <c r="K2515" s="187">
        <v>0.43</v>
      </c>
      <c r="L2515" s="187">
        <v>1.4</v>
      </c>
    </row>
    <row r="2516" spans="2:12" ht="20.100000000000001" customHeight="1" x14ac:dyDescent="0.4">
      <c r="B2516" s="187" t="s">
        <v>446</v>
      </c>
      <c r="C2516" s="187" t="s">
        <v>447</v>
      </c>
      <c r="D2516" s="187" t="s">
        <v>421</v>
      </c>
      <c r="E2516" s="187" t="s">
        <v>439</v>
      </c>
      <c r="F2516" s="187">
        <v>16</v>
      </c>
      <c r="G2516" s="187"/>
      <c r="H2516" s="187"/>
      <c r="I2516" s="187" t="s">
        <v>407</v>
      </c>
      <c r="J2516" s="187" t="s">
        <v>464</v>
      </c>
      <c r="K2516" s="187">
        <v>0.43</v>
      </c>
      <c r="L2516" s="187">
        <v>1.4</v>
      </c>
    </row>
    <row r="2517" spans="2:12" ht="20.100000000000001" customHeight="1" x14ac:dyDescent="0.4">
      <c r="B2517" s="187" t="s">
        <v>446</v>
      </c>
      <c r="C2517" s="187" t="s">
        <v>447</v>
      </c>
      <c r="D2517" s="187" t="s">
        <v>421</v>
      </c>
      <c r="E2517" s="187" t="s">
        <v>439</v>
      </c>
      <c r="F2517" s="187">
        <v>15</v>
      </c>
      <c r="G2517" s="187"/>
      <c r="H2517" s="187"/>
      <c r="I2517" s="187" t="s">
        <v>436</v>
      </c>
      <c r="J2517" s="187" t="s">
        <v>464</v>
      </c>
      <c r="K2517" s="187">
        <v>0.43</v>
      </c>
      <c r="L2517" s="187">
        <v>1.4</v>
      </c>
    </row>
    <row r="2518" spans="2:12" ht="20.100000000000001" customHeight="1" x14ac:dyDescent="0.4">
      <c r="B2518" s="187" t="s">
        <v>446</v>
      </c>
      <c r="C2518" s="187" t="s">
        <v>447</v>
      </c>
      <c r="D2518" s="187" t="s">
        <v>423</v>
      </c>
      <c r="E2518" s="187" t="s">
        <v>424</v>
      </c>
      <c r="F2518" s="187">
        <v>16</v>
      </c>
      <c r="G2518" s="187"/>
      <c r="H2518" s="187"/>
      <c r="I2518" s="187" t="s">
        <v>407</v>
      </c>
      <c r="J2518" s="187" t="s">
        <v>464</v>
      </c>
      <c r="K2518" s="187">
        <v>0.31</v>
      </c>
      <c r="L2518" s="187">
        <v>1.4</v>
      </c>
    </row>
    <row r="2519" spans="2:12" ht="20.100000000000001" customHeight="1" x14ac:dyDescent="0.4">
      <c r="B2519" s="187" t="s">
        <v>446</v>
      </c>
      <c r="C2519" s="187" t="s">
        <v>447</v>
      </c>
      <c r="D2519" s="187" t="s">
        <v>423</v>
      </c>
      <c r="E2519" s="187" t="s">
        <v>424</v>
      </c>
      <c r="F2519" s="187">
        <v>16</v>
      </c>
      <c r="G2519" s="187"/>
      <c r="H2519" s="187"/>
      <c r="I2519" s="187" t="s">
        <v>436</v>
      </c>
      <c r="J2519" s="187" t="s">
        <v>464</v>
      </c>
      <c r="K2519" s="187">
        <v>0.31</v>
      </c>
      <c r="L2519" s="187">
        <v>1.4</v>
      </c>
    </row>
    <row r="2520" spans="2:12" ht="20.100000000000001" customHeight="1" x14ac:dyDescent="0.4">
      <c r="B2520" s="187" t="s">
        <v>446</v>
      </c>
      <c r="C2520" s="187" t="s">
        <v>452</v>
      </c>
      <c r="D2520" s="187" t="s">
        <v>399</v>
      </c>
      <c r="E2520" s="187" t="s">
        <v>436</v>
      </c>
      <c r="F2520" s="187">
        <v>16</v>
      </c>
      <c r="G2520" s="187"/>
      <c r="H2520" s="187"/>
      <c r="I2520" s="187" t="s">
        <v>442</v>
      </c>
      <c r="J2520" s="187" t="s">
        <v>464</v>
      </c>
      <c r="K2520" s="187">
        <v>0.38</v>
      </c>
      <c r="L2520" s="187">
        <v>1.4</v>
      </c>
    </row>
    <row r="2521" spans="2:12" ht="20.100000000000001" customHeight="1" x14ac:dyDescent="0.4">
      <c r="B2521" s="187" t="s">
        <v>446</v>
      </c>
      <c r="C2521" s="187" t="s">
        <v>452</v>
      </c>
      <c r="D2521" s="187" t="s">
        <v>405</v>
      </c>
      <c r="E2521" s="187" t="s">
        <v>436</v>
      </c>
      <c r="F2521" s="187">
        <v>16</v>
      </c>
      <c r="G2521" s="187"/>
      <c r="H2521" s="187"/>
      <c r="I2521" s="187" t="s">
        <v>435</v>
      </c>
      <c r="J2521" s="187" t="s">
        <v>464</v>
      </c>
      <c r="K2521" s="187">
        <v>0.38</v>
      </c>
      <c r="L2521" s="187">
        <v>1.4</v>
      </c>
    </row>
    <row r="2522" spans="2:12" ht="20.100000000000001" customHeight="1" x14ac:dyDescent="0.4">
      <c r="B2522" s="187" t="s">
        <v>446</v>
      </c>
      <c r="C2522" s="187" t="s">
        <v>452</v>
      </c>
      <c r="D2522" s="187" t="s">
        <v>419</v>
      </c>
      <c r="E2522" s="187" t="s">
        <v>407</v>
      </c>
      <c r="F2522" s="187">
        <v>16</v>
      </c>
      <c r="G2522" s="187"/>
      <c r="H2522" s="187"/>
      <c r="I2522" s="187" t="s">
        <v>420</v>
      </c>
      <c r="J2522" s="187" t="s">
        <v>464</v>
      </c>
      <c r="K2522" s="187">
        <v>0.38</v>
      </c>
      <c r="L2522" s="187">
        <v>1.4</v>
      </c>
    </row>
    <row r="2523" spans="2:12" ht="20.100000000000001" customHeight="1" x14ac:dyDescent="0.4">
      <c r="B2523" s="187" t="s">
        <v>446</v>
      </c>
      <c r="C2523" s="187" t="s">
        <v>452</v>
      </c>
      <c r="D2523" s="187" t="s">
        <v>419</v>
      </c>
      <c r="E2523" s="187" t="s">
        <v>436</v>
      </c>
      <c r="F2523" s="187">
        <v>16</v>
      </c>
      <c r="G2523" s="187"/>
      <c r="H2523" s="187"/>
      <c r="I2523" s="187" t="s">
        <v>420</v>
      </c>
      <c r="J2523" s="187" t="s">
        <v>464</v>
      </c>
      <c r="K2523" s="187">
        <v>0.37</v>
      </c>
      <c r="L2523" s="187">
        <v>1.4</v>
      </c>
    </row>
    <row r="2524" spans="2:12" ht="20.100000000000001" customHeight="1" x14ac:dyDescent="0.4">
      <c r="B2524" s="187" t="s">
        <v>446</v>
      </c>
      <c r="C2524" s="187" t="s">
        <v>452</v>
      </c>
      <c r="D2524" s="187" t="s">
        <v>419</v>
      </c>
      <c r="E2524" s="187" t="s">
        <v>400</v>
      </c>
      <c r="F2524" s="187">
        <v>16</v>
      </c>
      <c r="G2524" s="187"/>
      <c r="H2524" s="187"/>
      <c r="I2524" s="187" t="s">
        <v>438</v>
      </c>
      <c r="J2524" s="187" t="s">
        <v>464</v>
      </c>
      <c r="K2524" s="187">
        <v>0.38</v>
      </c>
      <c r="L2524" s="187">
        <v>1.4</v>
      </c>
    </row>
    <row r="2525" spans="2:12" ht="20.100000000000001" customHeight="1" x14ac:dyDescent="0.4">
      <c r="B2525" s="187" t="s">
        <v>446</v>
      </c>
      <c r="C2525" s="187" t="s">
        <v>452</v>
      </c>
      <c r="D2525" s="187" t="s">
        <v>419</v>
      </c>
      <c r="E2525" s="187" t="s">
        <v>407</v>
      </c>
      <c r="F2525" s="187">
        <v>16</v>
      </c>
      <c r="G2525" s="187"/>
      <c r="H2525" s="187"/>
      <c r="I2525" s="187" t="s">
        <v>438</v>
      </c>
      <c r="J2525" s="187" t="s">
        <v>464</v>
      </c>
      <c r="K2525" s="187">
        <v>0.38</v>
      </c>
      <c r="L2525" s="187">
        <v>1.4</v>
      </c>
    </row>
    <row r="2526" spans="2:12" ht="20.100000000000001" customHeight="1" x14ac:dyDescent="0.4">
      <c r="B2526" s="187" t="s">
        <v>446</v>
      </c>
      <c r="C2526" s="187" t="s">
        <v>452</v>
      </c>
      <c r="D2526" s="187" t="s">
        <v>419</v>
      </c>
      <c r="E2526" s="187" t="s">
        <v>436</v>
      </c>
      <c r="F2526" s="187">
        <v>15</v>
      </c>
      <c r="G2526" s="187"/>
      <c r="H2526" s="187"/>
      <c r="I2526" s="187" t="s">
        <v>438</v>
      </c>
      <c r="J2526" s="187" t="s">
        <v>464</v>
      </c>
      <c r="K2526" s="187">
        <v>0.38</v>
      </c>
      <c r="L2526" s="187">
        <v>1.4</v>
      </c>
    </row>
    <row r="2527" spans="2:12" ht="20.100000000000001" customHeight="1" x14ac:dyDescent="0.4">
      <c r="B2527" s="187" t="s">
        <v>446</v>
      </c>
      <c r="C2527" s="187" t="s">
        <v>452</v>
      </c>
      <c r="D2527" s="187" t="s">
        <v>421</v>
      </c>
      <c r="E2527" s="187" t="s">
        <v>407</v>
      </c>
      <c r="F2527" s="187">
        <v>16</v>
      </c>
      <c r="G2527" s="187"/>
      <c r="H2527" s="187"/>
      <c r="I2527" s="187" t="s">
        <v>422</v>
      </c>
      <c r="J2527" s="187" t="s">
        <v>464</v>
      </c>
      <c r="K2527" s="187">
        <v>0.38</v>
      </c>
      <c r="L2527" s="187">
        <v>1.4</v>
      </c>
    </row>
    <row r="2528" spans="2:12" ht="20.100000000000001" customHeight="1" x14ac:dyDescent="0.4">
      <c r="B2528" s="187" t="s">
        <v>446</v>
      </c>
      <c r="C2528" s="187" t="s">
        <v>452</v>
      </c>
      <c r="D2528" s="187" t="s">
        <v>421</v>
      </c>
      <c r="E2528" s="187" t="s">
        <v>436</v>
      </c>
      <c r="F2528" s="187">
        <v>16</v>
      </c>
      <c r="G2528" s="187"/>
      <c r="H2528" s="187"/>
      <c r="I2528" s="187" t="s">
        <v>422</v>
      </c>
      <c r="J2528" s="187" t="s">
        <v>464</v>
      </c>
      <c r="K2528" s="187">
        <v>0.37</v>
      </c>
      <c r="L2528" s="187">
        <v>1.4</v>
      </c>
    </row>
    <row r="2529" spans="2:12" ht="20.100000000000001" customHeight="1" x14ac:dyDescent="0.4">
      <c r="B2529" s="187" t="s">
        <v>446</v>
      </c>
      <c r="C2529" s="187" t="s">
        <v>452</v>
      </c>
      <c r="D2529" s="187" t="s">
        <v>421</v>
      </c>
      <c r="E2529" s="187" t="s">
        <v>400</v>
      </c>
      <c r="F2529" s="187">
        <v>16</v>
      </c>
      <c r="G2529" s="187"/>
      <c r="H2529" s="187"/>
      <c r="I2529" s="187" t="s">
        <v>439</v>
      </c>
      <c r="J2529" s="187" t="s">
        <v>464</v>
      </c>
      <c r="K2529" s="187">
        <v>0.38</v>
      </c>
      <c r="L2529" s="187">
        <v>1.4</v>
      </c>
    </row>
    <row r="2530" spans="2:12" ht="20.100000000000001" customHeight="1" x14ac:dyDescent="0.4">
      <c r="B2530" s="187" t="s">
        <v>446</v>
      </c>
      <c r="C2530" s="187" t="s">
        <v>452</v>
      </c>
      <c r="D2530" s="187" t="s">
        <v>421</v>
      </c>
      <c r="E2530" s="187" t="s">
        <v>407</v>
      </c>
      <c r="F2530" s="187">
        <v>16</v>
      </c>
      <c r="G2530" s="187"/>
      <c r="H2530" s="187"/>
      <c r="I2530" s="187" t="s">
        <v>439</v>
      </c>
      <c r="J2530" s="187" t="s">
        <v>464</v>
      </c>
      <c r="K2530" s="187">
        <v>0.38</v>
      </c>
      <c r="L2530" s="187">
        <v>1.4</v>
      </c>
    </row>
    <row r="2531" spans="2:12" ht="20.100000000000001" customHeight="1" x14ac:dyDescent="0.4">
      <c r="B2531" s="187" t="s">
        <v>446</v>
      </c>
      <c r="C2531" s="187" t="s">
        <v>452</v>
      </c>
      <c r="D2531" s="187" t="s">
        <v>421</v>
      </c>
      <c r="E2531" s="187" t="s">
        <v>436</v>
      </c>
      <c r="F2531" s="187">
        <v>15</v>
      </c>
      <c r="G2531" s="187"/>
      <c r="H2531" s="187"/>
      <c r="I2531" s="187" t="s">
        <v>439</v>
      </c>
      <c r="J2531" s="187" t="s">
        <v>464</v>
      </c>
      <c r="K2531" s="187">
        <v>0.38</v>
      </c>
      <c r="L2531" s="187">
        <v>1.4</v>
      </c>
    </row>
    <row r="2532" spans="2:12" ht="20.100000000000001" customHeight="1" x14ac:dyDescent="0.4">
      <c r="B2532" s="187" t="s">
        <v>446</v>
      </c>
      <c r="C2532" s="187" t="s">
        <v>452</v>
      </c>
      <c r="D2532" s="187" t="s">
        <v>423</v>
      </c>
      <c r="E2532" s="187" t="s">
        <v>407</v>
      </c>
      <c r="F2532" s="187">
        <v>16</v>
      </c>
      <c r="G2532" s="187"/>
      <c r="H2532" s="187"/>
      <c r="I2532" s="187" t="s">
        <v>424</v>
      </c>
      <c r="J2532" s="187" t="s">
        <v>464</v>
      </c>
      <c r="K2532" s="187">
        <v>0.35</v>
      </c>
      <c r="L2532" s="187">
        <v>1.4</v>
      </c>
    </row>
    <row r="2533" spans="2:12" ht="20.100000000000001" customHeight="1" x14ac:dyDescent="0.4">
      <c r="B2533" s="187" t="s">
        <v>446</v>
      </c>
      <c r="C2533" s="187" t="s">
        <v>452</v>
      </c>
      <c r="D2533" s="187" t="s">
        <v>423</v>
      </c>
      <c r="E2533" s="187" t="s">
        <v>436</v>
      </c>
      <c r="F2533" s="187">
        <v>16</v>
      </c>
      <c r="G2533" s="187"/>
      <c r="H2533" s="187"/>
      <c r="I2533" s="187" t="s">
        <v>424</v>
      </c>
      <c r="J2533" s="187" t="s">
        <v>464</v>
      </c>
      <c r="K2533" s="187">
        <v>0.35</v>
      </c>
      <c r="L2533" s="187">
        <v>1.4</v>
      </c>
    </row>
    <row r="2534" spans="2:12" ht="20.100000000000001" customHeight="1" x14ac:dyDescent="0.4">
      <c r="B2534" s="187" t="s">
        <v>446</v>
      </c>
      <c r="C2534" s="187" t="s">
        <v>460</v>
      </c>
      <c r="D2534" s="187" t="s">
        <v>421</v>
      </c>
      <c r="E2534" s="187" t="s">
        <v>439</v>
      </c>
      <c r="F2534" s="187">
        <v>11</v>
      </c>
      <c r="G2534" s="187"/>
      <c r="H2534" s="187"/>
      <c r="I2534" s="187" t="s">
        <v>428</v>
      </c>
      <c r="J2534" s="187" t="s">
        <v>433</v>
      </c>
      <c r="K2534" s="187">
        <v>0.4</v>
      </c>
      <c r="L2534" s="187">
        <v>1.4</v>
      </c>
    </row>
    <row r="2535" spans="2:12" ht="20.100000000000001" customHeight="1" x14ac:dyDescent="0.4">
      <c r="B2535" s="187" t="s">
        <v>446</v>
      </c>
      <c r="C2535" s="187" t="s">
        <v>460</v>
      </c>
      <c r="D2535" s="187" t="s">
        <v>421</v>
      </c>
      <c r="E2535" s="187" t="s">
        <v>428</v>
      </c>
      <c r="F2535" s="187">
        <v>11</v>
      </c>
      <c r="G2535" s="187"/>
      <c r="H2535" s="187"/>
      <c r="I2535" s="187" t="s">
        <v>439</v>
      </c>
      <c r="J2535" s="187" t="s">
        <v>433</v>
      </c>
      <c r="K2535" s="187">
        <v>0.37</v>
      </c>
      <c r="L2535" s="187">
        <v>1.4</v>
      </c>
    </row>
    <row r="2536" spans="2:12" ht="20.100000000000001" customHeight="1" x14ac:dyDescent="0.4">
      <c r="B2536" s="187" t="s">
        <v>446</v>
      </c>
      <c r="C2536" s="187" t="s">
        <v>459</v>
      </c>
      <c r="D2536" s="187" t="s">
        <v>457</v>
      </c>
      <c r="E2536" s="187" t="s">
        <v>461</v>
      </c>
      <c r="F2536" s="187">
        <v>11</v>
      </c>
      <c r="G2536" s="187"/>
      <c r="H2536" s="187"/>
      <c r="I2536" s="187" t="s">
        <v>412</v>
      </c>
      <c r="J2536" s="187" t="s">
        <v>433</v>
      </c>
      <c r="K2536" s="187">
        <v>0.56999999999999995</v>
      </c>
      <c r="L2536" s="187">
        <v>1.4</v>
      </c>
    </row>
    <row r="2537" spans="2:12" ht="20.100000000000001" customHeight="1" x14ac:dyDescent="0.4">
      <c r="B2537" s="187" t="s">
        <v>446</v>
      </c>
      <c r="C2537" s="187" t="s">
        <v>447</v>
      </c>
      <c r="D2537" s="187" t="s">
        <v>457</v>
      </c>
      <c r="E2537" s="187" t="s">
        <v>461</v>
      </c>
      <c r="F2537" s="187">
        <v>10</v>
      </c>
      <c r="G2537" s="187"/>
      <c r="H2537" s="187"/>
      <c r="I2537" s="187" t="s">
        <v>407</v>
      </c>
      <c r="J2537" s="187" t="s">
        <v>433</v>
      </c>
      <c r="K2537" s="187">
        <v>0.45</v>
      </c>
      <c r="L2537" s="187">
        <v>1.4</v>
      </c>
    </row>
    <row r="2538" spans="2:12" ht="20.100000000000001" customHeight="1" x14ac:dyDescent="0.4">
      <c r="B2538" s="187" t="s">
        <v>446</v>
      </c>
      <c r="C2538" s="187" t="s">
        <v>459</v>
      </c>
      <c r="D2538" s="187" t="s">
        <v>457</v>
      </c>
      <c r="E2538" s="187" t="s">
        <v>458</v>
      </c>
      <c r="F2538" s="187">
        <v>16</v>
      </c>
      <c r="G2538" s="187"/>
      <c r="H2538" s="187"/>
      <c r="I2538" s="187" t="s">
        <v>411</v>
      </c>
      <c r="J2538" s="187" t="s">
        <v>464</v>
      </c>
      <c r="K2538" s="187">
        <v>0.56999999999999995</v>
      </c>
      <c r="L2538" s="187">
        <v>1.4</v>
      </c>
    </row>
    <row r="2539" spans="2:12" ht="20.100000000000001" customHeight="1" x14ac:dyDescent="0.4">
      <c r="B2539" s="187" t="s">
        <v>446</v>
      </c>
      <c r="C2539" s="187" t="s">
        <v>447</v>
      </c>
      <c r="D2539" s="187" t="s">
        <v>457</v>
      </c>
      <c r="E2539" s="187" t="s">
        <v>458</v>
      </c>
      <c r="F2539" s="187">
        <v>16</v>
      </c>
      <c r="G2539" s="187"/>
      <c r="H2539" s="187"/>
      <c r="I2539" s="187" t="s">
        <v>403</v>
      </c>
      <c r="J2539" s="187" t="s">
        <v>464</v>
      </c>
      <c r="K2539" s="187">
        <v>0.45</v>
      </c>
      <c r="L2539" s="187">
        <v>1.4</v>
      </c>
    </row>
    <row r="2540" spans="2:12" ht="20.100000000000001" customHeight="1" x14ac:dyDescent="0.4">
      <c r="B2540" s="187" t="s">
        <v>446</v>
      </c>
      <c r="C2540" s="187" t="s">
        <v>459</v>
      </c>
      <c r="D2540" s="187" t="s">
        <v>399</v>
      </c>
      <c r="E2540" s="187" t="s">
        <v>404</v>
      </c>
      <c r="F2540" s="187">
        <v>15</v>
      </c>
      <c r="G2540" s="187"/>
      <c r="H2540" s="187"/>
      <c r="I2540" s="187" t="s">
        <v>411</v>
      </c>
      <c r="J2540" s="187" t="s">
        <v>464</v>
      </c>
      <c r="K2540" s="187"/>
      <c r="L2540" s="187">
        <v>1.4</v>
      </c>
    </row>
    <row r="2541" spans="2:12" ht="20.100000000000001" customHeight="1" x14ac:dyDescent="0.4">
      <c r="B2541" s="187" t="s">
        <v>446</v>
      </c>
      <c r="C2541" s="187" t="s">
        <v>447</v>
      </c>
      <c r="D2541" s="187" t="s">
        <v>399</v>
      </c>
      <c r="E2541" s="187" t="s">
        <v>404</v>
      </c>
      <c r="F2541" s="187">
        <v>15</v>
      </c>
      <c r="G2541" s="187"/>
      <c r="H2541" s="187"/>
      <c r="I2541" s="187" t="s">
        <v>403</v>
      </c>
      <c r="J2541" s="187" t="s">
        <v>464</v>
      </c>
      <c r="K2541" s="187"/>
      <c r="L2541" s="187">
        <v>1.4</v>
      </c>
    </row>
    <row r="2542" spans="2:12" ht="20.100000000000001" customHeight="1" x14ac:dyDescent="0.4">
      <c r="B2542" s="187" t="s">
        <v>446</v>
      </c>
      <c r="C2542" s="187" t="s">
        <v>452</v>
      </c>
      <c r="D2542" s="187" t="s">
        <v>399</v>
      </c>
      <c r="E2542" s="187" t="s">
        <v>403</v>
      </c>
      <c r="F2542" s="187">
        <v>15</v>
      </c>
      <c r="G2542" s="187"/>
      <c r="H2542" s="187"/>
      <c r="I2542" s="187" t="s">
        <v>404</v>
      </c>
      <c r="J2542" s="187" t="s">
        <v>464</v>
      </c>
      <c r="K2542" s="187"/>
      <c r="L2542" s="187">
        <v>1.4</v>
      </c>
    </row>
    <row r="2543" spans="2:12" ht="20.100000000000001" customHeight="1" x14ac:dyDescent="0.4">
      <c r="B2543" s="187" t="s">
        <v>446</v>
      </c>
      <c r="C2543" s="187" t="s">
        <v>460</v>
      </c>
      <c r="D2543" s="187" t="s">
        <v>399</v>
      </c>
      <c r="E2543" s="187" t="s">
        <v>404</v>
      </c>
      <c r="F2543" s="187">
        <v>15</v>
      </c>
      <c r="G2543" s="187"/>
      <c r="H2543" s="187"/>
      <c r="I2543" s="187" t="s">
        <v>428</v>
      </c>
      <c r="J2543" s="187" t="s">
        <v>464</v>
      </c>
      <c r="K2543" s="187"/>
      <c r="L2543" s="187">
        <v>1.4</v>
      </c>
    </row>
    <row r="2544" spans="2:12" ht="20.100000000000001" customHeight="1" x14ac:dyDescent="0.4">
      <c r="B2544" s="187" t="s">
        <v>446</v>
      </c>
      <c r="C2544" s="187" t="s">
        <v>459</v>
      </c>
      <c r="D2544" s="187" t="s">
        <v>399</v>
      </c>
      <c r="E2544" s="187" t="s">
        <v>404</v>
      </c>
      <c r="F2544" s="187">
        <v>11</v>
      </c>
      <c r="G2544" s="187"/>
      <c r="H2544" s="187"/>
      <c r="I2544" s="187" t="s">
        <v>411</v>
      </c>
      <c r="J2544" s="187" t="s">
        <v>433</v>
      </c>
      <c r="K2544" s="187"/>
      <c r="L2544" s="187">
        <v>1.4</v>
      </c>
    </row>
    <row r="2545" spans="2:12" ht="20.100000000000001" customHeight="1" x14ac:dyDescent="0.4">
      <c r="B2545" s="187" t="s">
        <v>446</v>
      </c>
      <c r="C2545" s="187" t="s">
        <v>447</v>
      </c>
      <c r="D2545" s="187" t="s">
        <v>399</v>
      </c>
      <c r="E2545" s="187" t="s">
        <v>404</v>
      </c>
      <c r="F2545" s="187">
        <v>11</v>
      </c>
      <c r="G2545" s="187"/>
      <c r="H2545" s="187"/>
      <c r="I2545" s="187" t="s">
        <v>403</v>
      </c>
      <c r="J2545" s="187" t="s">
        <v>433</v>
      </c>
      <c r="K2545" s="187"/>
      <c r="L2545" s="187">
        <v>1.4</v>
      </c>
    </row>
    <row r="2546" spans="2:12" ht="20.100000000000001" customHeight="1" x14ac:dyDescent="0.4">
      <c r="B2546" s="187" t="s">
        <v>446</v>
      </c>
      <c r="C2546" s="187" t="s">
        <v>452</v>
      </c>
      <c r="D2546" s="187" t="s">
        <v>399</v>
      </c>
      <c r="E2546" s="187" t="s">
        <v>403</v>
      </c>
      <c r="F2546" s="187">
        <v>11</v>
      </c>
      <c r="G2546" s="187"/>
      <c r="H2546" s="187"/>
      <c r="I2546" s="187" t="s">
        <v>404</v>
      </c>
      <c r="J2546" s="187" t="s">
        <v>433</v>
      </c>
      <c r="K2546" s="187"/>
      <c r="L2546" s="187">
        <v>1.4</v>
      </c>
    </row>
    <row r="2547" spans="2:12" ht="20.100000000000001" customHeight="1" x14ac:dyDescent="0.4">
      <c r="B2547" s="187" t="s">
        <v>446</v>
      </c>
      <c r="C2547" s="187" t="s">
        <v>460</v>
      </c>
      <c r="D2547" s="187" t="s">
        <v>399</v>
      </c>
      <c r="E2547" s="187" t="s">
        <v>404</v>
      </c>
      <c r="F2547" s="187">
        <v>11</v>
      </c>
      <c r="G2547" s="187"/>
      <c r="H2547" s="187"/>
      <c r="I2547" s="187" t="s">
        <v>428</v>
      </c>
      <c r="J2547" s="187" t="s">
        <v>433</v>
      </c>
      <c r="K2547" s="187"/>
      <c r="L2547" s="187">
        <v>1.4</v>
      </c>
    </row>
    <row r="2548" spans="2:12" ht="20.100000000000001" customHeight="1" x14ac:dyDescent="0.4">
      <c r="B2548" s="187" t="s">
        <v>397</v>
      </c>
      <c r="C2548" s="187" t="s">
        <v>445</v>
      </c>
      <c r="D2548" s="187" t="s">
        <v>408</v>
      </c>
      <c r="E2548" s="187" t="s">
        <v>434</v>
      </c>
      <c r="F2548" s="187">
        <v>6</v>
      </c>
      <c r="G2548" s="187" t="s">
        <v>409</v>
      </c>
      <c r="H2548" s="187">
        <v>6</v>
      </c>
      <c r="I2548" s="187" t="s">
        <v>418</v>
      </c>
      <c r="J2548" s="187" t="s">
        <v>433</v>
      </c>
      <c r="K2548" s="187">
        <v>0.52</v>
      </c>
      <c r="L2548" s="187">
        <v>1.5</v>
      </c>
    </row>
    <row r="2549" spans="2:12" ht="20.100000000000001" customHeight="1" x14ac:dyDescent="0.4">
      <c r="B2549" s="187" t="s">
        <v>397</v>
      </c>
      <c r="C2549" s="187" t="s">
        <v>445</v>
      </c>
      <c r="D2549" s="187" t="s">
        <v>419</v>
      </c>
      <c r="E2549" s="187" t="s">
        <v>444</v>
      </c>
      <c r="F2549" s="187">
        <v>6</v>
      </c>
      <c r="G2549" s="187" t="s">
        <v>420</v>
      </c>
      <c r="H2549" s="187">
        <v>6</v>
      </c>
      <c r="I2549" s="187" t="s">
        <v>412</v>
      </c>
      <c r="J2549" s="187" t="s">
        <v>433</v>
      </c>
      <c r="K2549" s="187">
        <v>0.53</v>
      </c>
      <c r="L2549" s="187">
        <v>1.5</v>
      </c>
    </row>
    <row r="2550" spans="2:12" ht="20.100000000000001" customHeight="1" x14ac:dyDescent="0.4">
      <c r="B2550" s="187" t="s">
        <v>397</v>
      </c>
      <c r="C2550" s="187" t="s">
        <v>445</v>
      </c>
      <c r="D2550" s="187" t="s">
        <v>421</v>
      </c>
      <c r="E2550" s="187" t="s">
        <v>444</v>
      </c>
      <c r="F2550" s="187">
        <v>6</v>
      </c>
      <c r="G2550" s="187" t="s">
        <v>422</v>
      </c>
      <c r="H2550" s="187">
        <v>6</v>
      </c>
      <c r="I2550" s="187" t="s">
        <v>412</v>
      </c>
      <c r="J2550" s="187" t="s">
        <v>433</v>
      </c>
      <c r="K2550" s="187">
        <v>0.53</v>
      </c>
      <c r="L2550" s="187">
        <v>1.5</v>
      </c>
    </row>
    <row r="2551" spans="2:12" ht="20.100000000000001" customHeight="1" x14ac:dyDescent="0.4">
      <c r="B2551" s="187" t="s">
        <v>397</v>
      </c>
      <c r="C2551" s="187" t="s">
        <v>445</v>
      </c>
      <c r="D2551" s="187" t="s">
        <v>423</v>
      </c>
      <c r="E2551" s="187" t="s">
        <v>444</v>
      </c>
      <c r="F2551" s="187">
        <v>6</v>
      </c>
      <c r="G2551" s="187" t="s">
        <v>424</v>
      </c>
      <c r="H2551" s="187">
        <v>6</v>
      </c>
      <c r="I2551" s="187" t="s">
        <v>412</v>
      </c>
      <c r="J2551" s="187" t="s">
        <v>433</v>
      </c>
      <c r="K2551" s="187">
        <v>0.43</v>
      </c>
      <c r="L2551" s="187">
        <v>1.5</v>
      </c>
    </row>
    <row r="2552" spans="2:12" ht="20.100000000000001" customHeight="1" x14ac:dyDescent="0.4">
      <c r="B2552" s="187" t="s">
        <v>446</v>
      </c>
      <c r="C2552" s="187" t="s">
        <v>459</v>
      </c>
      <c r="D2552" s="187" t="s">
        <v>419</v>
      </c>
      <c r="E2552" s="187" t="s">
        <v>438</v>
      </c>
      <c r="F2552" s="187">
        <v>14</v>
      </c>
      <c r="G2552" s="187"/>
      <c r="H2552" s="187"/>
      <c r="I2552" s="187" t="s">
        <v>418</v>
      </c>
      <c r="J2552" s="187" t="s">
        <v>464</v>
      </c>
      <c r="K2552" s="187">
        <v>0.54</v>
      </c>
      <c r="L2552" s="187">
        <v>1.5</v>
      </c>
    </row>
    <row r="2553" spans="2:12" ht="20.100000000000001" customHeight="1" x14ac:dyDescent="0.4">
      <c r="B2553" s="187" t="s">
        <v>446</v>
      </c>
      <c r="C2553" s="187" t="s">
        <v>459</v>
      </c>
      <c r="D2553" s="187" t="s">
        <v>421</v>
      </c>
      <c r="E2553" s="187" t="s">
        <v>439</v>
      </c>
      <c r="F2553" s="187">
        <v>14</v>
      </c>
      <c r="G2553" s="187"/>
      <c r="H2553" s="187"/>
      <c r="I2553" s="187" t="s">
        <v>418</v>
      </c>
      <c r="J2553" s="187" t="s">
        <v>464</v>
      </c>
      <c r="K2553" s="187">
        <v>0.54</v>
      </c>
      <c r="L2553" s="187">
        <v>1.5</v>
      </c>
    </row>
    <row r="2554" spans="2:12" ht="20.100000000000001" customHeight="1" x14ac:dyDescent="0.4">
      <c r="B2554" s="187" t="s">
        <v>446</v>
      </c>
      <c r="C2554" s="187" t="s">
        <v>459</v>
      </c>
      <c r="D2554" s="187" t="s">
        <v>419</v>
      </c>
      <c r="E2554" s="187" t="s">
        <v>418</v>
      </c>
      <c r="F2554" s="187">
        <v>14</v>
      </c>
      <c r="G2554" s="187"/>
      <c r="H2554" s="187"/>
      <c r="I2554" s="187" t="s">
        <v>438</v>
      </c>
      <c r="J2554" s="187" t="s">
        <v>464</v>
      </c>
      <c r="K2554" s="187">
        <v>0.52</v>
      </c>
      <c r="L2554" s="187">
        <v>1.5</v>
      </c>
    </row>
    <row r="2555" spans="2:12" ht="20.100000000000001" customHeight="1" x14ac:dyDescent="0.4">
      <c r="B2555" s="187" t="s">
        <v>446</v>
      </c>
      <c r="C2555" s="187" t="s">
        <v>459</v>
      </c>
      <c r="D2555" s="187" t="s">
        <v>421</v>
      </c>
      <c r="E2555" s="187" t="s">
        <v>418</v>
      </c>
      <c r="F2555" s="187">
        <v>14</v>
      </c>
      <c r="G2555" s="187"/>
      <c r="H2555" s="187"/>
      <c r="I2555" s="187" t="s">
        <v>439</v>
      </c>
      <c r="J2555" s="187" t="s">
        <v>464</v>
      </c>
      <c r="K2555" s="187">
        <v>0.52</v>
      </c>
      <c r="L2555" s="187">
        <v>1.5</v>
      </c>
    </row>
    <row r="2556" spans="2:12" ht="20.100000000000001" customHeight="1" x14ac:dyDescent="0.4">
      <c r="B2556" s="187" t="s">
        <v>446</v>
      </c>
      <c r="C2556" s="187" t="s">
        <v>459</v>
      </c>
      <c r="D2556" s="187" t="s">
        <v>399</v>
      </c>
      <c r="E2556" s="187" t="s">
        <v>444</v>
      </c>
      <c r="F2556" s="187">
        <v>14</v>
      </c>
      <c r="G2556" s="187"/>
      <c r="H2556" s="187"/>
      <c r="I2556" s="187" t="s">
        <v>412</v>
      </c>
      <c r="J2556" s="187" t="s">
        <v>464</v>
      </c>
      <c r="K2556" s="187">
        <v>0.56999999999999995</v>
      </c>
      <c r="L2556" s="187">
        <v>1.5</v>
      </c>
    </row>
    <row r="2557" spans="2:12" ht="20.100000000000001" customHeight="1" x14ac:dyDescent="0.4">
      <c r="B2557" s="187" t="s">
        <v>446</v>
      </c>
      <c r="C2557" s="187" t="s">
        <v>459</v>
      </c>
      <c r="D2557" s="187" t="s">
        <v>405</v>
      </c>
      <c r="E2557" s="187" t="s">
        <v>406</v>
      </c>
      <c r="F2557" s="187">
        <v>14</v>
      </c>
      <c r="G2557" s="187"/>
      <c r="H2557" s="187"/>
      <c r="I2557" s="187" t="s">
        <v>412</v>
      </c>
      <c r="J2557" s="187" t="s">
        <v>464</v>
      </c>
      <c r="K2557" s="187">
        <v>0.56999999999999995</v>
      </c>
      <c r="L2557" s="187">
        <v>1.5</v>
      </c>
    </row>
    <row r="2558" spans="2:12" ht="20.100000000000001" customHeight="1" x14ac:dyDescent="0.4">
      <c r="B2558" s="187" t="s">
        <v>446</v>
      </c>
      <c r="C2558" s="187" t="s">
        <v>459</v>
      </c>
      <c r="D2558" s="187" t="s">
        <v>408</v>
      </c>
      <c r="E2558" s="187" t="s">
        <v>409</v>
      </c>
      <c r="F2558" s="187">
        <v>14</v>
      </c>
      <c r="G2558" s="187"/>
      <c r="H2558" s="187"/>
      <c r="I2558" s="187" t="s">
        <v>411</v>
      </c>
      <c r="J2558" s="187" t="s">
        <v>464</v>
      </c>
      <c r="K2558" s="187">
        <v>0.56999999999999995</v>
      </c>
      <c r="L2558" s="187">
        <v>1.5</v>
      </c>
    </row>
    <row r="2559" spans="2:12" ht="20.100000000000001" customHeight="1" x14ac:dyDescent="0.4">
      <c r="B2559" s="187" t="s">
        <v>446</v>
      </c>
      <c r="C2559" s="187" t="s">
        <v>459</v>
      </c>
      <c r="D2559" s="187" t="s">
        <v>453</v>
      </c>
      <c r="E2559" s="187" t="s">
        <v>412</v>
      </c>
      <c r="F2559" s="187">
        <v>14</v>
      </c>
      <c r="G2559" s="187"/>
      <c r="H2559" s="187"/>
      <c r="I2559" s="187" t="s">
        <v>454</v>
      </c>
      <c r="J2559" s="187" t="s">
        <v>464</v>
      </c>
      <c r="K2559" s="187">
        <v>0.53</v>
      </c>
      <c r="L2559" s="187">
        <v>1.5</v>
      </c>
    </row>
    <row r="2560" spans="2:12" ht="20.100000000000001" customHeight="1" x14ac:dyDescent="0.4">
      <c r="B2560" s="187" t="s">
        <v>446</v>
      </c>
      <c r="C2560" s="187" t="s">
        <v>459</v>
      </c>
      <c r="D2560" s="187" t="s">
        <v>455</v>
      </c>
      <c r="E2560" s="187" t="s">
        <v>412</v>
      </c>
      <c r="F2560" s="187">
        <v>14</v>
      </c>
      <c r="G2560" s="187"/>
      <c r="H2560" s="187"/>
      <c r="I2560" s="187" t="s">
        <v>456</v>
      </c>
      <c r="J2560" s="187" t="s">
        <v>464</v>
      </c>
      <c r="K2560" s="187">
        <v>0.53</v>
      </c>
      <c r="L2560" s="187">
        <v>1.5</v>
      </c>
    </row>
    <row r="2561" spans="2:12" ht="20.100000000000001" customHeight="1" x14ac:dyDescent="0.4">
      <c r="B2561" s="187" t="s">
        <v>446</v>
      </c>
      <c r="C2561" s="187" t="s">
        <v>459</v>
      </c>
      <c r="D2561" s="187" t="s">
        <v>399</v>
      </c>
      <c r="E2561" s="187" t="s">
        <v>412</v>
      </c>
      <c r="F2561" s="187">
        <v>14</v>
      </c>
      <c r="G2561" s="187"/>
      <c r="H2561" s="187"/>
      <c r="I2561" s="187" t="s">
        <v>444</v>
      </c>
      <c r="J2561" s="187" t="s">
        <v>464</v>
      </c>
      <c r="K2561" s="187">
        <v>0.53</v>
      </c>
      <c r="L2561" s="187">
        <v>1.5</v>
      </c>
    </row>
    <row r="2562" spans="2:12" ht="20.100000000000001" customHeight="1" x14ac:dyDescent="0.4">
      <c r="B2562" s="187" t="s">
        <v>446</v>
      </c>
      <c r="C2562" s="187" t="s">
        <v>459</v>
      </c>
      <c r="D2562" s="187" t="s">
        <v>405</v>
      </c>
      <c r="E2562" s="187" t="s">
        <v>412</v>
      </c>
      <c r="F2562" s="187">
        <v>14</v>
      </c>
      <c r="G2562" s="187"/>
      <c r="H2562" s="187"/>
      <c r="I2562" s="187" t="s">
        <v>406</v>
      </c>
      <c r="J2562" s="187" t="s">
        <v>464</v>
      </c>
      <c r="K2562" s="187">
        <v>0.53</v>
      </c>
      <c r="L2562" s="187">
        <v>1.5</v>
      </c>
    </row>
    <row r="2563" spans="2:12" ht="20.100000000000001" customHeight="1" x14ac:dyDescent="0.4">
      <c r="B2563" s="187" t="s">
        <v>446</v>
      </c>
      <c r="C2563" s="187" t="s">
        <v>459</v>
      </c>
      <c r="D2563" s="187" t="s">
        <v>408</v>
      </c>
      <c r="E2563" s="187" t="s">
        <v>411</v>
      </c>
      <c r="F2563" s="187">
        <v>14</v>
      </c>
      <c r="G2563" s="187"/>
      <c r="H2563" s="187"/>
      <c r="I2563" s="187" t="s">
        <v>409</v>
      </c>
      <c r="J2563" s="187" t="s">
        <v>464</v>
      </c>
      <c r="K2563" s="187">
        <v>0.54</v>
      </c>
      <c r="L2563" s="187">
        <v>1.5</v>
      </c>
    </row>
    <row r="2564" spans="2:12" ht="20.100000000000001" customHeight="1" x14ac:dyDescent="0.4">
      <c r="B2564" s="187" t="s">
        <v>446</v>
      </c>
      <c r="C2564" s="187" t="s">
        <v>447</v>
      </c>
      <c r="D2564" s="187" t="s">
        <v>399</v>
      </c>
      <c r="E2564" s="187" t="s">
        <v>444</v>
      </c>
      <c r="F2564" s="187">
        <v>14</v>
      </c>
      <c r="G2564" s="187"/>
      <c r="H2564" s="187"/>
      <c r="I2564" s="187" t="s">
        <v>400</v>
      </c>
      <c r="J2564" s="187" t="s">
        <v>464</v>
      </c>
      <c r="K2564" s="187">
        <v>0.45</v>
      </c>
      <c r="L2564" s="187">
        <v>1.5</v>
      </c>
    </row>
    <row r="2565" spans="2:12" ht="20.100000000000001" customHeight="1" x14ac:dyDescent="0.4">
      <c r="B2565" s="187" t="s">
        <v>446</v>
      </c>
      <c r="C2565" s="187" t="s">
        <v>447</v>
      </c>
      <c r="D2565" s="187" t="s">
        <v>399</v>
      </c>
      <c r="E2565" s="187" t="s">
        <v>434</v>
      </c>
      <c r="F2565" s="187">
        <v>13</v>
      </c>
      <c r="G2565" s="187"/>
      <c r="H2565" s="187"/>
      <c r="I2565" s="187" t="s">
        <v>400</v>
      </c>
      <c r="J2565" s="187" t="s">
        <v>464</v>
      </c>
      <c r="K2565" s="187">
        <v>0.45</v>
      </c>
      <c r="L2565" s="187">
        <v>1.5</v>
      </c>
    </row>
    <row r="2566" spans="2:12" ht="20.100000000000001" customHeight="1" x14ac:dyDescent="0.4">
      <c r="B2566" s="187" t="s">
        <v>446</v>
      </c>
      <c r="C2566" s="187" t="s">
        <v>447</v>
      </c>
      <c r="D2566" s="187" t="s">
        <v>405</v>
      </c>
      <c r="E2566" s="187" t="s">
        <v>406</v>
      </c>
      <c r="F2566" s="187">
        <v>14</v>
      </c>
      <c r="G2566" s="187"/>
      <c r="H2566" s="187"/>
      <c r="I2566" s="187" t="s">
        <v>400</v>
      </c>
      <c r="J2566" s="187" t="s">
        <v>464</v>
      </c>
      <c r="K2566" s="187">
        <v>0.45</v>
      </c>
      <c r="L2566" s="187">
        <v>1.5</v>
      </c>
    </row>
    <row r="2567" spans="2:12" ht="20.100000000000001" customHeight="1" x14ac:dyDescent="0.4">
      <c r="B2567" s="187" t="s">
        <v>446</v>
      </c>
      <c r="C2567" s="187" t="s">
        <v>447</v>
      </c>
      <c r="D2567" s="187" t="s">
        <v>405</v>
      </c>
      <c r="E2567" s="187" t="s">
        <v>406</v>
      </c>
      <c r="F2567" s="187">
        <v>13</v>
      </c>
      <c r="G2567" s="187"/>
      <c r="H2567" s="187"/>
      <c r="I2567" s="187" t="s">
        <v>407</v>
      </c>
      <c r="J2567" s="187" t="s">
        <v>464</v>
      </c>
      <c r="K2567" s="187">
        <v>0.45</v>
      </c>
      <c r="L2567" s="187">
        <v>1.5</v>
      </c>
    </row>
    <row r="2568" spans="2:12" ht="20.100000000000001" customHeight="1" x14ac:dyDescent="0.4">
      <c r="B2568" s="187" t="s">
        <v>446</v>
      </c>
      <c r="C2568" s="187" t="s">
        <v>447</v>
      </c>
      <c r="D2568" s="187" t="s">
        <v>408</v>
      </c>
      <c r="E2568" s="187" t="s">
        <v>409</v>
      </c>
      <c r="F2568" s="187">
        <v>14</v>
      </c>
      <c r="G2568" s="187"/>
      <c r="H2568" s="187"/>
      <c r="I2568" s="187" t="s">
        <v>403</v>
      </c>
      <c r="J2568" s="187" t="s">
        <v>464</v>
      </c>
      <c r="K2568" s="187">
        <v>0.45</v>
      </c>
      <c r="L2568" s="187">
        <v>1.5</v>
      </c>
    </row>
    <row r="2569" spans="2:12" ht="20.100000000000001" customHeight="1" x14ac:dyDescent="0.4">
      <c r="B2569" s="187" t="s">
        <v>446</v>
      </c>
      <c r="C2569" s="187" t="s">
        <v>447</v>
      </c>
      <c r="D2569" s="187" t="s">
        <v>408</v>
      </c>
      <c r="E2569" s="187" t="s">
        <v>409</v>
      </c>
      <c r="F2569" s="187">
        <v>13</v>
      </c>
      <c r="G2569" s="187"/>
      <c r="H2569" s="187"/>
      <c r="I2569" s="187" t="s">
        <v>400</v>
      </c>
      <c r="J2569" s="187" t="s">
        <v>464</v>
      </c>
      <c r="K2569" s="187">
        <v>0.45</v>
      </c>
      <c r="L2569" s="187">
        <v>1.5</v>
      </c>
    </row>
    <row r="2570" spans="2:12" ht="20.100000000000001" customHeight="1" x14ac:dyDescent="0.4">
      <c r="B2570" s="187" t="s">
        <v>446</v>
      </c>
      <c r="C2570" s="187" t="s">
        <v>452</v>
      </c>
      <c r="D2570" s="187" t="s">
        <v>399</v>
      </c>
      <c r="E2570" s="187" t="s">
        <v>400</v>
      </c>
      <c r="F2570" s="187">
        <v>14</v>
      </c>
      <c r="G2570" s="187"/>
      <c r="H2570" s="187"/>
      <c r="I2570" s="187" t="s">
        <v>444</v>
      </c>
      <c r="J2570" s="187" t="s">
        <v>464</v>
      </c>
      <c r="K2570" s="187">
        <v>0.38</v>
      </c>
      <c r="L2570" s="187">
        <v>1.5</v>
      </c>
    </row>
    <row r="2571" spans="2:12" ht="20.100000000000001" customHeight="1" x14ac:dyDescent="0.4">
      <c r="B2571" s="187" t="s">
        <v>446</v>
      </c>
      <c r="C2571" s="187" t="s">
        <v>452</v>
      </c>
      <c r="D2571" s="187" t="s">
        <v>399</v>
      </c>
      <c r="E2571" s="187" t="s">
        <v>400</v>
      </c>
      <c r="F2571" s="187">
        <v>13</v>
      </c>
      <c r="G2571" s="187"/>
      <c r="H2571" s="187"/>
      <c r="I2571" s="187" t="s">
        <v>434</v>
      </c>
      <c r="J2571" s="187" t="s">
        <v>464</v>
      </c>
      <c r="K2571" s="187">
        <v>0.38</v>
      </c>
      <c r="L2571" s="187">
        <v>1.5</v>
      </c>
    </row>
    <row r="2572" spans="2:12" ht="20.100000000000001" customHeight="1" x14ac:dyDescent="0.4">
      <c r="B2572" s="187" t="s">
        <v>446</v>
      </c>
      <c r="C2572" s="187" t="s">
        <v>452</v>
      </c>
      <c r="D2572" s="187" t="s">
        <v>405</v>
      </c>
      <c r="E2572" s="187" t="s">
        <v>400</v>
      </c>
      <c r="F2572" s="187">
        <v>14</v>
      </c>
      <c r="G2572" s="187"/>
      <c r="H2572" s="187"/>
      <c r="I2572" s="187" t="s">
        <v>406</v>
      </c>
      <c r="J2572" s="187" t="s">
        <v>464</v>
      </c>
      <c r="K2572" s="187">
        <v>0.38</v>
      </c>
      <c r="L2572" s="187">
        <v>1.5</v>
      </c>
    </row>
    <row r="2573" spans="2:12" ht="20.100000000000001" customHeight="1" x14ac:dyDescent="0.4">
      <c r="B2573" s="187" t="s">
        <v>446</v>
      </c>
      <c r="C2573" s="187" t="s">
        <v>452</v>
      </c>
      <c r="D2573" s="187" t="s">
        <v>405</v>
      </c>
      <c r="E2573" s="187" t="s">
        <v>407</v>
      </c>
      <c r="F2573" s="187">
        <v>13</v>
      </c>
      <c r="G2573" s="187"/>
      <c r="H2573" s="187"/>
      <c r="I2573" s="187" t="s">
        <v>406</v>
      </c>
      <c r="J2573" s="187" t="s">
        <v>464</v>
      </c>
      <c r="K2573" s="187">
        <v>0.38</v>
      </c>
      <c r="L2573" s="187">
        <v>1.5</v>
      </c>
    </row>
    <row r="2574" spans="2:12" ht="20.100000000000001" customHeight="1" x14ac:dyDescent="0.4">
      <c r="B2574" s="187" t="s">
        <v>446</v>
      </c>
      <c r="C2574" s="187" t="s">
        <v>452</v>
      </c>
      <c r="D2574" s="187" t="s">
        <v>408</v>
      </c>
      <c r="E2574" s="187" t="s">
        <v>403</v>
      </c>
      <c r="F2574" s="187">
        <v>14</v>
      </c>
      <c r="G2574" s="187"/>
      <c r="H2574" s="187"/>
      <c r="I2574" s="187" t="s">
        <v>409</v>
      </c>
      <c r="J2574" s="187" t="s">
        <v>464</v>
      </c>
      <c r="K2574" s="187">
        <v>0.38</v>
      </c>
      <c r="L2574" s="187">
        <v>1.5</v>
      </c>
    </row>
    <row r="2575" spans="2:12" ht="20.100000000000001" customHeight="1" x14ac:dyDescent="0.4">
      <c r="B2575" s="187" t="s">
        <v>446</v>
      </c>
      <c r="C2575" s="187" t="s">
        <v>452</v>
      </c>
      <c r="D2575" s="187" t="s">
        <v>408</v>
      </c>
      <c r="E2575" s="187" t="s">
        <v>400</v>
      </c>
      <c r="F2575" s="187">
        <v>13</v>
      </c>
      <c r="G2575" s="187"/>
      <c r="H2575" s="187"/>
      <c r="I2575" s="187" t="s">
        <v>409</v>
      </c>
      <c r="J2575" s="187" t="s">
        <v>464</v>
      </c>
      <c r="K2575" s="187">
        <v>0.38</v>
      </c>
      <c r="L2575" s="187">
        <v>1.5</v>
      </c>
    </row>
    <row r="2576" spans="2:12" ht="20.100000000000001" customHeight="1" x14ac:dyDescent="0.4">
      <c r="B2576" s="187" t="s">
        <v>446</v>
      </c>
      <c r="C2576" s="187" t="s">
        <v>452</v>
      </c>
      <c r="D2576" s="187" t="s">
        <v>453</v>
      </c>
      <c r="E2576" s="187" t="s">
        <v>400</v>
      </c>
      <c r="F2576" s="187">
        <v>14</v>
      </c>
      <c r="G2576" s="187"/>
      <c r="H2576" s="187"/>
      <c r="I2576" s="187" t="s">
        <v>454</v>
      </c>
      <c r="J2576" s="187" t="s">
        <v>464</v>
      </c>
      <c r="K2576" s="187">
        <v>0.38</v>
      </c>
      <c r="L2576" s="187">
        <v>1.5</v>
      </c>
    </row>
    <row r="2577" spans="2:12" ht="20.100000000000001" customHeight="1" x14ac:dyDescent="0.4">
      <c r="B2577" s="187" t="s">
        <v>446</v>
      </c>
      <c r="C2577" s="187" t="s">
        <v>452</v>
      </c>
      <c r="D2577" s="187" t="s">
        <v>453</v>
      </c>
      <c r="E2577" s="187" t="s">
        <v>407</v>
      </c>
      <c r="F2577" s="187">
        <v>13</v>
      </c>
      <c r="G2577" s="187"/>
      <c r="H2577" s="187"/>
      <c r="I2577" s="187" t="s">
        <v>454</v>
      </c>
      <c r="J2577" s="187" t="s">
        <v>464</v>
      </c>
      <c r="K2577" s="187">
        <v>0.38</v>
      </c>
      <c r="L2577" s="187">
        <v>1.5</v>
      </c>
    </row>
    <row r="2578" spans="2:12" ht="20.100000000000001" customHeight="1" x14ac:dyDescent="0.4">
      <c r="B2578" s="187" t="s">
        <v>446</v>
      </c>
      <c r="C2578" s="187" t="s">
        <v>452</v>
      </c>
      <c r="D2578" s="187" t="s">
        <v>455</v>
      </c>
      <c r="E2578" s="187" t="s">
        <v>400</v>
      </c>
      <c r="F2578" s="187">
        <v>14</v>
      </c>
      <c r="G2578" s="187"/>
      <c r="H2578" s="187"/>
      <c r="I2578" s="187" t="s">
        <v>456</v>
      </c>
      <c r="J2578" s="187" t="s">
        <v>464</v>
      </c>
      <c r="K2578" s="187">
        <v>0.38</v>
      </c>
      <c r="L2578" s="187">
        <v>1.5</v>
      </c>
    </row>
    <row r="2579" spans="2:12" ht="20.100000000000001" customHeight="1" x14ac:dyDescent="0.4">
      <c r="B2579" s="187" t="s">
        <v>446</v>
      </c>
      <c r="C2579" s="187" t="s">
        <v>452</v>
      </c>
      <c r="D2579" s="187" t="s">
        <v>455</v>
      </c>
      <c r="E2579" s="187" t="s">
        <v>407</v>
      </c>
      <c r="F2579" s="187">
        <v>13</v>
      </c>
      <c r="G2579" s="187"/>
      <c r="H2579" s="187"/>
      <c r="I2579" s="187" t="s">
        <v>456</v>
      </c>
      <c r="J2579" s="187" t="s">
        <v>464</v>
      </c>
      <c r="K2579" s="187">
        <v>0.38</v>
      </c>
      <c r="L2579" s="187">
        <v>1.5</v>
      </c>
    </row>
    <row r="2580" spans="2:12" ht="20.100000000000001" customHeight="1" x14ac:dyDescent="0.4">
      <c r="B2580" s="187" t="s">
        <v>446</v>
      </c>
      <c r="C2580" s="187" t="s">
        <v>460</v>
      </c>
      <c r="D2580" s="187" t="s">
        <v>399</v>
      </c>
      <c r="E2580" s="187" t="s">
        <v>444</v>
      </c>
      <c r="F2580" s="187">
        <v>14</v>
      </c>
      <c r="G2580" s="187"/>
      <c r="H2580" s="187"/>
      <c r="I2580" s="187" t="s">
        <v>429</v>
      </c>
      <c r="J2580" s="187" t="s">
        <v>464</v>
      </c>
      <c r="K2580" s="187">
        <v>0.42</v>
      </c>
      <c r="L2580" s="187">
        <v>1.5</v>
      </c>
    </row>
    <row r="2581" spans="2:12" ht="20.100000000000001" customHeight="1" x14ac:dyDescent="0.4">
      <c r="B2581" s="187" t="s">
        <v>446</v>
      </c>
      <c r="C2581" s="187" t="s">
        <v>460</v>
      </c>
      <c r="D2581" s="187" t="s">
        <v>405</v>
      </c>
      <c r="E2581" s="187" t="s">
        <v>406</v>
      </c>
      <c r="F2581" s="187">
        <v>14</v>
      </c>
      <c r="G2581" s="187"/>
      <c r="H2581" s="187"/>
      <c r="I2581" s="187" t="s">
        <v>429</v>
      </c>
      <c r="J2581" s="187" t="s">
        <v>464</v>
      </c>
      <c r="K2581" s="187">
        <v>0.42</v>
      </c>
      <c r="L2581" s="187">
        <v>1.5</v>
      </c>
    </row>
    <row r="2582" spans="2:12" ht="20.100000000000001" customHeight="1" x14ac:dyDescent="0.4">
      <c r="B2582" s="187" t="s">
        <v>446</v>
      </c>
      <c r="C2582" s="187" t="s">
        <v>460</v>
      </c>
      <c r="D2582" s="187" t="s">
        <v>408</v>
      </c>
      <c r="E2582" s="187" t="s">
        <v>409</v>
      </c>
      <c r="F2582" s="187">
        <v>14</v>
      </c>
      <c r="G2582" s="187"/>
      <c r="H2582" s="187"/>
      <c r="I2582" s="187" t="s">
        <v>428</v>
      </c>
      <c r="J2582" s="187" t="s">
        <v>464</v>
      </c>
      <c r="K2582" s="187">
        <v>0.42</v>
      </c>
      <c r="L2582" s="187">
        <v>1.5</v>
      </c>
    </row>
    <row r="2583" spans="2:12" ht="20.100000000000001" customHeight="1" x14ac:dyDescent="0.4">
      <c r="B2583" s="187" t="s">
        <v>446</v>
      </c>
      <c r="C2583" s="187" t="s">
        <v>460</v>
      </c>
      <c r="D2583" s="187" t="s">
        <v>453</v>
      </c>
      <c r="E2583" s="187" t="s">
        <v>429</v>
      </c>
      <c r="F2583" s="187">
        <v>14</v>
      </c>
      <c r="G2583" s="187"/>
      <c r="H2583" s="187"/>
      <c r="I2583" s="187" t="s">
        <v>454</v>
      </c>
      <c r="J2583" s="187" t="s">
        <v>464</v>
      </c>
      <c r="K2583" s="187">
        <v>0.37</v>
      </c>
      <c r="L2583" s="187">
        <v>1.5</v>
      </c>
    </row>
    <row r="2584" spans="2:12" ht="20.100000000000001" customHeight="1" x14ac:dyDescent="0.4">
      <c r="B2584" s="187" t="s">
        <v>446</v>
      </c>
      <c r="C2584" s="187" t="s">
        <v>460</v>
      </c>
      <c r="D2584" s="187" t="s">
        <v>455</v>
      </c>
      <c r="E2584" s="187" t="s">
        <v>429</v>
      </c>
      <c r="F2584" s="187">
        <v>14</v>
      </c>
      <c r="G2584" s="187"/>
      <c r="H2584" s="187"/>
      <c r="I2584" s="187" t="s">
        <v>456</v>
      </c>
      <c r="J2584" s="187" t="s">
        <v>464</v>
      </c>
      <c r="K2584" s="187">
        <v>0.37</v>
      </c>
      <c r="L2584" s="187">
        <v>1.5</v>
      </c>
    </row>
    <row r="2585" spans="2:12" ht="20.100000000000001" customHeight="1" x14ac:dyDescent="0.4">
      <c r="B2585" s="187" t="s">
        <v>446</v>
      </c>
      <c r="C2585" s="187" t="s">
        <v>460</v>
      </c>
      <c r="D2585" s="187" t="s">
        <v>399</v>
      </c>
      <c r="E2585" s="187" t="s">
        <v>429</v>
      </c>
      <c r="F2585" s="187">
        <v>14</v>
      </c>
      <c r="G2585" s="187"/>
      <c r="H2585" s="187"/>
      <c r="I2585" s="187" t="s">
        <v>444</v>
      </c>
      <c r="J2585" s="187" t="s">
        <v>464</v>
      </c>
      <c r="K2585" s="187">
        <v>0.37</v>
      </c>
      <c r="L2585" s="187">
        <v>1.5</v>
      </c>
    </row>
    <row r="2586" spans="2:12" ht="20.100000000000001" customHeight="1" x14ac:dyDescent="0.4">
      <c r="B2586" s="187" t="s">
        <v>446</v>
      </c>
      <c r="C2586" s="187" t="s">
        <v>460</v>
      </c>
      <c r="D2586" s="187" t="s">
        <v>405</v>
      </c>
      <c r="E2586" s="187" t="s">
        <v>429</v>
      </c>
      <c r="F2586" s="187">
        <v>14</v>
      </c>
      <c r="G2586" s="187"/>
      <c r="H2586" s="187"/>
      <c r="I2586" s="187" t="s">
        <v>406</v>
      </c>
      <c r="J2586" s="187" t="s">
        <v>464</v>
      </c>
      <c r="K2586" s="187">
        <v>0.37</v>
      </c>
      <c r="L2586" s="187">
        <v>1.5</v>
      </c>
    </row>
    <row r="2587" spans="2:12" ht="20.100000000000001" customHeight="1" x14ac:dyDescent="0.4">
      <c r="B2587" s="187" t="s">
        <v>446</v>
      </c>
      <c r="C2587" s="187" t="s">
        <v>460</v>
      </c>
      <c r="D2587" s="187" t="s">
        <v>408</v>
      </c>
      <c r="E2587" s="187" t="s">
        <v>428</v>
      </c>
      <c r="F2587" s="187">
        <v>14</v>
      </c>
      <c r="G2587" s="187"/>
      <c r="H2587" s="187"/>
      <c r="I2587" s="187" t="s">
        <v>409</v>
      </c>
      <c r="J2587" s="187" t="s">
        <v>464</v>
      </c>
      <c r="K2587" s="187">
        <v>0.37</v>
      </c>
      <c r="L2587" s="187">
        <v>1.5</v>
      </c>
    </row>
    <row r="2588" spans="2:12" ht="20.100000000000001" customHeight="1" x14ac:dyDescent="0.4">
      <c r="B2588" s="187" t="s">
        <v>446</v>
      </c>
      <c r="C2588" s="187" t="s">
        <v>459</v>
      </c>
      <c r="D2588" s="187" t="s">
        <v>399</v>
      </c>
      <c r="E2588" s="187" t="s">
        <v>442</v>
      </c>
      <c r="F2588" s="187">
        <v>10</v>
      </c>
      <c r="G2588" s="187"/>
      <c r="H2588" s="187"/>
      <c r="I2588" s="187" t="s">
        <v>437</v>
      </c>
      <c r="J2588" s="187" t="s">
        <v>433</v>
      </c>
      <c r="K2588" s="187">
        <v>0.56000000000000005</v>
      </c>
      <c r="L2588" s="187">
        <v>1.5</v>
      </c>
    </row>
    <row r="2589" spans="2:12" ht="20.100000000000001" customHeight="1" x14ac:dyDescent="0.4">
      <c r="B2589" s="187" t="s">
        <v>446</v>
      </c>
      <c r="C2589" s="187" t="s">
        <v>459</v>
      </c>
      <c r="D2589" s="187" t="s">
        <v>419</v>
      </c>
      <c r="E2589" s="187" t="s">
        <v>420</v>
      </c>
      <c r="F2589" s="187">
        <v>10</v>
      </c>
      <c r="G2589" s="187"/>
      <c r="H2589" s="187"/>
      <c r="I2589" s="187" t="s">
        <v>418</v>
      </c>
      <c r="J2589" s="187" t="s">
        <v>433</v>
      </c>
      <c r="K2589" s="187">
        <v>0.54</v>
      </c>
      <c r="L2589" s="187">
        <v>1.5</v>
      </c>
    </row>
    <row r="2590" spans="2:12" ht="20.100000000000001" customHeight="1" x14ac:dyDescent="0.4">
      <c r="B2590" s="187" t="s">
        <v>446</v>
      </c>
      <c r="C2590" s="187" t="s">
        <v>459</v>
      </c>
      <c r="D2590" s="187" t="s">
        <v>419</v>
      </c>
      <c r="E2590" s="187" t="s">
        <v>438</v>
      </c>
      <c r="F2590" s="187">
        <v>10</v>
      </c>
      <c r="G2590" s="187"/>
      <c r="H2590" s="187"/>
      <c r="I2590" s="187" t="s">
        <v>412</v>
      </c>
      <c r="J2590" s="187" t="s">
        <v>433</v>
      </c>
      <c r="K2590" s="187">
        <v>0.54</v>
      </c>
      <c r="L2590" s="187">
        <v>1.5</v>
      </c>
    </row>
    <row r="2591" spans="2:12" ht="20.100000000000001" customHeight="1" x14ac:dyDescent="0.4">
      <c r="B2591" s="187" t="s">
        <v>446</v>
      </c>
      <c r="C2591" s="187" t="s">
        <v>459</v>
      </c>
      <c r="D2591" s="187" t="s">
        <v>421</v>
      </c>
      <c r="E2591" s="187" t="s">
        <v>422</v>
      </c>
      <c r="F2591" s="187">
        <v>10</v>
      </c>
      <c r="G2591" s="187"/>
      <c r="H2591" s="187"/>
      <c r="I2591" s="187" t="s">
        <v>418</v>
      </c>
      <c r="J2591" s="187" t="s">
        <v>433</v>
      </c>
      <c r="K2591" s="187">
        <v>0.54</v>
      </c>
      <c r="L2591" s="187">
        <v>1.5</v>
      </c>
    </row>
    <row r="2592" spans="2:12" ht="20.100000000000001" customHeight="1" x14ac:dyDescent="0.4">
      <c r="B2592" s="187" t="s">
        <v>446</v>
      </c>
      <c r="C2592" s="187" t="s">
        <v>459</v>
      </c>
      <c r="D2592" s="187" t="s">
        <v>421</v>
      </c>
      <c r="E2592" s="187" t="s">
        <v>439</v>
      </c>
      <c r="F2592" s="187">
        <v>10</v>
      </c>
      <c r="G2592" s="187"/>
      <c r="H2592" s="187"/>
      <c r="I2592" s="187" t="s">
        <v>412</v>
      </c>
      <c r="J2592" s="187" t="s">
        <v>433</v>
      </c>
      <c r="K2592" s="187">
        <v>0.54</v>
      </c>
      <c r="L2592" s="187">
        <v>1.5</v>
      </c>
    </row>
    <row r="2593" spans="2:12" ht="20.100000000000001" customHeight="1" x14ac:dyDescent="0.4">
      <c r="B2593" s="187" t="s">
        <v>446</v>
      </c>
      <c r="C2593" s="187" t="s">
        <v>459</v>
      </c>
      <c r="D2593" s="187" t="s">
        <v>423</v>
      </c>
      <c r="E2593" s="187" t="s">
        <v>424</v>
      </c>
      <c r="F2593" s="187">
        <v>10</v>
      </c>
      <c r="G2593" s="187"/>
      <c r="H2593" s="187"/>
      <c r="I2593" s="187" t="s">
        <v>418</v>
      </c>
      <c r="J2593" s="187" t="s">
        <v>433</v>
      </c>
      <c r="K2593" s="187">
        <v>0.39</v>
      </c>
      <c r="L2593" s="187">
        <v>1.5</v>
      </c>
    </row>
    <row r="2594" spans="2:12" ht="20.100000000000001" customHeight="1" x14ac:dyDescent="0.4">
      <c r="B2594" s="187" t="s">
        <v>446</v>
      </c>
      <c r="C2594" s="187" t="s">
        <v>459</v>
      </c>
      <c r="D2594" s="187" t="s">
        <v>448</v>
      </c>
      <c r="E2594" s="187" t="s">
        <v>449</v>
      </c>
      <c r="F2594" s="187">
        <v>10</v>
      </c>
      <c r="G2594" s="187"/>
      <c r="H2594" s="187"/>
      <c r="I2594" s="187" t="s">
        <v>418</v>
      </c>
      <c r="J2594" s="187" t="s">
        <v>433</v>
      </c>
      <c r="K2594" s="187">
        <v>0.52</v>
      </c>
      <c r="L2594" s="187">
        <v>1.5</v>
      </c>
    </row>
    <row r="2595" spans="2:12" ht="20.100000000000001" customHeight="1" x14ac:dyDescent="0.4">
      <c r="B2595" s="187" t="s">
        <v>446</v>
      </c>
      <c r="C2595" s="187" t="s">
        <v>459</v>
      </c>
      <c r="D2595" s="187" t="s">
        <v>450</v>
      </c>
      <c r="E2595" s="187" t="s">
        <v>451</v>
      </c>
      <c r="F2595" s="187">
        <v>10</v>
      </c>
      <c r="G2595" s="187"/>
      <c r="H2595" s="187"/>
      <c r="I2595" s="187" t="s">
        <v>418</v>
      </c>
      <c r="J2595" s="187" t="s">
        <v>433</v>
      </c>
      <c r="K2595" s="187">
        <v>0.52</v>
      </c>
      <c r="L2595" s="187">
        <v>1.5</v>
      </c>
    </row>
    <row r="2596" spans="2:12" ht="20.100000000000001" customHeight="1" x14ac:dyDescent="0.4">
      <c r="B2596" s="187" t="s">
        <v>446</v>
      </c>
      <c r="C2596" s="187" t="s">
        <v>459</v>
      </c>
      <c r="D2596" s="187" t="s">
        <v>399</v>
      </c>
      <c r="E2596" s="187" t="s">
        <v>437</v>
      </c>
      <c r="F2596" s="187">
        <v>10</v>
      </c>
      <c r="G2596" s="187"/>
      <c r="H2596" s="187"/>
      <c r="I2596" s="187" t="s">
        <v>442</v>
      </c>
      <c r="J2596" s="187" t="s">
        <v>433</v>
      </c>
      <c r="K2596" s="187">
        <v>0.52</v>
      </c>
      <c r="L2596" s="187">
        <v>1.5</v>
      </c>
    </row>
    <row r="2597" spans="2:12" ht="20.100000000000001" customHeight="1" x14ac:dyDescent="0.4">
      <c r="B2597" s="187" t="s">
        <v>446</v>
      </c>
      <c r="C2597" s="187" t="s">
        <v>459</v>
      </c>
      <c r="D2597" s="187" t="s">
        <v>419</v>
      </c>
      <c r="E2597" s="187" t="s">
        <v>418</v>
      </c>
      <c r="F2597" s="187">
        <v>10</v>
      </c>
      <c r="G2597" s="187"/>
      <c r="H2597" s="187"/>
      <c r="I2597" s="187" t="s">
        <v>420</v>
      </c>
      <c r="J2597" s="187" t="s">
        <v>433</v>
      </c>
      <c r="K2597" s="187">
        <v>0.52</v>
      </c>
      <c r="L2597" s="187">
        <v>1.5</v>
      </c>
    </row>
    <row r="2598" spans="2:12" ht="20.100000000000001" customHeight="1" x14ac:dyDescent="0.4">
      <c r="B2598" s="187" t="s">
        <v>446</v>
      </c>
      <c r="C2598" s="187" t="s">
        <v>459</v>
      </c>
      <c r="D2598" s="187" t="s">
        <v>419</v>
      </c>
      <c r="E2598" s="187" t="s">
        <v>412</v>
      </c>
      <c r="F2598" s="187">
        <v>10</v>
      </c>
      <c r="G2598" s="187"/>
      <c r="H2598" s="187"/>
      <c r="I2598" s="187" t="s">
        <v>438</v>
      </c>
      <c r="J2598" s="187" t="s">
        <v>433</v>
      </c>
      <c r="K2598" s="187">
        <v>0.53</v>
      </c>
      <c r="L2598" s="187">
        <v>1.5</v>
      </c>
    </row>
    <row r="2599" spans="2:12" ht="20.100000000000001" customHeight="1" x14ac:dyDescent="0.4">
      <c r="B2599" s="187" t="s">
        <v>446</v>
      </c>
      <c r="C2599" s="187" t="s">
        <v>459</v>
      </c>
      <c r="D2599" s="187" t="s">
        <v>421</v>
      </c>
      <c r="E2599" s="187" t="s">
        <v>418</v>
      </c>
      <c r="F2599" s="187">
        <v>10</v>
      </c>
      <c r="G2599" s="187"/>
      <c r="H2599" s="187"/>
      <c r="I2599" s="187" t="s">
        <v>422</v>
      </c>
      <c r="J2599" s="187" t="s">
        <v>433</v>
      </c>
      <c r="K2599" s="187">
        <v>0.52</v>
      </c>
      <c r="L2599" s="187">
        <v>1.5</v>
      </c>
    </row>
    <row r="2600" spans="2:12" ht="20.100000000000001" customHeight="1" x14ac:dyDescent="0.4">
      <c r="B2600" s="187" t="s">
        <v>446</v>
      </c>
      <c r="C2600" s="187" t="s">
        <v>459</v>
      </c>
      <c r="D2600" s="187" t="s">
        <v>421</v>
      </c>
      <c r="E2600" s="187" t="s">
        <v>412</v>
      </c>
      <c r="F2600" s="187">
        <v>10</v>
      </c>
      <c r="G2600" s="187"/>
      <c r="H2600" s="187"/>
      <c r="I2600" s="187" t="s">
        <v>439</v>
      </c>
      <c r="J2600" s="187" t="s">
        <v>433</v>
      </c>
      <c r="K2600" s="187">
        <v>0.53</v>
      </c>
      <c r="L2600" s="187">
        <v>1.5</v>
      </c>
    </row>
    <row r="2601" spans="2:12" ht="20.100000000000001" customHeight="1" x14ac:dyDescent="0.4">
      <c r="B2601" s="187" t="s">
        <v>446</v>
      </c>
      <c r="C2601" s="187" t="s">
        <v>459</v>
      </c>
      <c r="D2601" s="187" t="s">
        <v>423</v>
      </c>
      <c r="E2601" s="187" t="s">
        <v>418</v>
      </c>
      <c r="F2601" s="187">
        <v>10</v>
      </c>
      <c r="G2601" s="187"/>
      <c r="H2601" s="187"/>
      <c r="I2601" s="187" t="s">
        <v>424</v>
      </c>
      <c r="J2601" s="187" t="s">
        <v>433</v>
      </c>
      <c r="K2601" s="187">
        <v>0.49</v>
      </c>
      <c r="L2601" s="187">
        <v>1.5</v>
      </c>
    </row>
    <row r="2602" spans="2:12" ht="20.100000000000001" customHeight="1" x14ac:dyDescent="0.4">
      <c r="B2602" s="187" t="s">
        <v>446</v>
      </c>
      <c r="C2602" s="187" t="s">
        <v>459</v>
      </c>
      <c r="D2602" s="187" t="s">
        <v>448</v>
      </c>
      <c r="E2602" s="187" t="s">
        <v>418</v>
      </c>
      <c r="F2602" s="187">
        <v>10</v>
      </c>
      <c r="G2602" s="187"/>
      <c r="H2602" s="187"/>
      <c r="I2602" s="187" t="s">
        <v>449</v>
      </c>
      <c r="J2602" s="187" t="s">
        <v>433</v>
      </c>
      <c r="K2602" s="187">
        <v>0.52</v>
      </c>
      <c r="L2602" s="187">
        <v>1.5</v>
      </c>
    </row>
    <row r="2603" spans="2:12" ht="20.100000000000001" customHeight="1" x14ac:dyDescent="0.4">
      <c r="B2603" s="187" t="s">
        <v>446</v>
      </c>
      <c r="C2603" s="187" t="s">
        <v>459</v>
      </c>
      <c r="D2603" s="187" t="s">
        <v>450</v>
      </c>
      <c r="E2603" s="187" t="s">
        <v>418</v>
      </c>
      <c r="F2603" s="187">
        <v>10</v>
      </c>
      <c r="G2603" s="187"/>
      <c r="H2603" s="187"/>
      <c r="I2603" s="187" t="s">
        <v>451</v>
      </c>
      <c r="J2603" s="187" t="s">
        <v>433</v>
      </c>
      <c r="K2603" s="187">
        <v>0.52</v>
      </c>
      <c r="L2603" s="187">
        <v>1.5</v>
      </c>
    </row>
    <row r="2604" spans="2:12" ht="20.100000000000001" customHeight="1" x14ac:dyDescent="0.4">
      <c r="B2604" s="187" t="s">
        <v>446</v>
      </c>
      <c r="C2604" s="187" t="s">
        <v>447</v>
      </c>
      <c r="D2604" s="187" t="s">
        <v>419</v>
      </c>
      <c r="E2604" s="187" t="s">
        <v>438</v>
      </c>
      <c r="F2604" s="187">
        <v>9</v>
      </c>
      <c r="G2604" s="187"/>
      <c r="H2604" s="187"/>
      <c r="I2604" s="187" t="s">
        <v>407</v>
      </c>
      <c r="J2604" s="187" t="s">
        <v>433</v>
      </c>
      <c r="K2604" s="187">
        <v>0.43</v>
      </c>
      <c r="L2604" s="187">
        <v>1.5</v>
      </c>
    </row>
    <row r="2605" spans="2:12" ht="20.100000000000001" customHeight="1" x14ac:dyDescent="0.4">
      <c r="B2605" s="187" t="s">
        <v>446</v>
      </c>
      <c r="C2605" s="187" t="s">
        <v>447</v>
      </c>
      <c r="D2605" s="187" t="s">
        <v>421</v>
      </c>
      <c r="E2605" s="187" t="s">
        <v>439</v>
      </c>
      <c r="F2605" s="187">
        <v>9</v>
      </c>
      <c r="G2605" s="187"/>
      <c r="H2605" s="187"/>
      <c r="I2605" s="187" t="s">
        <v>407</v>
      </c>
      <c r="J2605" s="187" t="s">
        <v>433</v>
      </c>
      <c r="K2605" s="187">
        <v>0.43</v>
      </c>
      <c r="L2605" s="187">
        <v>1.5</v>
      </c>
    </row>
    <row r="2606" spans="2:12" ht="20.100000000000001" customHeight="1" x14ac:dyDescent="0.4">
      <c r="B2606" s="187" t="s">
        <v>446</v>
      </c>
      <c r="C2606" s="187" t="s">
        <v>452</v>
      </c>
      <c r="D2606" s="187" t="s">
        <v>419</v>
      </c>
      <c r="E2606" s="187" t="s">
        <v>407</v>
      </c>
      <c r="F2606" s="187">
        <v>9</v>
      </c>
      <c r="G2606" s="187"/>
      <c r="H2606" s="187"/>
      <c r="I2606" s="187" t="s">
        <v>438</v>
      </c>
      <c r="J2606" s="187" t="s">
        <v>433</v>
      </c>
      <c r="K2606" s="187">
        <v>0.38</v>
      </c>
      <c r="L2606" s="187">
        <v>1.5</v>
      </c>
    </row>
    <row r="2607" spans="2:12" ht="20.100000000000001" customHeight="1" x14ac:dyDescent="0.4">
      <c r="B2607" s="187" t="s">
        <v>446</v>
      </c>
      <c r="C2607" s="187" t="s">
        <v>452</v>
      </c>
      <c r="D2607" s="187" t="s">
        <v>421</v>
      </c>
      <c r="E2607" s="187" t="s">
        <v>407</v>
      </c>
      <c r="F2607" s="187">
        <v>9</v>
      </c>
      <c r="G2607" s="187"/>
      <c r="H2607" s="187"/>
      <c r="I2607" s="187" t="s">
        <v>439</v>
      </c>
      <c r="J2607" s="187" t="s">
        <v>433</v>
      </c>
      <c r="K2607" s="187">
        <v>0.38</v>
      </c>
      <c r="L2607" s="187">
        <v>1.5</v>
      </c>
    </row>
    <row r="2608" spans="2:12" ht="20.100000000000001" customHeight="1" x14ac:dyDescent="0.4">
      <c r="B2608" s="187" t="s">
        <v>446</v>
      </c>
      <c r="C2608" s="187" t="s">
        <v>460</v>
      </c>
      <c r="D2608" s="187" t="s">
        <v>419</v>
      </c>
      <c r="E2608" s="187" t="s">
        <v>438</v>
      </c>
      <c r="F2608" s="187">
        <v>10</v>
      </c>
      <c r="G2608" s="187"/>
      <c r="H2608" s="187"/>
      <c r="I2608" s="187" t="s">
        <v>429</v>
      </c>
      <c r="J2608" s="187" t="s">
        <v>433</v>
      </c>
      <c r="K2608" s="187">
        <v>0.4</v>
      </c>
      <c r="L2608" s="187">
        <v>1.5</v>
      </c>
    </row>
    <row r="2609" spans="2:12" ht="20.100000000000001" customHeight="1" x14ac:dyDescent="0.4">
      <c r="B2609" s="187" t="s">
        <v>446</v>
      </c>
      <c r="C2609" s="187" t="s">
        <v>460</v>
      </c>
      <c r="D2609" s="187" t="s">
        <v>419</v>
      </c>
      <c r="E2609" s="187" t="s">
        <v>429</v>
      </c>
      <c r="F2609" s="187">
        <v>10</v>
      </c>
      <c r="G2609" s="187"/>
      <c r="H2609" s="187"/>
      <c r="I2609" s="187" t="s">
        <v>438</v>
      </c>
      <c r="J2609" s="187" t="s">
        <v>433</v>
      </c>
      <c r="K2609" s="187">
        <v>0.36</v>
      </c>
      <c r="L2609" s="187">
        <v>1.5</v>
      </c>
    </row>
    <row r="2610" spans="2:12" ht="20.100000000000001" customHeight="1" x14ac:dyDescent="0.4">
      <c r="B2610" s="187" t="s">
        <v>446</v>
      </c>
      <c r="C2610" s="187" t="s">
        <v>459</v>
      </c>
      <c r="D2610" s="187" t="s">
        <v>419</v>
      </c>
      <c r="E2610" s="187" t="s">
        <v>420</v>
      </c>
      <c r="F2610" s="187">
        <v>14</v>
      </c>
      <c r="G2610" s="187"/>
      <c r="H2610" s="187"/>
      <c r="I2610" s="187" t="s">
        <v>418</v>
      </c>
      <c r="J2610" s="187" t="s">
        <v>464</v>
      </c>
      <c r="K2610" s="187">
        <v>0.54</v>
      </c>
      <c r="L2610" s="187">
        <v>1.5</v>
      </c>
    </row>
    <row r="2611" spans="2:12" ht="20.100000000000001" customHeight="1" x14ac:dyDescent="0.4">
      <c r="B2611" s="187" t="s">
        <v>446</v>
      </c>
      <c r="C2611" s="187" t="s">
        <v>459</v>
      </c>
      <c r="D2611" s="187" t="s">
        <v>419</v>
      </c>
      <c r="E2611" s="187" t="s">
        <v>438</v>
      </c>
      <c r="F2611" s="187">
        <v>14</v>
      </c>
      <c r="G2611" s="187"/>
      <c r="H2611" s="187"/>
      <c r="I2611" s="187" t="s">
        <v>412</v>
      </c>
      <c r="J2611" s="187" t="s">
        <v>464</v>
      </c>
      <c r="K2611" s="187">
        <v>0.54</v>
      </c>
      <c r="L2611" s="187">
        <v>1.5</v>
      </c>
    </row>
    <row r="2612" spans="2:12" ht="20.100000000000001" customHeight="1" x14ac:dyDescent="0.4">
      <c r="B2612" s="187" t="s">
        <v>446</v>
      </c>
      <c r="C2612" s="187" t="s">
        <v>459</v>
      </c>
      <c r="D2612" s="187" t="s">
        <v>419</v>
      </c>
      <c r="E2612" s="187" t="s">
        <v>438</v>
      </c>
      <c r="F2612" s="187">
        <v>13</v>
      </c>
      <c r="G2612" s="187"/>
      <c r="H2612" s="187"/>
      <c r="I2612" s="187" t="s">
        <v>418</v>
      </c>
      <c r="J2612" s="187" t="s">
        <v>464</v>
      </c>
      <c r="K2612" s="187">
        <v>0.54</v>
      </c>
      <c r="L2612" s="187">
        <v>1.5</v>
      </c>
    </row>
    <row r="2613" spans="2:12" ht="20.100000000000001" customHeight="1" x14ac:dyDescent="0.4">
      <c r="B2613" s="187" t="s">
        <v>446</v>
      </c>
      <c r="C2613" s="187" t="s">
        <v>459</v>
      </c>
      <c r="D2613" s="187" t="s">
        <v>421</v>
      </c>
      <c r="E2613" s="187" t="s">
        <v>422</v>
      </c>
      <c r="F2613" s="187">
        <v>14</v>
      </c>
      <c r="G2613" s="187"/>
      <c r="H2613" s="187"/>
      <c r="I2613" s="187" t="s">
        <v>418</v>
      </c>
      <c r="J2613" s="187" t="s">
        <v>464</v>
      </c>
      <c r="K2613" s="187">
        <v>0.54</v>
      </c>
      <c r="L2613" s="187">
        <v>1.5</v>
      </c>
    </row>
    <row r="2614" spans="2:12" ht="20.100000000000001" customHeight="1" x14ac:dyDescent="0.4">
      <c r="B2614" s="187" t="s">
        <v>446</v>
      </c>
      <c r="C2614" s="187" t="s">
        <v>459</v>
      </c>
      <c r="D2614" s="187" t="s">
        <v>421</v>
      </c>
      <c r="E2614" s="187" t="s">
        <v>439</v>
      </c>
      <c r="F2614" s="187">
        <v>14</v>
      </c>
      <c r="G2614" s="187"/>
      <c r="H2614" s="187"/>
      <c r="I2614" s="187" t="s">
        <v>412</v>
      </c>
      <c r="J2614" s="187" t="s">
        <v>464</v>
      </c>
      <c r="K2614" s="187">
        <v>0.54</v>
      </c>
      <c r="L2614" s="187">
        <v>1.5</v>
      </c>
    </row>
    <row r="2615" spans="2:12" ht="20.100000000000001" customHeight="1" x14ac:dyDescent="0.4">
      <c r="B2615" s="187" t="s">
        <v>446</v>
      </c>
      <c r="C2615" s="187" t="s">
        <v>459</v>
      </c>
      <c r="D2615" s="187" t="s">
        <v>421</v>
      </c>
      <c r="E2615" s="187" t="s">
        <v>439</v>
      </c>
      <c r="F2615" s="187">
        <v>13</v>
      </c>
      <c r="G2615" s="187"/>
      <c r="H2615" s="187"/>
      <c r="I2615" s="187" t="s">
        <v>418</v>
      </c>
      <c r="J2615" s="187" t="s">
        <v>464</v>
      </c>
      <c r="K2615" s="187">
        <v>0.54</v>
      </c>
      <c r="L2615" s="187">
        <v>1.5</v>
      </c>
    </row>
    <row r="2616" spans="2:12" ht="20.100000000000001" customHeight="1" x14ac:dyDescent="0.4">
      <c r="B2616" s="187" t="s">
        <v>446</v>
      </c>
      <c r="C2616" s="187" t="s">
        <v>459</v>
      </c>
      <c r="D2616" s="187" t="s">
        <v>423</v>
      </c>
      <c r="E2616" s="187" t="s">
        <v>424</v>
      </c>
      <c r="F2616" s="187">
        <v>14</v>
      </c>
      <c r="G2616" s="187"/>
      <c r="H2616" s="187"/>
      <c r="I2616" s="187" t="s">
        <v>418</v>
      </c>
      <c r="J2616" s="187" t="s">
        <v>464</v>
      </c>
      <c r="K2616" s="187">
        <v>0.39</v>
      </c>
      <c r="L2616" s="187">
        <v>1.5</v>
      </c>
    </row>
    <row r="2617" spans="2:12" ht="20.100000000000001" customHeight="1" x14ac:dyDescent="0.4">
      <c r="B2617" s="187" t="s">
        <v>446</v>
      </c>
      <c r="C2617" s="187" t="s">
        <v>459</v>
      </c>
      <c r="D2617" s="187" t="s">
        <v>448</v>
      </c>
      <c r="E2617" s="187" t="s">
        <v>449</v>
      </c>
      <c r="F2617" s="187">
        <v>14</v>
      </c>
      <c r="G2617" s="187"/>
      <c r="H2617" s="187"/>
      <c r="I2617" s="187" t="s">
        <v>418</v>
      </c>
      <c r="J2617" s="187" t="s">
        <v>464</v>
      </c>
      <c r="K2617" s="187">
        <v>0.52</v>
      </c>
      <c r="L2617" s="187">
        <v>1.5</v>
      </c>
    </row>
    <row r="2618" spans="2:12" ht="20.100000000000001" customHeight="1" x14ac:dyDescent="0.4">
      <c r="B2618" s="187" t="s">
        <v>446</v>
      </c>
      <c r="C2618" s="187" t="s">
        <v>459</v>
      </c>
      <c r="D2618" s="187" t="s">
        <v>450</v>
      </c>
      <c r="E2618" s="187" t="s">
        <v>451</v>
      </c>
      <c r="F2618" s="187">
        <v>14</v>
      </c>
      <c r="G2618" s="187"/>
      <c r="H2618" s="187"/>
      <c r="I2618" s="187" t="s">
        <v>418</v>
      </c>
      <c r="J2618" s="187" t="s">
        <v>464</v>
      </c>
      <c r="K2618" s="187">
        <v>0.52</v>
      </c>
      <c r="L2618" s="187">
        <v>1.5</v>
      </c>
    </row>
    <row r="2619" spans="2:12" ht="20.100000000000001" customHeight="1" x14ac:dyDescent="0.4">
      <c r="B2619" s="187" t="s">
        <v>446</v>
      </c>
      <c r="C2619" s="187" t="s">
        <v>459</v>
      </c>
      <c r="D2619" s="187" t="s">
        <v>419</v>
      </c>
      <c r="E2619" s="187" t="s">
        <v>418</v>
      </c>
      <c r="F2619" s="187">
        <v>14</v>
      </c>
      <c r="G2619" s="187"/>
      <c r="H2619" s="187"/>
      <c r="I2619" s="187" t="s">
        <v>420</v>
      </c>
      <c r="J2619" s="187" t="s">
        <v>464</v>
      </c>
      <c r="K2619" s="187">
        <v>0.52</v>
      </c>
      <c r="L2619" s="187">
        <v>1.5</v>
      </c>
    </row>
    <row r="2620" spans="2:12" ht="20.100000000000001" customHeight="1" x14ac:dyDescent="0.4">
      <c r="B2620" s="187" t="s">
        <v>446</v>
      </c>
      <c r="C2620" s="187" t="s">
        <v>459</v>
      </c>
      <c r="D2620" s="187" t="s">
        <v>419</v>
      </c>
      <c r="E2620" s="187" t="s">
        <v>412</v>
      </c>
      <c r="F2620" s="187">
        <v>14</v>
      </c>
      <c r="G2620" s="187"/>
      <c r="H2620" s="187"/>
      <c r="I2620" s="187" t="s">
        <v>438</v>
      </c>
      <c r="J2620" s="187" t="s">
        <v>464</v>
      </c>
      <c r="K2620" s="187">
        <v>0.53</v>
      </c>
      <c r="L2620" s="187">
        <v>1.5</v>
      </c>
    </row>
    <row r="2621" spans="2:12" ht="20.100000000000001" customHeight="1" x14ac:dyDescent="0.4">
      <c r="B2621" s="187" t="s">
        <v>446</v>
      </c>
      <c r="C2621" s="187" t="s">
        <v>459</v>
      </c>
      <c r="D2621" s="187" t="s">
        <v>419</v>
      </c>
      <c r="E2621" s="187" t="s">
        <v>418</v>
      </c>
      <c r="F2621" s="187">
        <v>13</v>
      </c>
      <c r="G2621" s="187"/>
      <c r="H2621" s="187"/>
      <c r="I2621" s="187" t="s">
        <v>438</v>
      </c>
      <c r="J2621" s="187" t="s">
        <v>464</v>
      </c>
      <c r="K2621" s="187">
        <v>0.52</v>
      </c>
      <c r="L2621" s="187">
        <v>1.5</v>
      </c>
    </row>
    <row r="2622" spans="2:12" ht="20.100000000000001" customHeight="1" x14ac:dyDescent="0.4">
      <c r="B2622" s="187" t="s">
        <v>446</v>
      </c>
      <c r="C2622" s="187" t="s">
        <v>459</v>
      </c>
      <c r="D2622" s="187" t="s">
        <v>421</v>
      </c>
      <c r="E2622" s="187" t="s">
        <v>418</v>
      </c>
      <c r="F2622" s="187">
        <v>14</v>
      </c>
      <c r="G2622" s="187"/>
      <c r="H2622" s="187"/>
      <c r="I2622" s="187" t="s">
        <v>422</v>
      </c>
      <c r="J2622" s="187" t="s">
        <v>464</v>
      </c>
      <c r="K2622" s="187">
        <v>0.52</v>
      </c>
      <c r="L2622" s="187">
        <v>1.5</v>
      </c>
    </row>
    <row r="2623" spans="2:12" ht="20.100000000000001" customHeight="1" x14ac:dyDescent="0.4">
      <c r="B2623" s="187" t="s">
        <v>446</v>
      </c>
      <c r="C2623" s="187" t="s">
        <v>459</v>
      </c>
      <c r="D2623" s="187" t="s">
        <v>421</v>
      </c>
      <c r="E2623" s="187" t="s">
        <v>412</v>
      </c>
      <c r="F2623" s="187">
        <v>14</v>
      </c>
      <c r="G2623" s="187"/>
      <c r="H2623" s="187"/>
      <c r="I2623" s="187" t="s">
        <v>439</v>
      </c>
      <c r="J2623" s="187" t="s">
        <v>464</v>
      </c>
      <c r="K2623" s="187">
        <v>0.53</v>
      </c>
      <c r="L2623" s="187">
        <v>1.5</v>
      </c>
    </row>
    <row r="2624" spans="2:12" ht="20.100000000000001" customHeight="1" x14ac:dyDescent="0.4">
      <c r="B2624" s="187" t="s">
        <v>446</v>
      </c>
      <c r="C2624" s="187" t="s">
        <v>459</v>
      </c>
      <c r="D2624" s="187" t="s">
        <v>421</v>
      </c>
      <c r="E2624" s="187" t="s">
        <v>418</v>
      </c>
      <c r="F2624" s="187">
        <v>13</v>
      </c>
      <c r="G2624" s="187"/>
      <c r="H2624" s="187"/>
      <c r="I2624" s="187" t="s">
        <v>439</v>
      </c>
      <c r="J2624" s="187" t="s">
        <v>464</v>
      </c>
      <c r="K2624" s="187">
        <v>0.52</v>
      </c>
      <c r="L2624" s="187">
        <v>1.5</v>
      </c>
    </row>
    <row r="2625" spans="2:12" ht="20.100000000000001" customHeight="1" x14ac:dyDescent="0.4">
      <c r="B2625" s="187" t="s">
        <v>446</v>
      </c>
      <c r="C2625" s="187" t="s">
        <v>459</v>
      </c>
      <c r="D2625" s="187" t="s">
        <v>423</v>
      </c>
      <c r="E2625" s="187" t="s">
        <v>418</v>
      </c>
      <c r="F2625" s="187">
        <v>14</v>
      </c>
      <c r="G2625" s="187"/>
      <c r="H2625" s="187"/>
      <c r="I2625" s="187" t="s">
        <v>424</v>
      </c>
      <c r="J2625" s="187" t="s">
        <v>464</v>
      </c>
      <c r="K2625" s="187">
        <v>0.49</v>
      </c>
      <c r="L2625" s="187">
        <v>1.5</v>
      </c>
    </row>
    <row r="2626" spans="2:12" ht="20.100000000000001" customHeight="1" x14ac:dyDescent="0.4">
      <c r="B2626" s="187" t="s">
        <v>446</v>
      </c>
      <c r="C2626" s="187" t="s">
        <v>459</v>
      </c>
      <c r="D2626" s="187" t="s">
        <v>448</v>
      </c>
      <c r="E2626" s="187" t="s">
        <v>418</v>
      </c>
      <c r="F2626" s="187">
        <v>14</v>
      </c>
      <c r="G2626" s="187"/>
      <c r="H2626" s="187"/>
      <c r="I2626" s="187" t="s">
        <v>449</v>
      </c>
      <c r="J2626" s="187" t="s">
        <v>464</v>
      </c>
      <c r="K2626" s="187">
        <v>0.52</v>
      </c>
      <c r="L2626" s="187">
        <v>1.5</v>
      </c>
    </row>
    <row r="2627" spans="2:12" ht="20.100000000000001" customHeight="1" x14ac:dyDescent="0.4">
      <c r="B2627" s="187" t="s">
        <v>446</v>
      </c>
      <c r="C2627" s="187" t="s">
        <v>459</v>
      </c>
      <c r="D2627" s="187" t="s">
        <v>450</v>
      </c>
      <c r="E2627" s="187" t="s">
        <v>418</v>
      </c>
      <c r="F2627" s="187">
        <v>14</v>
      </c>
      <c r="G2627" s="187"/>
      <c r="H2627" s="187"/>
      <c r="I2627" s="187" t="s">
        <v>451</v>
      </c>
      <c r="J2627" s="187" t="s">
        <v>464</v>
      </c>
      <c r="K2627" s="187">
        <v>0.52</v>
      </c>
      <c r="L2627" s="187">
        <v>1.5</v>
      </c>
    </row>
    <row r="2628" spans="2:12" ht="20.100000000000001" customHeight="1" x14ac:dyDescent="0.4">
      <c r="B2628" s="187" t="s">
        <v>446</v>
      </c>
      <c r="C2628" s="187" t="s">
        <v>447</v>
      </c>
      <c r="D2628" s="187" t="s">
        <v>419</v>
      </c>
      <c r="E2628" s="187" t="s">
        <v>438</v>
      </c>
      <c r="F2628" s="187">
        <v>13</v>
      </c>
      <c r="G2628" s="187"/>
      <c r="H2628" s="187"/>
      <c r="I2628" s="187" t="s">
        <v>407</v>
      </c>
      <c r="J2628" s="187" t="s">
        <v>464</v>
      </c>
      <c r="K2628" s="187">
        <v>0.43</v>
      </c>
      <c r="L2628" s="187">
        <v>1.5</v>
      </c>
    </row>
    <row r="2629" spans="2:12" ht="20.100000000000001" customHeight="1" x14ac:dyDescent="0.4">
      <c r="B2629" s="187" t="s">
        <v>446</v>
      </c>
      <c r="C2629" s="187" t="s">
        <v>447</v>
      </c>
      <c r="D2629" s="187" t="s">
        <v>421</v>
      </c>
      <c r="E2629" s="187" t="s">
        <v>439</v>
      </c>
      <c r="F2629" s="187">
        <v>13</v>
      </c>
      <c r="G2629" s="187"/>
      <c r="H2629" s="187"/>
      <c r="I2629" s="187" t="s">
        <v>407</v>
      </c>
      <c r="J2629" s="187" t="s">
        <v>464</v>
      </c>
      <c r="K2629" s="187">
        <v>0.43</v>
      </c>
      <c r="L2629" s="187">
        <v>1.5</v>
      </c>
    </row>
    <row r="2630" spans="2:12" ht="20.100000000000001" customHeight="1" x14ac:dyDescent="0.4">
      <c r="B2630" s="187" t="s">
        <v>446</v>
      </c>
      <c r="C2630" s="187" t="s">
        <v>452</v>
      </c>
      <c r="D2630" s="187" t="s">
        <v>419</v>
      </c>
      <c r="E2630" s="187" t="s">
        <v>407</v>
      </c>
      <c r="F2630" s="187">
        <v>13</v>
      </c>
      <c r="G2630" s="187"/>
      <c r="H2630" s="187"/>
      <c r="I2630" s="187" t="s">
        <v>438</v>
      </c>
      <c r="J2630" s="187" t="s">
        <v>464</v>
      </c>
      <c r="K2630" s="187">
        <v>0.38</v>
      </c>
      <c r="L2630" s="187">
        <v>1.5</v>
      </c>
    </row>
    <row r="2631" spans="2:12" ht="20.100000000000001" customHeight="1" x14ac:dyDescent="0.4">
      <c r="B2631" s="187" t="s">
        <v>446</v>
      </c>
      <c r="C2631" s="187" t="s">
        <v>452</v>
      </c>
      <c r="D2631" s="187" t="s">
        <v>421</v>
      </c>
      <c r="E2631" s="187" t="s">
        <v>407</v>
      </c>
      <c r="F2631" s="187">
        <v>13</v>
      </c>
      <c r="G2631" s="187"/>
      <c r="H2631" s="187"/>
      <c r="I2631" s="187" t="s">
        <v>439</v>
      </c>
      <c r="J2631" s="187" t="s">
        <v>464</v>
      </c>
      <c r="K2631" s="187">
        <v>0.38</v>
      </c>
      <c r="L2631" s="187">
        <v>1.5</v>
      </c>
    </row>
    <row r="2632" spans="2:12" ht="20.100000000000001" customHeight="1" x14ac:dyDescent="0.4">
      <c r="B2632" s="187" t="s">
        <v>446</v>
      </c>
      <c r="C2632" s="187" t="s">
        <v>460</v>
      </c>
      <c r="D2632" s="187" t="s">
        <v>419</v>
      </c>
      <c r="E2632" s="187" t="s">
        <v>438</v>
      </c>
      <c r="F2632" s="187">
        <v>14</v>
      </c>
      <c r="G2632" s="187"/>
      <c r="H2632" s="187"/>
      <c r="I2632" s="187" t="s">
        <v>429</v>
      </c>
      <c r="J2632" s="187" t="s">
        <v>464</v>
      </c>
      <c r="K2632" s="187">
        <v>0.4</v>
      </c>
      <c r="L2632" s="187">
        <v>1.5</v>
      </c>
    </row>
    <row r="2633" spans="2:12" ht="20.100000000000001" customHeight="1" x14ac:dyDescent="0.4">
      <c r="B2633" s="187" t="s">
        <v>446</v>
      </c>
      <c r="C2633" s="187" t="s">
        <v>460</v>
      </c>
      <c r="D2633" s="187" t="s">
        <v>421</v>
      </c>
      <c r="E2633" s="187" t="s">
        <v>439</v>
      </c>
      <c r="F2633" s="187">
        <v>14</v>
      </c>
      <c r="G2633" s="187"/>
      <c r="H2633" s="187"/>
      <c r="I2633" s="187" t="s">
        <v>429</v>
      </c>
      <c r="J2633" s="187" t="s">
        <v>464</v>
      </c>
      <c r="K2633" s="187">
        <v>0.4</v>
      </c>
      <c r="L2633" s="187">
        <v>1.5</v>
      </c>
    </row>
    <row r="2634" spans="2:12" ht="20.100000000000001" customHeight="1" x14ac:dyDescent="0.4">
      <c r="B2634" s="187" t="s">
        <v>446</v>
      </c>
      <c r="C2634" s="187" t="s">
        <v>460</v>
      </c>
      <c r="D2634" s="187" t="s">
        <v>419</v>
      </c>
      <c r="E2634" s="187" t="s">
        <v>429</v>
      </c>
      <c r="F2634" s="187">
        <v>14</v>
      </c>
      <c r="G2634" s="187"/>
      <c r="H2634" s="187"/>
      <c r="I2634" s="187" t="s">
        <v>438</v>
      </c>
      <c r="J2634" s="187" t="s">
        <v>464</v>
      </c>
      <c r="K2634" s="187">
        <v>0.36</v>
      </c>
      <c r="L2634" s="187">
        <v>1.5</v>
      </c>
    </row>
    <row r="2635" spans="2:12" ht="20.100000000000001" customHeight="1" x14ac:dyDescent="0.4">
      <c r="B2635" s="187" t="s">
        <v>446</v>
      </c>
      <c r="C2635" s="187" t="s">
        <v>460</v>
      </c>
      <c r="D2635" s="187" t="s">
        <v>421</v>
      </c>
      <c r="E2635" s="187" t="s">
        <v>429</v>
      </c>
      <c r="F2635" s="187">
        <v>14</v>
      </c>
      <c r="G2635" s="187"/>
      <c r="H2635" s="187"/>
      <c r="I2635" s="187" t="s">
        <v>439</v>
      </c>
      <c r="J2635" s="187" t="s">
        <v>464</v>
      </c>
      <c r="K2635" s="187">
        <v>0.36</v>
      </c>
      <c r="L2635" s="187">
        <v>1.5</v>
      </c>
    </row>
    <row r="2636" spans="2:12" ht="20.100000000000001" customHeight="1" x14ac:dyDescent="0.4">
      <c r="B2636" s="187" t="s">
        <v>446</v>
      </c>
      <c r="C2636" s="187" t="s">
        <v>459</v>
      </c>
      <c r="D2636" s="187" t="s">
        <v>399</v>
      </c>
      <c r="E2636" s="187" t="s">
        <v>444</v>
      </c>
      <c r="F2636" s="187">
        <v>10</v>
      </c>
      <c r="G2636" s="187"/>
      <c r="H2636" s="187"/>
      <c r="I2636" s="187" t="s">
        <v>412</v>
      </c>
      <c r="J2636" s="187" t="s">
        <v>433</v>
      </c>
      <c r="K2636" s="187">
        <v>0.56999999999999995</v>
      </c>
      <c r="L2636" s="187">
        <v>1.5</v>
      </c>
    </row>
    <row r="2637" spans="2:12" ht="20.100000000000001" customHeight="1" x14ac:dyDescent="0.4">
      <c r="B2637" s="187" t="s">
        <v>446</v>
      </c>
      <c r="C2637" s="187" t="s">
        <v>459</v>
      </c>
      <c r="D2637" s="187" t="s">
        <v>405</v>
      </c>
      <c r="E2637" s="187" t="s">
        <v>406</v>
      </c>
      <c r="F2637" s="187">
        <v>10</v>
      </c>
      <c r="G2637" s="187"/>
      <c r="H2637" s="187"/>
      <c r="I2637" s="187" t="s">
        <v>412</v>
      </c>
      <c r="J2637" s="187" t="s">
        <v>433</v>
      </c>
      <c r="K2637" s="187">
        <v>0.56999999999999995</v>
      </c>
      <c r="L2637" s="187">
        <v>1.5</v>
      </c>
    </row>
    <row r="2638" spans="2:12" ht="20.100000000000001" customHeight="1" x14ac:dyDescent="0.4">
      <c r="B2638" s="187" t="s">
        <v>446</v>
      </c>
      <c r="C2638" s="187" t="s">
        <v>459</v>
      </c>
      <c r="D2638" s="187" t="s">
        <v>408</v>
      </c>
      <c r="E2638" s="187" t="s">
        <v>409</v>
      </c>
      <c r="F2638" s="187">
        <v>10</v>
      </c>
      <c r="G2638" s="187"/>
      <c r="H2638" s="187"/>
      <c r="I2638" s="187" t="s">
        <v>411</v>
      </c>
      <c r="J2638" s="187" t="s">
        <v>433</v>
      </c>
      <c r="K2638" s="187">
        <v>0.56999999999999995</v>
      </c>
      <c r="L2638" s="187">
        <v>1.5</v>
      </c>
    </row>
    <row r="2639" spans="2:12" ht="20.100000000000001" customHeight="1" x14ac:dyDescent="0.4">
      <c r="B2639" s="187" t="s">
        <v>446</v>
      </c>
      <c r="C2639" s="187" t="s">
        <v>459</v>
      </c>
      <c r="D2639" s="187" t="s">
        <v>453</v>
      </c>
      <c r="E2639" s="187" t="s">
        <v>412</v>
      </c>
      <c r="F2639" s="187">
        <v>10</v>
      </c>
      <c r="G2639" s="187"/>
      <c r="H2639" s="187"/>
      <c r="I2639" s="187" t="s">
        <v>454</v>
      </c>
      <c r="J2639" s="187" t="s">
        <v>433</v>
      </c>
      <c r="K2639" s="187">
        <v>0.53</v>
      </c>
      <c r="L2639" s="187">
        <v>1.5</v>
      </c>
    </row>
    <row r="2640" spans="2:12" ht="20.100000000000001" customHeight="1" x14ac:dyDescent="0.4">
      <c r="B2640" s="187" t="s">
        <v>446</v>
      </c>
      <c r="C2640" s="187" t="s">
        <v>459</v>
      </c>
      <c r="D2640" s="187" t="s">
        <v>455</v>
      </c>
      <c r="E2640" s="187" t="s">
        <v>412</v>
      </c>
      <c r="F2640" s="187">
        <v>10</v>
      </c>
      <c r="G2640" s="187"/>
      <c r="H2640" s="187"/>
      <c r="I2640" s="187" t="s">
        <v>456</v>
      </c>
      <c r="J2640" s="187" t="s">
        <v>433</v>
      </c>
      <c r="K2640" s="187">
        <v>0.53</v>
      </c>
      <c r="L2640" s="187">
        <v>1.5</v>
      </c>
    </row>
    <row r="2641" spans="2:12" ht="20.100000000000001" customHeight="1" x14ac:dyDescent="0.4">
      <c r="B2641" s="187" t="s">
        <v>446</v>
      </c>
      <c r="C2641" s="187" t="s">
        <v>459</v>
      </c>
      <c r="D2641" s="187" t="s">
        <v>399</v>
      </c>
      <c r="E2641" s="187" t="s">
        <v>412</v>
      </c>
      <c r="F2641" s="187">
        <v>10</v>
      </c>
      <c r="G2641" s="187"/>
      <c r="H2641" s="187"/>
      <c r="I2641" s="187" t="s">
        <v>444</v>
      </c>
      <c r="J2641" s="187" t="s">
        <v>433</v>
      </c>
      <c r="K2641" s="187">
        <v>0.53</v>
      </c>
      <c r="L2641" s="187">
        <v>1.5</v>
      </c>
    </row>
    <row r="2642" spans="2:12" ht="20.100000000000001" customHeight="1" x14ac:dyDescent="0.4">
      <c r="B2642" s="187" t="s">
        <v>446</v>
      </c>
      <c r="C2642" s="187" t="s">
        <v>459</v>
      </c>
      <c r="D2642" s="187" t="s">
        <v>405</v>
      </c>
      <c r="E2642" s="187" t="s">
        <v>412</v>
      </c>
      <c r="F2642" s="187">
        <v>10</v>
      </c>
      <c r="G2642" s="187"/>
      <c r="H2642" s="187"/>
      <c r="I2642" s="187" t="s">
        <v>406</v>
      </c>
      <c r="J2642" s="187" t="s">
        <v>433</v>
      </c>
      <c r="K2642" s="187">
        <v>0.53</v>
      </c>
      <c r="L2642" s="187">
        <v>1.5</v>
      </c>
    </row>
    <row r="2643" spans="2:12" ht="20.100000000000001" customHeight="1" x14ac:dyDescent="0.4">
      <c r="B2643" s="187" t="s">
        <v>446</v>
      </c>
      <c r="C2643" s="187" t="s">
        <v>459</v>
      </c>
      <c r="D2643" s="187" t="s">
        <v>408</v>
      </c>
      <c r="E2643" s="187" t="s">
        <v>411</v>
      </c>
      <c r="F2643" s="187">
        <v>10</v>
      </c>
      <c r="G2643" s="187"/>
      <c r="H2643" s="187"/>
      <c r="I2643" s="187" t="s">
        <v>409</v>
      </c>
      <c r="J2643" s="187" t="s">
        <v>433</v>
      </c>
      <c r="K2643" s="187">
        <v>0.54</v>
      </c>
      <c r="L2643" s="187">
        <v>1.5</v>
      </c>
    </row>
    <row r="2644" spans="2:12" ht="20.100000000000001" customHeight="1" x14ac:dyDescent="0.4">
      <c r="B2644" s="187" t="s">
        <v>446</v>
      </c>
      <c r="C2644" s="187" t="s">
        <v>460</v>
      </c>
      <c r="D2644" s="187" t="s">
        <v>399</v>
      </c>
      <c r="E2644" s="187" t="s">
        <v>444</v>
      </c>
      <c r="F2644" s="187">
        <v>10</v>
      </c>
      <c r="G2644" s="187"/>
      <c r="H2644" s="187"/>
      <c r="I2644" s="187" t="s">
        <v>429</v>
      </c>
      <c r="J2644" s="187" t="s">
        <v>433</v>
      </c>
      <c r="K2644" s="187">
        <v>0.42</v>
      </c>
      <c r="L2644" s="187">
        <v>1.5</v>
      </c>
    </row>
    <row r="2645" spans="2:12" ht="20.100000000000001" customHeight="1" x14ac:dyDescent="0.4">
      <c r="B2645" s="187" t="s">
        <v>446</v>
      </c>
      <c r="C2645" s="187" t="s">
        <v>460</v>
      </c>
      <c r="D2645" s="187" t="s">
        <v>405</v>
      </c>
      <c r="E2645" s="187" t="s">
        <v>406</v>
      </c>
      <c r="F2645" s="187">
        <v>10</v>
      </c>
      <c r="G2645" s="187"/>
      <c r="H2645" s="187"/>
      <c r="I2645" s="187" t="s">
        <v>429</v>
      </c>
      <c r="J2645" s="187" t="s">
        <v>433</v>
      </c>
      <c r="K2645" s="187">
        <v>0.42</v>
      </c>
      <c r="L2645" s="187">
        <v>1.5</v>
      </c>
    </row>
    <row r="2646" spans="2:12" ht="20.100000000000001" customHeight="1" x14ac:dyDescent="0.4">
      <c r="B2646" s="187" t="s">
        <v>446</v>
      </c>
      <c r="C2646" s="187" t="s">
        <v>460</v>
      </c>
      <c r="D2646" s="187" t="s">
        <v>408</v>
      </c>
      <c r="E2646" s="187" t="s">
        <v>409</v>
      </c>
      <c r="F2646" s="187">
        <v>10</v>
      </c>
      <c r="G2646" s="187"/>
      <c r="H2646" s="187"/>
      <c r="I2646" s="187" t="s">
        <v>428</v>
      </c>
      <c r="J2646" s="187" t="s">
        <v>433</v>
      </c>
      <c r="K2646" s="187">
        <v>0.42</v>
      </c>
      <c r="L2646" s="187">
        <v>1.5</v>
      </c>
    </row>
    <row r="2647" spans="2:12" ht="20.100000000000001" customHeight="1" x14ac:dyDescent="0.4">
      <c r="B2647" s="187" t="s">
        <v>446</v>
      </c>
      <c r="C2647" s="187" t="s">
        <v>460</v>
      </c>
      <c r="D2647" s="187" t="s">
        <v>453</v>
      </c>
      <c r="E2647" s="187" t="s">
        <v>429</v>
      </c>
      <c r="F2647" s="187">
        <v>10</v>
      </c>
      <c r="G2647" s="187"/>
      <c r="H2647" s="187"/>
      <c r="I2647" s="187" t="s">
        <v>454</v>
      </c>
      <c r="J2647" s="187" t="s">
        <v>433</v>
      </c>
      <c r="K2647" s="187">
        <v>0.37</v>
      </c>
      <c r="L2647" s="187">
        <v>1.5</v>
      </c>
    </row>
    <row r="2648" spans="2:12" ht="20.100000000000001" customHeight="1" x14ac:dyDescent="0.4">
      <c r="B2648" s="187" t="s">
        <v>446</v>
      </c>
      <c r="C2648" s="187" t="s">
        <v>460</v>
      </c>
      <c r="D2648" s="187" t="s">
        <v>455</v>
      </c>
      <c r="E2648" s="187" t="s">
        <v>429</v>
      </c>
      <c r="F2648" s="187">
        <v>10</v>
      </c>
      <c r="G2648" s="187"/>
      <c r="H2648" s="187"/>
      <c r="I2648" s="187" t="s">
        <v>456</v>
      </c>
      <c r="J2648" s="187" t="s">
        <v>433</v>
      </c>
      <c r="K2648" s="187">
        <v>0.37</v>
      </c>
      <c r="L2648" s="187">
        <v>1.5</v>
      </c>
    </row>
    <row r="2649" spans="2:12" ht="20.100000000000001" customHeight="1" x14ac:dyDescent="0.4">
      <c r="B2649" s="187" t="s">
        <v>446</v>
      </c>
      <c r="C2649" s="187" t="s">
        <v>460</v>
      </c>
      <c r="D2649" s="187" t="s">
        <v>399</v>
      </c>
      <c r="E2649" s="187" t="s">
        <v>429</v>
      </c>
      <c r="F2649" s="187">
        <v>10</v>
      </c>
      <c r="G2649" s="187"/>
      <c r="H2649" s="187"/>
      <c r="I2649" s="187" t="s">
        <v>444</v>
      </c>
      <c r="J2649" s="187" t="s">
        <v>433</v>
      </c>
      <c r="K2649" s="187">
        <v>0.37</v>
      </c>
      <c r="L2649" s="187">
        <v>1.5</v>
      </c>
    </row>
    <row r="2650" spans="2:12" ht="20.100000000000001" customHeight="1" x14ac:dyDescent="0.4">
      <c r="B2650" s="187" t="s">
        <v>446</v>
      </c>
      <c r="C2650" s="187" t="s">
        <v>460</v>
      </c>
      <c r="D2650" s="187" t="s">
        <v>405</v>
      </c>
      <c r="E2650" s="187" t="s">
        <v>429</v>
      </c>
      <c r="F2650" s="187">
        <v>10</v>
      </c>
      <c r="G2650" s="187"/>
      <c r="H2650" s="187"/>
      <c r="I2650" s="187" t="s">
        <v>406</v>
      </c>
      <c r="J2650" s="187" t="s">
        <v>433</v>
      </c>
      <c r="K2650" s="187">
        <v>0.37</v>
      </c>
      <c r="L2650" s="187">
        <v>1.5</v>
      </c>
    </row>
    <row r="2651" spans="2:12" ht="20.100000000000001" customHeight="1" x14ac:dyDescent="0.4">
      <c r="B2651" s="187" t="s">
        <v>446</v>
      </c>
      <c r="C2651" s="187" t="s">
        <v>460</v>
      </c>
      <c r="D2651" s="187" t="s">
        <v>408</v>
      </c>
      <c r="E2651" s="187" t="s">
        <v>428</v>
      </c>
      <c r="F2651" s="187">
        <v>10</v>
      </c>
      <c r="G2651" s="187"/>
      <c r="H2651" s="187"/>
      <c r="I2651" s="187" t="s">
        <v>409</v>
      </c>
      <c r="J2651" s="187" t="s">
        <v>433</v>
      </c>
      <c r="K2651" s="187">
        <v>0.37</v>
      </c>
      <c r="L2651" s="187">
        <v>1.5</v>
      </c>
    </row>
    <row r="2652" spans="2:12" ht="20.100000000000001" customHeight="1" x14ac:dyDescent="0.4">
      <c r="B2652" s="187" t="s">
        <v>446</v>
      </c>
      <c r="C2652" s="187" t="s">
        <v>460</v>
      </c>
      <c r="D2652" s="187" t="s">
        <v>421</v>
      </c>
      <c r="E2652" s="187" t="s">
        <v>439</v>
      </c>
      <c r="F2652" s="187">
        <v>10</v>
      </c>
      <c r="G2652" s="187"/>
      <c r="H2652" s="187"/>
      <c r="I2652" s="187" t="s">
        <v>429</v>
      </c>
      <c r="J2652" s="187" t="s">
        <v>433</v>
      </c>
      <c r="K2652" s="187">
        <v>0.4</v>
      </c>
      <c r="L2652" s="187">
        <v>1.5</v>
      </c>
    </row>
    <row r="2653" spans="2:12" ht="20.100000000000001" customHeight="1" x14ac:dyDescent="0.4">
      <c r="B2653" s="187" t="s">
        <v>446</v>
      </c>
      <c r="C2653" s="187" t="s">
        <v>460</v>
      </c>
      <c r="D2653" s="187" t="s">
        <v>421</v>
      </c>
      <c r="E2653" s="187" t="s">
        <v>429</v>
      </c>
      <c r="F2653" s="187">
        <v>10</v>
      </c>
      <c r="G2653" s="187"/>
      <c r="H2653" s="187"/>
      <c r="I2653" s="187" t="s">
        <v>439</v>
      </c>
      <c r="J2653" s="187" t="s">
        <v>433</v>
      </c>
      <c r="K2653" s="187">
        <v>0.36</v>
      </c>
      <c r="L2653" s="187">
        <v>1.5</v>
      </c>
    </row>
    <row r="2654" spans="2:12" ht="20.100000000000001" customHeight="1" x14ac:dyDescent="0.4">
      <c r="B2654" s="187" t="s">
        <v>446</v>
      </c>
      <c r="C2654" s="187" t="s">
        <v>459</v>
      </c>
      <c r="D2654" s="187" t="s">
        <v>457</v>
      </c>
      <c r="E2654" s="187" t="s">
        <v>458</v>
      </c>
      <c r="F2654" s="187">
        <v>14</v>
      </c>
      <c r="G2654" s="187"/>
      <c r="H2654" s="187"/>
      <c r="I2654" s="187" t="s">
        <v>411</v>
      </c>
      <c r="J2654" s="187" t="s">
        <v>464</v>
      </c>
      <c r="K2654" s="187">
        <v>0.56999999999999995</v>
      </c>
      <c r="L2654" s="187">
        <v>1.5</v>
      </c>
    </row>
    <row r="2655" spans="2:12" ht="20.100000000000001" customHeight="1" x14ac:dyDescent="0.4">
      <c r="B2655" s="187" t="s">
        <v>446</v>
      </c>
      <c r="C2655" s="187" t="s">
        <v>447</v>
      </c>
      <c r="D2655" s="187" t="s">
        <v>457</v>
      </c>
      <c r="E2655" s="187" t="s">
        <v>458</v>
      </c>
      <c r="F2655" s="187">
        <v>14</v>
      </c>
      <c r="G2655" s="187"/>
      <c r="H2655" s="187"/>
      <c r="I2655" s="187" t="s">
        <v>403</v>
      </c>
      <c r="J2655" s="187" t="s">
        <v>464</v>
      </c>
      <c r="K2655" s="187">
        <v>0.45</v>
      </c>
      <c r="L2655" s="187">
        <v>1.5</v>
      </c>
    </row>
    <row r="2656" spans="2:12" ht="20.100000000000001" customHeight="1" x14ac:dyDescent="0.4">
      <c r="B2656" s="187" t="s">
        <v>446</v>
      </c>
      <c r="C2656" s="187" t="s">
        <v>447</v>
      </c>
      <c r="D2656" s="187" t="s">
        <v>457</v>
      </c>
      <c r="E2656" s="187" t="s">
        <v>458</v>
      </c>
      <c r="F2656" s="187">
        <v>13</v>
      </c>
      <c r="G2656" s="187"/>
      <c r="H2656" s="187"/>
      <c r="I2656" s="187" t="s">
        <v>400</v>
      </c>
      <c r="J2656" s="187" t="s">
        <v>464</v>
      </c>
      <c r="K2656" s="187">
        <v>0.45</v>
      </c>
      <c r="L2656" s="187">
        <v>1.5</v>
      </c>
    </row>
    <row r="2657" spans="2:12" ht="20.100000000000001" customHeight="1" x14ac:dyDescent="0.4">
      <c r="B2657" s="187" t="s">
        <v>446</v>
      </c>
      <c r="C2657" s="187" t="s">
        <v>459</v>
      </c>
      <c r="D2657" s="187" t="s">
        <v>457</v>
      </c>
      <c r="E2657" s="187" t="s">
        <v>461</v>
      </c>
      <c r="F2657" s="187">
        <v>10</v>
      </c>
      <c r="G2657" s="187"/>
      <c r="H2657" s="187"/>
      <c r="I2657" s="187" t="s">
        <v>418</v>
      </c>
      <c r="J2657" s="187" t="s">
        <v>433</v>
      </c>
      <c r="K2657" s="187">
        <v>0.56999999999999995</v>
      </c>
      <c r="L2657" s="187">
        <v>1.5</v>
      </c>
    </row>
    <row r="2658" spans="2:12" ht="20.100000000000001" customHeight="1" x14ac:dyDescent="0.4">
      <c r="B2658" s="187" t="s">
        <v>446</v>
      </c>
      <c r="C2658" s="187" t="s">
        <v>459</v>
      </c>
      <c r="D2658" s="187" t="s">
        <v>399</v>
      </c>
      <c r="E2658" s="187" t="s">
        <v>404</v>
      </c>
      <c r="F2658" s="187">
        <v>14</v>
      </c>
      <c r="G2658" s="187"/>
      <c r="H2658" s="187"/>
      <c r="I2658" s="187" t="s">
        <v>411</v>
      </c>
      <c r="J2658" s="187" t="s">
        <v>464</v>
      </c>
      <c r="K2658" s="187"/>
      <c r="L2658" s="187">
        <v>1.5</v>
      </c>
    </row>
    <row r="2659" spans="2:12" ht="20.100000000000001" customHeight="1" x14ac:dyDescent="0.4">
      <c r="B2659" s="187" t="s">
        <v>446</v>
      </c>
      <c r="C2659" s="187" t="s">
        <v>447</v>
      </c>
      <c r="D2659" s="187" t="s">
        <v>399</v>
      </c>
      <c r="E2659" s="187" t="s">
        <v>404</v>
      </c>
      <c r="F2659" s="187">
        <v>13</v>
      </c>
      <c r="G2659" s="187"/>
      <c r="H2659" s="187"/>
      <c r="I2659" s="187" t="s">
        <v>403</v>
      </c>
      <c r="J2659" s="187" t="s">
        <v>464</v>
      </c>
      <c r="K2659" s="187"/>
      <c r="L2659" s="187">
        <v>1.5</v>
      </c>
    </row>
    <row r="2660" spans="2:12" ht="20.100000000000001" customHeight="1" x14ac:dyDescent="0.4">
      <c r="B2660" s="187" t="s">
        <v>446</v>
      </c>
      <c r="C2660" s="187" t="s">
        <v>447</v>
      </c>
      <c r="D2660" s="187" t="s">
        <v>399</v>
      </c>
      <c r="E2660" s="187" t="s">
        <v>404</v>
      </c>
      <c r="F2660" s="187">
        <v>14</v>
      </c>
      <c r="G2660" s="187"/>
      <c r="H2660" s="187"/>
      <c r="I2660" s="187" t="s">
        <v>403</v>
      </c>
      <c r="J2660" s="187" t="s">
        <v>464</v>
      </c>
      <c r="K2660" s="187"/>
      <c r="L2660" s="187">
        <v>1.5</v>
      </c>
    </row>
    <row r="2661" spans="2:12" ht="20.100000000000001" customHeight="1" x14ac:dyDescent="0.4">
      <c r="B2661" s="187" t="s">
        <v>446</v>
      </c>
      <c r="C2661" s="187" t="s">
        <v>452</v>
      </c>
      <c r="D2661" s="187" t="s">
        <v>399</v>
      </c>
      <c r="E2661" s="187" t="s">
        <v>403</v>
      </c>
      <c r="F2661" s="187">
        <v>13</v>
      </c>
      <c r="G2661" s="187"/>
      <c r="H2661" s="187"/>
      <c r="I2661" s="187" t="s">
        <v>404</v>
      </c>
      <c r="J2661" s="187" t="s">
        <v>464</v>
      </c>
      <c r="K2661" s="187"/>
      <c r="L2661" s="187">
        <v>1.5</v>
      </c>
    </row>
    <row r="2662" spans="2:12" ht="20.100000000000001" customHeight="1" x14ac:dyDescent="0.4">
      <c r="B2662" s="187" t="s">
        <v>446</v>
      </c>
      <c r="C2662" s="187" t="s">
        <v>452</v>
      </c>
      <c r="D2662" s="187" t="s">
        <v>399</v>
      </c>
      <c r="E2662" s="187" t="s">
        <v>403</v>
      </c>
      <c r="F2662" s="187">
        <v>14</v>
      </c>
      <c r="G2662" s="187"/>
      <c r="H2662" s="187"/>
      <c r="I2662" s="187" t="s">
        <v>404</v>
      </c>
      <c r="J2662" s="187" t="s">
        <v>464</v>
      </c>
      <c r="K2662" s="187"/>
      <c r="L2662" s="187">
        <v>1.5</v>
      </c>
    </row>
    <row r="2663" spans="2:12" ht="20.100000000000001" customHeight="1" x14ac:dyDescent="0.4">
      <c r="B2663" s="187" t="s">
        <v>446</v>
      </c>
      <c r="C2663" s="187" t="s">
        <v>460</v>
      </c>
      <c r="D2663" s="187" t="s">
        <v>399</v>
      </c>
      <c r="E2663" s="187" t="s">
        <v>404</v>
      </c>
      <c r="F2663" s="187">
        <v>14</v>
      </c>
      <c r="G2663" s="187"/>
      <c r="H2663" s="187"/>
      <c r="I2663" s="187" t="s">
        <v>428</v>
      </c>
      <c r="J2663" s="187" t="s">
        <v>464</v>
      </c>
      <c r="K2663" s="187"/>
      <c r="L2663" s="187">
        <v>1.5</v>
      </c>
    </row>
    <row r="2664" spans="2:12" ht="20.100000000000001" customHeight="1" x14ac:dyDescent="0.4">
      <c r="B2664" s="187" t="s">
        <v>446</v>
      </c>
      <c r="C2664" s="187" t="s">
        <v>459</v>
      </c>
      <c r="D2664" s="187" t="s">
        <v>399</v>
      </c>
      <c r="E2664" s="187" t="s">
        <v>404</v>
      </c>
      <c r="F2664" s="187">
        <v>10</v>
      </c>
      <c r="G2664" s="187"/>
      <c r="H2664" s="187"/>
      <c r="I2664" s="187" t="s">
        <v>411</v>
      </c>
      <c r="J2664" s="187" t="s">
        <v>433</v>
      </c>
      <c r="K2664" s="187"/>
      <c r="L2664" s="187">
        <v>1.5</v>
      </c>
    </row>
    <row r="2665" spans="2:12" ht="20.100000000000001" customHeight="1" x14ac:dyDescent="0.4">
      <c r="B2665" s="187" t="s">
        <v>446</v>
      </c>
      <c r="C2665" s="187" t="s">
        <v>447</v>
      </c>
      <c r="D2665" s="187" t="s">
        <v>399</v>
      </c>
      <c r="E2665" s="187" t="s">
        <v>404</v>
      </c>
      <c r="F2665" s="187">
        <v>10</v>
      </c>
      <c r="G2665" s="187"/>
      <c r="H2665" s="187"/>
      <c r="I2665" s="187" t="s">
        <v>403</v>
      </c>
      <c r="J2665" s="187" t="s">
        <v>433</v>
      </c>
      <c r="K2665" s="187"/>
      <c r="L2665" s="187">
        <v>1.5</v>
      </c>
    </row>
    <row r="2666" spans="2:12" ht="20.100000000000001" customHeight="1" x14ac:dyDescent="0.4">
      <c r="B2666" s="187" t="s">
        <v>446</v>
      </c>
      <c r="C2666" s="187" t="s">
        <v>452</v>
      </c>
      <c r="D2666" s="187" t="s">
        <v>399</v>
      </c>
      <c r="E2666" s="187" t="s">
        <v>403</v>
      </c>
      <c r="F2666" s="187">
        <v>10</v>
      </c>
      <c r="G2666" s="187"/>
      <c r="H2666" s="187"/>
      <c r="I2666" s="187" t="s">
        <v>404</v>
      </c>
      <c r="J2666" s="187" t="s">
        <v>433</v>
      </c>
      <c r="K2666" s="187"/>
      <c r="L2666" s="187">
        <v>1.5</v>
      </c>
    </row>
    <row r="2667" spans="2:12" ht="20.100000000000001" customHeight="1" x14ac:dyDescent="0.4">
      <c r="B2667" s="187" t="s">
        <v>446</v>
      </c>
      <c r="C2667" s="187" t="s">
        <v>460</v>
      </c>
      <c r="D2667" s="187" t="s">
        <v>399</v>
      </c>
      <c r="E2667" s="187" t="s">
        <v>404</v>
      </c>
      <c r="F2667" s="187">
        <v>10</v>
      </c>
      <c r="G2667" s="187"/>
      <c r="H2667" s="187"/>
      <c r="I2667" s="187" t="s">
        <v>428</v>
      </c>
      <c r="J2667" s="187" t="s">
        <v>433</v>
      </c>
      <c r="K2667" s="187"/>
      <c r="L2667" s="187">
        <v>1.5</v>
      </c>
    </row>
    <row r="2668" spans="2:12" ht="20.100000000000001" customHeight="1" x14ac:dyDescent="0.4">
      <c r="B2668" s="187" t="s">
        <v>446</v>
      </c>
      <c r="C2668" s="187" t="s">
        <v>459</v>
      </c>
      <c r="D2668" s="187" t="s">
        <v>399</v>
      </c>
      <c r="E2668" s="187" t="s">
        <v>434</v>
      </c>
      <c r="F2668" s="187">
        <v>13</v>
      </c>
      <c r="G2668" s="187"/>
      <c r="H2668" s="187"/>
      <c r="I2668" s="187" t="s">
        <v>412</v>
      </c>
      <c r="J2668" s="187" t="s">
        <v>464</v>
      </c>
      <c r="K2668" s="187">
        <v>0.56999999999999995</v>
      </c>
      <c r="L2668" s="187">
        <v>1.6</v>
      </c>
    </row>
    <row r="2669" spans="2:12" ht="20.100000000000001" customHeight="1" x14ac:dyDescent="0.4">
      <c r="B2669" s="187" t="s">
        <v>446</v>
      </c>
      <c r="C2669" s="187" t="s">
        <v>459</v>
      </c>
      <c r="D2669" s="187" t="s">
        <v>405</v>
      </c>
      <c r="E2669" s="187" t="s">
        <v>406</v>
      </c>
      <c r="F2669" s="187">
        <v>13</v>
      </c>
      <c r="G2669" s="187"/>
      <c r="H2669" s="187"/>
      <c r="I2669" s="187" t="s">
        <v>418</v>
      </c>
      <c r="J2669" s="187" t="s">
        <v>464</v>
      </c>
      <c r="K2669" s="187">
        <v>0.56999999999999995</v>
      </c>
      <c r="L2669" s="187">
        <v>1.6</v>
      </c>
    </row>
    <row r="2670" spans="2:12" ht="20.100000000000001" customHeight="1" x14ac:dyDescent="0.4">
      <c r="B2670" s="187" t="s">
        <v>446</v>
      </c>
      <c r="C2670" s="187" t="s">
        <v>459</v>
      </c>
      <c r="D2670" s="187" t="s">
        <v>408</v>
      </c>
      <c r="E2670" s="187" t="s">
        <v>409</v>
      </c>
      <c r="F2670" s="187">
        <v>13</v>
      </c>
      <c r="G2670" s="187"/>
      <c r="H2670" s="187"/>
      <c r="I2670" s="187" t="s">
        <v>412</v>
      </c>
      <c r="J2670" s="187" t="s">
        <v>464</v>
      </c>
      <c r="K2670" s="187">
        <v>0.56999999999999995</v>
      </c>
      <c r="L2670" s="187">
        <v>1.6</v>
      </c>
    </row>
    <row r="2671" spans="2:12" ht="20.100000000000001" customHeight="1" x14ac:dyDescent="0.4">
      <c r="B2671" s="187" t="s">
        <v>446</v>
      </c>
      <c r="C2671" s="187" t="s">
        <v>459</v>
      </c>
      <c r="D2671" s="187" t="s">
        <v>419</v>
      </c>
      <c r="E2671" s="187" t="s">
        <v>420</v>
      </c>
      <c r="F2671" s="187">
        <v>12</v>
      </c>
      <c r="G2671" s="187"/>
      <c r="H2671" s="187"/>
      <c r="I2671" s="187" t="s">
        <v>411</v>
      </c>
      <c r="J2671" s="187" t="s">
        <v>464</v>
      </c>
      <c r="K2671" s="187">
        <v>0.55000000000000004</v>
      </c>
      <c r="L2671" s="187">
        <v>1.6</v>
      </c>
    </row>
    <row r="2672" spans="2:12" ht="20.100000000000001" customHeight="1" x14ac:dyDescent="0.4">
      <c r="B2672" s="187" t="s">
        <v>446</v>
      </c>
      <c r="C2672" s="187" t="s">
        <v>459</v>
      </c>
      <c r="D2672" s="187" t="s">
        <v>421</v>
      </c>
      <c r="E2672" s="187" t="s">
        <v>422</v>
      </c>
      <c r="F2672" s="187">
        <v>12</v>
      </c>
      <c r="G2672" s="187"/>
      <c r="H2672" s="187"/>
      <c r="I2672" s="187" t="s">
        <v>411</v>
      </c>
      <c r="J2672" s="187" t="s">
        <v>464</v>
      </c>
      <c r="K2672" s="187">
        <v>0.54</v>
      </c>
      <c r="L2672" s="187">
        <v>1.6</v>
      </c>
    </row>
    <row r="2673" spans="2:12" ht="20.100000000000001" customHeight="1" x14ac:dyDescent="0.4">
      <c r="B2673" s="187" t="s">
        <v>446</v>
      </c>
      <c r="C2673" s="187" t="s">
        <v>459</v>
      </c>
      <c r="D2673" s="187" t="s">
        <v>423</v>
      </c>
      <c r="E2673" s="187" t="s">
        <v>424</v>
      </c>
      <c r="F2673" s="187">
        <v>12</v>
      </c>
      <c r="G2673" s="187"/>
      <c r="H2673" s="187"/>
      <c r="I2673" s="187" t="s">
        <v>411</v>
      </c>
      <c r="J2673" s="187" t="s">
        <v>464</v>
      </c>
      <c r="K2673" s="187">
        <v>0.39</v>
      </c>
      <c r="L2673" s="187">
        <v>1.6</v>
      </c>
    </row>
    <row r="2674" spans="2:12" ht="20.100000000000001" customHeight="1" x14ac:dyDescent="0.4">
      <c r="B2674" s="187" t="s">
        <v>446</v>
      </c>
      <c r="C2674" s="187" t="s">
        <v>459</v>
      </c>
      <c r="D2674" s="187" t="s">
        <v>453</v>
      </c>
      <c r="E2674" s="187" t="s">
        <v>418</v>
      </c>
      <c r="F2674" s="187">
        <v>13</v>
      </c>
      <c r="G2674" s="187"/>
      <c r="H2674" s="187"/>
      <c r="I2674" s="187" t="s">
        <v>454</v>
      </c>
      <c r="J2674" s="187" t="s">
        <v>464</v>
      </c>
      <c r="K2674" s="187">
        <v>0.53</v>
      </c>
      <c r="L2674" s="187">
        <v>1.6</v>
      </c>
    </row>
    <row r="2675" spans="2:12" ht="20.100000000000001" customHeight="1" x14ac:dyDescent="0.4">
      <c r="B2675" s="187" t="s">
        <v>446</v>
      </c>
      <c r="C2675" s="187" t="s">
        <v>459</v>
      </c>
      <c r="D2675" s="187" t="s">
        <v>455</v>
      </c>
      <c r="E2675" s="187" t="s">
        <v>418</v>
      </c>
      <c r="F2675" s="187">
        <v>13</v>
      </c>
      <c r="G2675" s="187"/>
      <c r="H2675" s="187"/>
      <c r="I2675" s="187" t="s">
        <v>456</v>
      </c>
      <c r="J2675" s="187" t="s">
        <v>464</v>
      </c>
      <c r="K2675" s="187">
        <v>0.53</v>
      </c>
      <c r="L2675" s="187">
        <v>1.6</v>
      </c>
    </row>
    <row r="2676" spans="2:12" ht="20.100000000000001" customHeight="1" x14ac:dyDescent="0.4">
      <c r="B2676" s="187" t="s">
        <v>446</v>
      </c>
      <c r="C2676" s="187" t="s">
        <v>459</v>
      </c>
      <c r="D2676" s="187" t="s">
        <v>399</v>
      </c>
      <c r="E2676" s="187" t="s">
        <v>412</v>
      </c>
      <c r="F2676" s="187">
        <v>13</v>
      </c>
      <c r="G2676" s="187"/>
      <c r="H2676" s="187"/>
      <c r="I2676" s="187" t="s">
        <v>434</v>
      </c>
      <c r="J2676" s="187" t="s">
        <v>464</v>
      </c>
      <c r="K2676" s="187">
        <v>0.53</v>
      </c>
      <c r="L2676" s="187">
        <v>1.6</v>
      </c>
    </row>
    <row r="2677" spans="2:12" ht="20.100000000000001" customHeight="1" x14ac:dyDescent="0.4">
      <c r="B2677" s="187" t="s">
        <v>446</v>
      </c>
      <c r="C2677" s="187" t="s">
        <v>459</v>
      </c>
      <c r="D2677" s="187" t="s">
        <v>405</v>
      </c>
      <c r="E2677" s="187" t="s">
        <v>418</v>
      </c>
      <c r="F2677" s="187">
        <v>13</v>
      </c>
      <c r="G2677" s="187"/>
      <c r="H2677" s="187"/>
      <c r="I2677" s="187" t="s">
        <v>406</v>
      </c>
      <c r="J2677" s="187" t="s">
        <v>464</v>
      </c>
      <c r="K2677" s="187">
        <v>0.53</v>
      </c>
      <c r="L2677" s="187">
        <v>1.6</v>
      </c>
    </row>
    <row r="2678" spans="2:12" ht="20.100000000000001" customHeight="1" x14ac:dyDescent="0.4">
      <c r="B2678" s="187" t="s">
        <v>446</v>
      </c>
      <c r="C2678" s="187" t="s">
        <v>459</v>
      </c>
      <c r="D2678" s="187" t="s">
        <v>408</v>
      </c>
      <c r="E2678" s="187" t="s">
        <v>412</v>
      </c>
      <c r="F2678" s="187">
        <v>13</v>
      </c>
      <c r="G2678" s="187"/>
      <c r="H2678" s="187"/>
      <c r="I2678" s="187" t="s">
        <v>409</v>
      </c>
      <c r="J2678" s="187" t="s">
        <v>464</v>
      </c>
      <c r="K2678" s="187">
        <v>0.53</v>
      </c>
      <c r="L2678" s="187">
        <v>1.6</v>
      </c>
    </row>
    <row r="2679" spans="2:12" ht="20.100000000000001" customHeight="1" x14ac:dyDescent="0.4">
      <c r="B2679" s="187" t="s">
        <v>446</v>
      </c>
      <c r="C2679" s="187" t="s">
        <v>459</v>
      </c>
      <c r="D2679" s="187" t="s">
        <v>419</v>
      </c>
      <c r="E2679" s="187" t="s">
        <v>411</v>
      </c>
      <c r="F2679" s="187">
        <v>12</v>
      </c>
      <c r="G2679" s="187"/>
      <c r="H2679" s="187"/>
      <c r="I2679" s="187" t="s">
        <v>420</v>
      </c>
      <c r="J2679" s="187" t="s">
        <v>464</v>
      </c>
      <c r="K2679" s="187">
        <v>0.54</v>
      </c>
      <c r="L2679" s="187">
        <v>1.6</v>
      </c>
    </row>
    <row r="2680" spans="2:12" ht="20.100000000000001" customHeight="1" x14ac:dyDescent="0.4">
      <c r="B2680" s="187" t="s">
        <v>446</v>
      </c>
      <c r="C2680" s="187" t="s">
        <v>459</v>
      </c>
      <c r="D2680" s="187" t="s">
        <v>421</v>
      </c>
      <c r="E2680" s="187" t="s">
        <v>411</v>
      </c>
      <c r="F2680" s="187">
        <v>12</v>
      </c>
      <c r="G2680" s="187"/>
      <c r="H2680" s="187"/>
      <c r="I2680" s="187" t="s">
        <v>422</v>
      </c>
      <c r="J2680" s="187" t="s">
        <v>464</v>
      </c>
      <c r="K2680" s="187">
        <v>0.54</v>
      </c>
      <c r="L2680" s="187">
        <v>1.6</v>
      </c>
    </row>
    <row r="2681" spans="2:12" ht="20.100000000000001" customHeight="1" x14ac:dyDescent="0.4">
      <c r="B2681" s="187" t="s">
        <v>446</v>
      </c>
      <c r="C2681" s="187" t="s">
        <v>459</v>
      </c>
      <c r="D2681" s="187" t="s">
        <v>423</v>
      </c>
      <c r="E2681" s="187" t="s">
        <v>411</v>
      </c>
      <c r="F2681" s="187">
        <v>12</v>
      </c>
      <c r="G2681" s="187"/>
      <c r="H2681" s="187"/>
      <c r="I2681" s="187" t="s">
        <v>424</v>
      </c>
      <c r="J2681" s="187" t="s">
        <v>464</v>
      </c>
      <c r="K2681" s="187">
        <v>0.5</v>
      </c>
      <c r="L2681" s="187">
        <v>1.6</v>
      </c>
    </row>
    <row r="2682" spans="2:12" ht="20.100000000000001" customHeight="1" x14ac:dyDescent="0.4">
      <c r="B2682" s="187" t="s">
        <v>446</v>
      </c>
      <c r="C2682" s="187" t="s">
        <v>447</v>
      </c>
      <c r="D2682" s="187" t="s">
        <v>399</v>
      </c>
      <c r="E2682" s="187" t="s">
        <v>434</v>
      </c>
      <c r="F2682" s="187">
        <v>12</v>
      </c>
      <c r="G2682" s="187"/>
      <c r="H2682" s="187"/>
      <c r="I2682" s="187" t="s">
        <v>407</v>
      </c>
      <c r="J2682" s="187" t="s">
        <v>464</v>
      </c>
      <c r="K2682" s="187">
        <v>0.45</v>
      </c>
      <c r="L2682" s="187">
        <v>1.6</v>
      </c>
    </row>
    <row r="2683" spans="2:12" ht="20.100000000000001" customHeight="1" x14ac:dyDescent="0.4">
      <c r="B2683" s="187" t="s">
        <v>446</v>
      </c>
      <c r="C2683" s="187" t="s">
        <v>447</v>
      </c>
      <c r="D2683" s="187" t="s">
        <v>408</v>
      </c>
      <c r="E2683" s="187" t="s">
        <v>409</v>
      </c>
      <c r="F2683" s="187">
        <v>12</v>
      </c>
      <c r="G2683" s="187"/>
      <c r="H2683" s="187"/>
      <c r="I2683" s="187" t="s">
        <v>407</v>
      </c>
      <c r="J2683" s="187" t="s">
        <v>464</v>
      </c>
      <c r="K2683" s="187">
        <v>0.45</v>
      </c>
      <c r="L2683" s="187">
        <v>1.6</v>
      </c>
    </row>
    <row r="2684" spans="2:12" ht="20.100000000000001" customHeight="1" x14ac:dyDescent="0.4">
      <c r="B2684" s="187" t="s">
        <v>446</v>
      </c>
      <c r="C2684" s="187" t="s">
        <v>447</v>
      </c>
      <c r="D2684" s="187" t="s">
        <v>419</v>
      </c>
      <c r="E2684" s="187" t="s">
        <v>420</v>
      </c>
      <c r="F2684" s="187">
        <v>12</v>
      </c>
      <c r="G2684" s="187"/>
      <c r="H2684" s="187"/>
      <c r="I2684" s="187" t="s">
        <v>403</v>
      </c>
      <c r="J2684" s="187" t="s">
        <v>464</v>
      </c>
      <c r="K2684" s="187">
        <v>0.44</v>
      </c>
      <c r="L2684" s="187">
        <v>1.6</v>
      </c>
    </row>
    <row r="2685" spans="2:12" ht="20.100000000000001" customHeight="1" x14ac:dyDescent="0.4">
      <c r="B2685" s="187" t="s">
        <v>446</v>
      </c>
      <c r="C2685" s="187" t="s">
        <v>447</v>
      </c>
      <c r="D2685" s="187" t="s">
        <v>421</v>
      </c>
      <c r="E2685" s="187" t="s">
        <v>422</v>
      </c>
      <c r="F2685" s="187">
        <v>12</v>
      </c>
      <c r="G2685" s="187"/>
      <c r="H2685" s="187"/>
      <c r="I2685" s="187" t="s">
        <v>403</v>
      </c>
      <c r="J2685" s="187" t="s">
        <v>464</v>
      </c>
      <c r="K2685" s="187">
        <v>0.44</v>
      </c>
      <c r="L2685" s="187">
        <v>1.6</v>
      </c>
    </row>
    <row r="2686" spans="2:12" ht="20.100000000000001" customHeight="1" x14ac:dyDescent="0.4">
      <c r="B2686" s="187" t="s">
        <v>446</v>
      </c>
      <c r="C2686" s="187" t="s">
        <v>447</v>
      </c>
      <c r="D2686" s="187" t="s">
        <v>423</v>
      </c>
      <c r="E2686" s="187" t="s">
        <v>424</v>
      </c>
      <c r="F2686" s="187">
        <v>12</v>
      </c>
      <c r="G2686" s="187"/>
      <c r="H2686" s="187"/>
      <c r="I2686" s="187" t="s">
        <v>403</v>
      </c>
      <c r="J2686" s="187" t="s">
        <v>464</v>
      </c>
      <c r="K2686" s="187">
        <v>0.32</v>
      </c>
      <c r="L2686" s="187">
        <v>1.6</v>
      </c>
    </row>
    <row r="2687" spans="2:12" ht="20.100000000000001" customHeight="1" x14ac:dyDescent="0.4">
      <c r="B2687" s="187" t="s">
        <v>446</v>
      </c>
      <c r="C2687" s="187" t="s">
        <v>447</v>
      </c>
      <c r="D2687" s="187" t="s">
        <v>448</v>
      </c>
      <c r="E2687" s="187" t="s">
        <v>449</v>
      </c>
      <c r="F2687" s="187">
        <v>12</v>
      </c>
      <c r="G2687" s="187"/>
      <c r="H2687" s="187"/>
      <c r="I2687" s="187" t="s">
        <v>403</v>
      </c>
      <c r="J2687" s="187" t="s">
        <v>464</v>
      </c>
      <c r="K2687" s="187">
        <v>0.42</v>
      </c>
      <c r="L2687" s="187">
        <v>1.6</v>
      </c>
    </row>
    <row r="2688" spans="2:12" ht="20.100000000000001" customHeight="1" x14ac:dyDescent="0.4">
      <c r="B2688" s="187" t="s">
        <v>446</v>
      </c>
      <c r="C2688" s="187" t="s">
        <v>447</v>
      </c>
      <c r="D2688" s="187" t="s">
        <v>450</v>
      </c>
      <c r="E2688" s="187" t="s">
        <v>451</v>
      </c>
      <c r="F2688" s="187">
        <v>12</v>
      </c>
      <c r="G2688" s="187"/>
      <c r="H2688" s="187"/>
      <c r="I2688" s="187" t="s">
        <v>403</v>
      </c>
      <c r="J2688" s="187" t="s">
        <v>464</v>
      </c>
      <c r="K2688" s="187">
        <v>0.42</v>
      </c>
      <c r="L2688" s="187">
        <v>1.6</v>
      </c>
    </row>
    <row r="2689" spans="2:12" ht="20.100000000000001" customHeight="1" x14ac:dyDescent="0.4">
      <c r="B2689" s="187" t="s">
        <v>446</v>
      </c>
      <c r="C2689" s="187" t="s">
        <v>452</v>
      </c>
      <c r="D2689" s="187" t="s">
        <v>399</v>
      </c>
      <c r="E2689" s="187" t="s">
        <v>407</v>
      </c>
      <c r="F2689" s="187">
        <v>12</v>
      </c>
      <c r="G2689" s="187"/>
      <c r="H2689" s="187"/>
      <c r="I2689" s="187" t="s">
        <v>434</v>
      </c>
      <c r="J2689" s="187" t="s">
        <v>464</v>
      </c>
      <c r="K2689" s="187">
        <v>0.38</v>
      </c>
      <c r="L2689" s="187">
        <v>1.6</v>
      </c>
    </row>
    <row r="2690" spans="2:12" ht="20.100000000000001" customHeight="1" x14ac:dyDescent="0.4">
      <c r="B2690" s="187" t="s">
        <v>446</v>
      </c>
      <c r="C2690" s="187" t="s">
        <v>452</v>
      </c>
      <c r="D2690" s="187" t="s">
        <v>408</v>
      </c>
      <c r="E2690" s="187" t="s">
        <v>407</v>
      </c>
      <c r="F2690" s="187">
        <v>12</v>
      </c>
      <c r="G2690" s="187"/>
      <c r="H2690" s="187"/>
      <c r="I2690" s="187" t="s">
        <v>409</v>
      </c>
      <c r="J2690" s="187" t="s">
        <v>464</v>
      </c>
      <c r="K2690" s="187">
        <v>0.38</v>
      </c>
      <c r="L2690" s="187">
        <v>1.6</v>
      </c>
    </row>
    <row r="2691" spans="2:12" ht="20.100000000000001" customHeight="1" x14ac:dyDescent="0.4">
      <c r="B2691" s="187" t="s">
        <v>446</v>
      </c>
      <c r="C2691" s="187" t="s">
        <v>452</v>
      </c>
      <c r="D2691" s="187" t="s">
        <v>419</v>
      </c>
      <c r="E2691" s="187" t="s">
        <v>403</v>
      </c>
      <c r="F2691" s="187">
        <v>12</v>
      </c>
      <c r="G2691" s="187"/>
      <c r="H2691" s="187"/>
      <c r="I2691" s="187" t="s">
        <v>420</v>
      </c>
      <c r="J2691" s="187" t="s">
        <v>464</v>
      </c>
      <c r="K2691" s="187">
        <v>0.38</v>
      </c>
      <c r="L2691" s="187">
        <v>1.6</v>
      </c>
    </row>
    <row r="2692" spans="2:12" ht="20.100000000000001" customHeight="1" x14ac:dyDescent="0.4">
      <c r="B2692" s="187" t="s">
        <v>446</v>
      </c>
      <c r="C2692" s="187" t="s">
        <v>452</v>
      </c>
      <c r="D2692" s="187" t="s">
        <v>421</v>
      </c>
      <c r="E2692" s="187" t="s">
        <v>403</v>
      </c>
      <c r="F2692" s="187">
        <v>12</v>
      </c>
      <c r="G2692" s="187"/>
      <c r="H2692" s="187"/>
      <c r="I2692" s="187" t="s">
        <v>422</v>
      </c>
      <c r="J2692" s="187" t="s">
        <v>464</v>
      </c>
      <c r="K2692" s="187">
        <v>0.38</v>
      </c>
      <c r="L2692" s="187">
        <v>1.6</v>
      </c>
    </row>
    <row r="2693" spans="2:12" ht="20.100000000000001" customHeight="1" x14ac:dyDescent="0.4">
      <c r="B2693" s="187" t="s">
        <v>446</v>
      </c>
      <c r="C2693" s="187" t="s">
        <v>452</v>
      </c>
      <c r="D2693" s="187" t="s">
        <v>423</v>
      </c>
      <c r="E2693" s="187" t="s">
        <v>403</v>
      </c>
      <c r="F2693" s="187">
        <v>12</v>
      </c>
      <c r="G2693" s="187"/>
      <c r="H2693" s="187"/>
      <c r="I2693" s="187" t="s">
        <v>424</v>
      </c>
      <c r="J2693" s="187" t="s">
        <v>464</v>
      </c>
      <c r="K2693" s="187">
        <v>0.35</v>
      </c>
      <c r="L2693" s="187">
        <v>1.6</v>
      </c>
    </row>
    <row r="2694" spans="2:12" ht="20.100000000000001" customHeight="1" x14ac:dyDescent="0.4">
      <c r="B2694" s="187" t="s">
        <v>446</v>
      </c>
      <c r="C2694" s="187" t="s">
        <v>452</v>
      </c>
      <c r="D2694" s="187" t="s">
        <v>448</v>
      </c>
      <c r="E2694" s="187" t="s">
        <v>403</v>
      </c>
      <c r="F2694" s="187">
        <v>12</v>
      </c>
      <c r="G2694" s="187"/>
      <c r="H2694" s="187"/>
      <c r="I2694" s="187" t="s">
        <v>449</v>
      </c>
      <c r="J2694" s="187" t="s">
        <v>464</v>
      </c>
      <c r="K2694" s="187">
        <v>0.38</v>
      </c>
      <c r="L2694" s="187">
        <v>1.6</v>
      </c>
    </row>
    <row r="2695" spans="2:12" ht="20.100000000000001" customHeight="1" x14ac:dyDescent="0.4">
      <c r="B2695" s="187" t="s">
        <v>446</v>
      </c>
      <c r="C2695" s="187" t="s">
        <v>452</v>
      </c>
      <c r="D2695" s="187" t="s">
        <v>450</v>
      </c>
      <c r="E2695" s="187" t="s">
        <v>403</v>
      </c>
      <c r="F2695" s="187">
        <v>12</v>
      </c>
      <c r="G2695" s="187"/>
      <c r="H2695" s="187"/>
      <c r="I2695" s="187" t="s">
        <v>451</v>
      </c>
      <c r="J2695" s="187" t="s">
        <v>464</v>
      </c>
      <c r="K2695" s="187">
        <v>0.38</v>
      </c>
      <c r="L2695" s="187">
        <v>1.6</v>
      </c>
    </row>
    <row r="2696" spans="2:12" ht="20.100000000000001" customHeight="1" x14ac:dyDescent="0.4">
      <c r="B2696" s="187" t="s">
        <v>446</v>
      </c>
      <c r="C2696" s="187" t="s">
        <v>460</v>
      </c>
      <c r="D2696" s="187" t="s">
        <v>399</v>
      </c>
      <c r="E2696" s="187" t="s">
        <v>434</v>
      </c>
      <c r="F2696" s="187">
        <v>13</v>
      </c>
      <c r="G2696" s="187"/>
      <c r="H2696" s="187"/>
      <c r="I2696" s="187" t="s">
        <v>429</v>
      </c>
      <c r="J2696" s="187" t="s">
        <v>464</v>
      </c>
      <c r="K2696" s="187">
        <v>0.42</v>
      </c>
      <c r="L2696" s="187">
        <v>1.6</v>
      </c>
    </row>
    <row r="2697" spans="2:12" ht="20.100000000000001" customHeight="1" x14ac:dyDescent="0.4">
      <c r="B2697" s="187" t="s">
        <v>446</v>
      </c>
      <c r="C2697" s="187" t="s">
        <v>460</v>
      </c>
      <c r="D2697" s="187" t="s">
        <v>405</v>
      </c>
      <c r="E2697" s="187" t="s">
        <v>406</v>
      </c>
      <c r="F2697" s="187">
        <v>13</v>
      </c>
      <c r="G2697" s="187"/>
      <c r="H2697" s="187"/>
      <c r="I2697" s="187" t="s">
        <v>432</v>
      </c>
      <c r="J2697" s="187" t="s">
        <v>464</v>
      </c>
      <c r="K2697" s="187">
        <v>0.42</v>
      </c>
      <c r="L2697" s="187">
        <v>1.6</v>
      </c>
    </row>
    <row r="2698" spans="2:12" ht="20.100000000000001" customHeight="1" x14ac:dyDescent="0.4">
      <c r="B2698" s="187" t="s">
        <v>446</v>
      </c>
      <c r="C2698" s="187" t="s">
        <v>460</v>
      </c>
      <c r="D2698" s="187" t="s">
        <v>408</v>
      </c>
      <c r="E2698" s="187" t="s">
        <v>409</v>
      </c>
      <c r="F2698" s="187">
        <v>13</v>
      </c>
      <c r="G2698" s="187"/>
      <c r="H2698" s="187"/>
      <c r="I2698" s="187" t="s">
        <v>429</v>
      </c>
      <c r="J2698" s="187" t="s">
        <v>464</v>
      </c>
      <c r="K2698" s="187">
        <v>0.42</v>
      </c>
      <c r="L2698" s="187">
        <v>1.6</v>
      </c>
    </row>
    <row r="2699" spans="2:12" ht="20.100000000000001" customHeight="1" x14ac:dyDescent="0.4">
      <c r="B2699" s="187" t="s">
        <v>446</v>
      </c>
      <c r="C2699" s="187" t="s">
        <v>460</v>
      </c>
      <c r="D2699" s="187" t="s">
        <v>419</v>
      </c>
      <c r="E2699" s="187" t="s">
        <v>420</v>
      </c>
      <c r="F2699" s="187">
        <v>12</v>
      </c>
      <c r="G2699" s="187"/>
      <c r="H2699" s="187"/>
      <c r="I2699" s="187" t="s">
        <v>428</v>
      </c>
      <c r="J2699" s="187" t="s">
        <v>464</v>
      </c>
      <c r="K2699" s="187">
        <v>0.4</v>
      </c>
      <c r="L2699" s="187">
        <v>1.6</v>
      </c>
    </row>
    <row r="2700" spans="2:12" ht="20.100000000000001" customHeight="1" x14ac:dyDescent="0.4">
      <c r="B2700" s="187" t="s">
        <v>446</v>
      </c>
      <c r="C2700" s="187" t="s">
        <v>460</v>
      </c>
      <c r="D2700" s="187" t="s">
        <v>421</v>
      </c>
      <c r="E2700" s="187" t="s">
        <v>422</v>
      </c>
      <c r="F2700" s="187">
        <v>12</v>
      </c>
      <c r="G2700" s="187"/>
      <c r="H2700" s="187"/>
      <c r="I2700" s="187" t="s">
        <v>428</v>
      </c>
      <c r="J2700" s="187" t="s">
        <v>464</v>
      </c>
      <c r="K2700" s="187">
        <v>0.4</v>
      </c>
      <c r="L2700" s="187">
        <v>1.6</v>
      </c>
    </row>
    <row r="2701" spans="2:12" ht="20.100000000000001" customHeight="1" x14ac:dyDescent="0.4">
      <c r="B2701" s="187" t="s">
        <v>446</v>
      </c>
      <c r="C2701" s="187" t="s">
        <v>460</v>
      </c>
      <c r="D2701" s="187" t="s">
        <v>423</v>
      </c>
      <c r="E2701" s="187" t="s">
        <v>424</v>
      </c>
      <c r="F2701" s="187">
        <v>12</v>
      </c>
      <c r="G2701" s="187"/>
      <c r="H2701" s="187"/>
      <c r="I2701" s="187" t="s">
        <v>428</v>
      </c>
      <c r="J2701" s="187" t="s">
        <v>464</v>
      </c>
      <c r="K2701" s="187">
        <v>0.3</v>
      </c>
      <c r="L2701" s="187">
        <v>1.6</v>
      </c>
    </row>
    <row r="2702" spans="2:12" ht="20.100000000000001" customHeight="1" x14ac:dyDescent="0.4">
      <c r="B2702" s="187" t="s">
        <v>446</v>
      </c>
      <c r="C2702" s="187" t="s">
        <v>460</v>
      </c>
      <c r="D2702" s="187" t="s">
        <v>399</v>
      </c>
      <c r="E2702" s="187" t="s">
        <v>429</v>
      </c>
      <c r="F2702" s="187">
        <v>13</v>
      </c>
      <c r="G2702" s="187"/>
      <c r="H2702" s="187"/>
      <c r="I2702" s="187" t="s">
        <v>434</v>
      </c>
      <c r="J2702" s="187" t="s">
        <v>464</v>
      </c>
      <c r="K2702" s="187">
        <v>0.37</v>
      </c>
      <c r="L2702" s="187">
        <v>1.6</v>
      </c>
    </row>
    <row r="2703" spans="2:12" ht="20.100000000000001" customHeight="1" x14ac:dyDescent="0.4">
      <c r="B2703" s="187" t="s">
        <v>446</v>
      </c>
      <c r="C2703" s="187" t="s">
        <v>460</v>
      </c>
      <c r="D2703" s="187" t="s">
        <v>408</v>
      </c>
      <c r="E2703" s="187" t="s">
        <v>429</v>
      </c>
      <c r="F2703" s="187">
        <v>13</v>
      </c>
      <c r="G2703" s="187"/>
      <c r="H2703" s="187"/>
      <c r="I2703" s="187" t="s">
        <v>409</v>
      </c>
      <c r="J2703" s="187" t="s">
        <v>464</v>
      </c>
      <c r="K2703" s="187">
        <v>0.37</v>
      </c>
      <c r="L2703" s="187">
        <v>1.6</v>
      </c>
    </row>
    <row r="2704" spans="2:12" ht="20.100000000000001" customHeight="1" x14ac:dyDescent="0.4">
      <c r="B2704" s="187" t="s">
        <v>446</v>
      </c>
      <c r="C2704" s="187" t="s">
        <v>460</v>
      </c>
      <c r="D2704" s="187" t="s">
        <v>419</v>
      </c>
      <c r="E2704" s="187" t="s">
        <v>428</v>
      </c>
      <c r="F2704" s="187">
        <v>12</v>
      </c>
      <c r="G2704" s="187"/>
      <c r="H2704" s="187"/>
      <c r="I2704" s="187" t="s">
        <v>420</v>
      </c>
      <c r="J2704" s="187" t="s">
        <v>464</v>
      </c>
      <c r="K2704" s="187">
        <v>0.37</v>
      </c>
      <c r="L2704" s="187">
        <v>1.6</v>
      </c>
    </row>
    <row r="2705" spans="2:12" ht="20.100000000000001" customHeight="1" x14ac:dyDescent="0.4">
      <c r="B2705" s="187" t="s">
        <v>446</v>
      </c>
      <c r="C2705" s="187" t="s">
        <v>460</v>
      </c>
      <c r="D2705" s="187" t="s">
        <v>421</v>
      </c>
      <c r="E2705" s="187" t="s">
        <v>428</v>
      </c>
      <c r="F2705" s="187">
        <v>12</v>
      </c>
      <c r="G2705" s="187"/>
      <c r="H2705" s="187"/>
      <c r="I2705" s="187" t="s">
        <v>422</v>
      </c>
      <c r="J2705" s="187" t="s">
        <v>464</v>
      </c>
      <c r="K2705" s="187">
        <v>0.37</v>
      </c>
      <c r="L2705" s="187">
        <v>1.6</v>
      </c>
    </row>
    <row r="2706" spans="2:12" ht="20.100000000000001" customHeight="1" x14ac:dyDescent="0.4">
      <c r="B2706" s="187" t="s">
        <v>446</v>
      </c>
      <c r="C2706" s="187" t="s">
        <v>460</v>
      </c>
      <c r="D2706" s="187" t="s">
        <v>423</v>
      </c>
      <c r="E2706" s="187" t="s">
        <v>428</v>
      </c>
      <c r="F2706" s="187">
        <v>12</v>
      </c>
      <c r="G2706" s="187"/>
      <c r="H2706" s="187"/>
      <c r="I2706" s="187" t="s">
        <v>424</v>
      </c>
      <c r="J2706" s="187" t="s">
        <v>464</v>
      </c>
      <c r="K2706" s="187">
        <v>0.34</v>
      </c>
      <c r="L2706" s="187">
        <v>1.6</v>
      </c>
    </row>
    <row r="2707" spans="2:12" ht="20.100000000000001" customHeight="1" x14ac:dyDescent="0.4">
      <c r="B2707" s="187" t="s">
        <v>446</v>
      </c>
      <c r="C2707" s="187" t="s">
        <v>459</v>
      </c>
      <c r="D2707" s="187" t="s">
        <v>419</v>
      </c>
      <c r="E2707" s="187" t="s">
        <v>438</v>
      </c>
      <c r="F2707" s="187">
        <v>9</v>
      </c>
      <c r="G2707" s="187"/>
      <c r="H2707" s="187"/>
      <c r="I2707" s="187" t="s">
        <v>418</v>
      </c>
      <c r="J2707" s="187" t="s">
        <v>433</v>
      </c>
      <c r="K2707" s="187">
        <v>0.54</v>
      </c>
      <c r="L2707" s="187">
        <v>1.6</v>
      </c>
    </row>
    <row r="2708" spans="2:12" ht="20.100000000000001" customHeight="1" x14ac:dyDescent="0.4">
      <c r="B2708" s="187" t="s">
        <v>446</v>
      </c>
      <c r="C2708" s="187" t="s">
        <v>459</v>
      </c>
      <c r="D2708" s="187" t="s">
        <v>421</v>
      </c>
      <c r="E2708" s="187" t="s">
        <v>439</v>
      </c>
      <c r="F2708" s="187">
        <v>9</v>
      </c>
      <c r="G2708" s="187"/>
      <c r="H2708" s="187"/>
      <c r="I2708" s="187" t="s">
        <v>418</v>
      </c>
      <c r="J2708" s="187" t="s">
        <v>433</v>
      </c>
      <c r="K2708" s="187">
        <v>0.54</v>
      </c>
      <c r="L2708" s="187">
        <v>1.6</v>
      </c>
    </row>
    <row r="2709" spans="2:12" ht="20.100000000000001" customHeight="1" x14ac:dyDescent="0.4">
      <c r="B2709" s="187" t="s">
        <v>446</v>
      </c>
      <c r="C2709" s="187" t="s">
        <v>459</v>
      </c>
      <c r="D2709" s="187" t="s">
        <v>419</v>
      </c>
      <c r="E2709" s="187" t="s">
        <v>418</v>
      </c>
      <c r="F2709" s="187">
        <v>9</v>
      </c>
      <c r="G2709" s="187"/>
      <c r="H2709" s="187"/>
      <c r="I2709" s="187" t="s">
        <v>438</v>
      </c>
      <c r="J2709" s="187" t="s">
        <v>433</v>
      </c>
      <c r="K2709" s="187">
        <v>0.52</v>
      </c>
      <c r="L2709" s="187">
        <v>1.6</v>
      </c>
    </row>
    <row r="2710" spans="2:12" ht="20.100000000000001" customHeight="1" x14ac:dyDescent="0.4">
      <c r="B2710" s="187" t="s">
        <v>446</v>
      </c>
      <c r="C2710" s="187" t="s">
        <v>459</v>
      </c>
      <c r="D2710" s="187" t="s">
        <v>421</v>
      </c>
      <c r="E2710" s="187" t="s">
        <v>418</v>
      </c>
      <c r="F2710" s="187">
        <v>9</v>
      </c>
      <c r="G2710" s="187"/>
      <c r="H2710" s="187"/>
      <c r="I2710" s="187" t="s">
        <v>439</v>
      </c>
      <c r="J2710" s="187" t="s">
        <v>433</v>
      </c>
      <c r="K2710" s="187">
        <v>0.52</v>
      </c>
      <c r="L2710" s="187">
        <v>1.6</v>
      </c>
    </row>
    <row r="2711" spans="2:12" ht="20.100000000000001" customHeight="1" x14ac:dyDescent="0.4">
      <c r="B2711" s="187" t="s">
        <v>446</v>
      </c>
      <c r="C2711" s="187" t="s">
        <v>459</v>
      </c>
      <c r="D2711" s="187" t="s">
        <v>399</v>
      </c>
      <c r="E2711" s="187" t="s">
        <v>442</v>
      </c>
      <c r="F2711" s="187">
        <v>12</v>
      </c>
      <c r="G2711" s="187"/>
      <c r="H2711" s="187"/>
      <c r="I2711" s="187" t="s">
        <v>437</v>
      </c>
      <c r="J2711" s="187" t="s">
        <v>464</v>
      </c>
      <c r="K2711" s="187">
        <v>0.56000000000000005</v>
      </c>
      <c r="L2711" s="187">
        <v>1.6</v>
      </c>
    </row>
    <row r="2712" spans="2:12" ht="20.100000000000001" customHeight="1" x14ac:dyDescent="0.4">
      <c r="B2712" s="187" t="s">
        <v>446</v>
      </c>
      <c r="C2712" s="187" t="s">
        <v>459</v>
      </c>
      <c r="D2712" s="187" t="s">
        <v>399</v>
      </c>
      <c r="E2712" s="187" t="s">
        <v>437</v>
      </c>
      <c r="F2712" s="187">
        <v>12</v>
      </c>
      <c r="G2712" s="187"/>
      <c r="H2712" s="187"/>
      <c r="I2712" s="187" t="s">
        <v>442</v>
      </c>
      <c r="J2712" s="187" t="s">
        <v>464</v>
      </c>
      <c r="K2712" s="187">
        <v>0.52</v>
      </c>
      <c r="L2712" s="187">
        <v>1.6</v>
      </c>
    </row>
    <row r="2713" spans="2:12" ht="20.100000000000001" customHeight="1" x14ac:dyDescent="0.4">
      <c r="B2713" s="187" t="s">
        <v>446</v>
      </c>
      <c r="C2713" s="187" t="s">
        <v>447</v>
      </c>
      <c r="D2713" s="187" t="s">
        <v>399</v>
      </c>
      <c r="E2713" s="187" t="s">
        <v>442</v>
      </c>
      <c r="F2713" s="187">
        <v>12</v>
      </c>
      <c r="G2713" s="187"/>
      <c r="H2713" s="187"/>
      <c r="I2713" s="187" t="s">
        <v>436</v>
      </c>
      <c r="J2713" s="187" t="s">
        <v>464</v>
      </c>
      <c r="K2713" s="187">
        <v>0.45</v>
      </c>
      <c r="L2713" s="187">
        <v>1.6</v>
      </c>
    </row>
    <row r="2714" spans="2:12" ht="20.100000000000001" customHeight="1" x14ac:dyDescent="0.4">
      <c r="B2714" s="187" t="s">
        <v>446</v>
      </c>
      <c r="C2714" s="187" t="s">
        <v>452</v>
      </c>
      <c r="D2714" s="187" t="s">
        <v>399</v>
      </c>
      <c r="E2714" s="187" t="s">
        <v>436</v>
      </c>
      <c r="F2714" s="187">
        <v>12</v>
      </c>
      <c r="G2714" s="187"/>
      <c r="H2714" s="187"/>
      <c r="I2714" s="187" t="s">
        <v>442</v>
      </c>
      <c r="J2714" s="187" t="s">
        <v>464</v>
      </c>
      <c r="K2714" s="187">
        <v>0.38</v>
      </c>
      <c r="L2714" s="187">
        <v>1.6</v>
      </c>
    </row>
    <row r="2715" spans="2:12" ht="20.100000000000001" customHeight="1" x14ac:dyDescent="0.4">
      <c r="B2715" s="187" t="s">
        <v>446</v>
      </c>
      <c r="C2715" s="187" t="s">
        <v>447</v>
      </c>
      <c r="D2715" s="187" t="s">
        <v>399</v>
      </c>
      <c r="E2715" s="187" t="s">
        <v>404</v>
      </c>
      <c r="F2715" s="187">
        <v>12</v>
      </c>
      <c r="G2715" s="187"/>
      <c r="H2715" s="187"/>
      <c r="I2715" s="187" t="s">
        <v>403</v>
      </c>
      <c r="J2715" s="187" t="s">
        <v>464</v>
      </c>
      <c r="K2715" s="187">
        <v>0.46</v>
      </c>
      <c r="L2715" s="187">
        <v>1.6</v>
      </c>
    </row>
    <row r="2716" spans="2:12" ht="20.100000000000001" customHeight="1" x14ac:dyDescent="0.4">
      <c r="B2716" s="187" t="s">
        <v>446</v>
      </c>
      <c r="C2716" s="187" t="s">
        <v>452</v>
      </c>
      <c r="D2716" s="187" t="s">
        <v>399</v>
      </c>
      <c r="E2716" s="187" t="s">
        <v>403</v>
      </c>
      <c r="F2716" s="187">
        <v>12</v>
      </c>
      <c r="G2716" s="187"/>
      <c r="H2716" s="187"/>
      <c r="I2716" s="187" t="s">
        <v>404</v>
      </c>
      <c r="J2716" s="187" t="s">
        <v>464</v>
      </c>
      <c r="K2716" s="187">
        <v>0.39</v>
      </c>
      <c r="L2716" s="187">
        <v>1.6</v>
      </c>
    </row>
    <row r="2717" spans="2:12" ht="20.100000000000001" customHeight="1" x14ac:dyDescent="0.4">
      <c r="B2717" s="187" t="s">
        <v>446</v>
      </c>
      <c r="C2717" s="187" t="s">
        <v>459</v>
      </c>
      <c r="D2717" s="187" t="s">
        <v>405</v>
      </c>
      <c r="E2717" s="187" t="s">
        <v>406</v>
      </c>
      <c r="F2717" s="187">
        <v>9</v>
      </c>
      <c r="G2717" s="187"/>
      <c r="H2717" s="187"/>
      <c r="I2717" s="187" t="s">
        <v>418</v>
      </c>
      <c r="J2717" s="187" t="s">
        <v>433</v>
      </c>
      <c r="K2717" s="187">
        <v>0.56999999999999995</v>
      </c>
      <c r="L2717" s="187">
        <v>1.6</v>
      </c>
    </row>
    <row r="2718" spans="2:12" ht="20.100000000000001" customHeight="1" x14ac:dyDescent="0.4">
      <c r="B2718" s="187" t="s">
        <v>446</v>
      </c>
      <c r="C2718" s="187" t="s">
        <v>459</v>
      </c>
      <c r="D2718" s="187" t="s">
        <v>408</v>
      </c>
      <c r="E2718" s="187" t="s">
        <v>409</v>
      </c>
      <c r="F2718" s="187">
        <v>9</v>
      </c>
      <c r="G2718" s="187"/>
      <c r="H2718" s="187"/>
      <c r="I2718" s="187" t="s">
        <v>412</v>
      </c>
      <c r="J2718" s="187" t="s">
        <v>433</v>
      </c>
      <c r="K2718" s="187">
        <v>0.56999999999999995</v>
      </c>
      <c r="L2718" s="187">
        <v>1.6</v>
      </c>
    </row>
    <row r="2719" spans="2:12" ht="20.100000000000001" customHeight="1" x14ac:dyDescent="0.4">
      <c r="B2719" s="187" t="s">
        <v>446</v>
      </c>
      <c r="C2719" s="187" t="s">
        <v>459</v>
      </c>
      <c r="D2719" s="187" t="s">
        <v>453</v>
      </c>
      <c r="E2719" s="187" t="s">
        <v>418</v>
      </c>
      <c r="F2719" s="187">
        <v>9</v>
      </c>
      <c r="G2719" s="187"/>
      <c r="H2719" s="187"/>
      <c r="I2719" s="187" t="s">
        <v>454</v>
      </c>
      <c r="J2719" s="187" t="s">
        <v>433</v>
      </c>
      <c r="K2719" s="187">
        <v>0.53</v>
      </c>
      <c r="L2719" s="187">
        <v>1.6</v>
      </c>
    </row>
    <row r="2720" spans="2:12" ht="20.100000000000001" customHeight="1" x14ac:dyDescent="0.4">
      <c r="B2720" s="187" t="s">
        <v>446</v>
      </c>
      <c r="C2720" s="187" t="s">
        <v>459</v>
      </c>
      <c r="D2720" s="187" t="s">
        <v>455</v>
      </c>
      <c r="E2720" s="187" t="s">
        <v>418</v>
      </c>
      <c r="F2720" s="187">
        <v>9</v>
      </c>
      <c r="G2720" s="187"/>
      <c r="H2720" s="187"/>
      <c r="I2720" s="187" t="s">
        <v>456</v>
      </c>
      <c r="J2720" s="187" t="s">
        <v>433</v>
      </c>
      <c r="K2720" s="187">
        <v>0.53</v>
      </c>
      <c r="L2720" s="187">
        <v>1.6</v>
      </c>
    </row>
    <row r="2721" spans="2:12" ht="20.100000000000001" customHeight="1" x14ac:dyDescent="0.4">
      <c r="B2721" s="187" t="s">
        <v>446</v>
      </c>
      <c r="C2721" s="187" t="s">
        <v>459</v>
      </c>
      <c r="D2721" s="187" t="s">
        <v>405</v>
      </c>
      <c r="E2721" s="187" t="s">
        <v>418</v>
      </c>
      <c r="F2721" s="187">
        <v>9</v>
      </c>
      <c r="G2721" s="187"/>
      <c r="H2721" s="187"/>
      <c r="I2721" s="187" t="s">
        <v>406</v>
      </c>
      <c r="J2721" s="187" t="s">
        <v>433</v>
      </c>
      <c r="K2721" s="187">
        <v>0.53</v>
      </c>
      <c r="L2721" s="187">
        <v>1.6</v>
      </c>
    </row>
    <row r="2722" spans="2:12" ht="20.100000000000001" customHeight="1" x14ac:dyDescent="0.4">
      <c r="B2722" s="187" t="s">
        <v>446</v>
      </c>
      <c r="C2722" s="187" t="s">
        <v>459</v>
      </c>
      <c r="D2722" s="187" t="s">
        <v>408</v>
      </c>
      <c r="E2722" s="187" t="s">
        <v>412</v>
      </c>
      <c r="F2722" s="187">
        <v>9</v>
      </c>
      <c r="G2722" s="187"/>
      <c r="H2722" s="187"/>
      <c r="I2722" s="187" t="s">
        <v>409</v>
      </c>
      <c r="J2722" s="187" t="s">
        <v>433</v>
      </c>
      <c r="K2722" s="187">
        <v>0.53</v>
      </c>
      <c r="L2722" s="187">
        <v>1.6</v>
      </c>
    </row>
    <row r="2723" spans="2:12" ht="20.100000000000001" customHeight="1" x14ac:dyDescent="0.4">
      <c r="B2723" s="187" t="s">
        <v>446</v>
      </c>
      <c r="C2723" s="187" t="s">
        <v>447</v>
      </c>
      <c r="D2723" s="187" t="s">
        <v>405</v>
      </c>
      <c r="E2723" s="187" t="s">
        <v>406</v>
      </c>
      <c r="F2723" s="187">
        <v>9</v>
      </c>
      <c r="G2723" s="187"/>
      <c r="H2723" s="187"/>
      <c r="I2723" s="187" t="s">
        <v>407</v>
      </c>
      <c r="J2723" s="187" t="s">
        <v>433</v>
      </c>
      <c r="K2723" s="187">
        <v>0.45</v>
      </c>
      <c r="L2723" s="187">
        <v>1.6</v>
      </c>
    </row>
    <row r="2724" spans="2:12" ht="20.100000000000001" customHeight="1" x14ac:dyDescent="0.4">
      <c r="B2724" s="187" t="s">
        <v>446</v>
      </c>
      <c r="C2724" s="187" t="s">
        <v>447</v>
      </c>
      <c r="D2724" s="187" t="s">
        <v>408</v>
      </c>
      <c r="E2724" s="187" t="s">
        <v>409</v>
      </c>
      <c r="F2724" s="187">
        <v>9</v>
      </c>
      <c r="G2724" s="187"/>
      <c r="H2724" s="187"/>
      <c r="I2724" s="187" t="s">
        <v>400</v>
      </c>
      <c r="J2724" s="187" t="s">
        <v>433</v>
      </c>
      <c r="K2724" s="187">
        <v>0.45</v>
      </c>
      <c r="L2724" s="187">
        <v>1.6</v>
      </c>
    </row>
    <row r="2725" spans="2:12" ht="20.100000000000001" customHeight="1" x14ac:dyDescent="0.4">
      <c r="B2725" s="187" t="s">
        <v>446</v>
      </c>
      <c r="C2725" s="187" t="s">
        <v>452</v>
      </c>
      <c r="D2725" s="187" t="s">
        <v>405</v>
      </c>
      <c r="E2725" s="187" t="s">
        <v>407</v>
      </c>
      <c r="F2725" s="187">
        <v>9</v>
      </c>
      <c r="G2725" s="187"/>
      <c r="H2725" s="187"/>
      <c r="I2725" s="187" t="s">
        <v>406</v>
      </c>
      <c r="J2725" s="187" t="s">
        <v>433</v>
      </c>
      <c r="K2725" s="187">
        <v>0.38</v>
      </c>
      <c r="L2725" s="187">
        <v>1.6</v>
      </c>
    </row>
    <row r="2726" spans="2:12" ht="20.100000000000001" customHeight="1" x14ac:dyDescent="0.4">
      <c r="B2726" s="187" t="s">
        <v>446</v>
      </c>
      <c r="C2726" s="187" t="s">
        <v>452</v>
      </c>
      <c r="D2726" s="187" t="s">
        <v>408</v>
      </c>
      <c r="E2726" s="187" t="s">
        <v>400</v>
      </c>
      <c r="F2726" s="187">
        <v>9</v>
      </c>
      <c r="G2726" s="187"/>
      <c r="H2726" s="187"/>
      <c r="I2726" s="187" t="s">
        <v>409</v>
      </c>
      <c r="J2726" s="187" t="s">
        <v>433</v>
      </c>
      <c r="K2726" s="187">
        <v>0.38</v>
      </c>
      <c r="L2726" s="187">
        <v>1.6</v>
      </c>
    </row>
    <row r="2727" spans="2:12" ht="20.100000000000001" customHeight="1" x14ac:dyDescent="0.4">
      <c r="B2727" s="187" t="s">
        <v>446</v>
      </c>
      <c r="C2727" s="187" t="s">
        <v>452</v>
      </c>
      <c r="D2727" s="187" t="s">
        <v>453</v>
      </c>
      <c r="E2727" s="187" t="s">
        <v>407</v>
      </c>
      <c r="F2727" s="187">
        <v>9</v>
      </c>
      <c r="G2727" s="187"/>
      <c r="H2727" s="187"/>
      <c r="I2727" s="187" t="s">
        <v>454</v>
      </c>
      <c r="J2727" s="187" t="s">
        <v>433</v>
      </c>
      <c r="K2727" s="187">
        <v>0.38</v>
      </c>
      <c r="L2727" s="187">
        <v>1.6</v>
      </c>
    </row>
    <row r="2728" spans="2:12" ht="20.100000000000001" customHeight="1" x14ac:dyDescent="0.4">
      <c r="B2728" s="187" t="s">
        <v>446</v>
      </c>
      <c r="C2728" s="187" t="s">
        <v>452</v>
      </c>
      <c r="D2728" s="187" t="s">
        <v>455</v>
      </c>
      <c r="E2728" s="187" t="s">
        <v>407</v>
      </c>
      <c r="F2728" s="187">
        <v>9</v>
      </c>
      <c r="G2728" s="187"/>
      <c r="H2728" s="187"/>
      <c r="I2728" s="187" t="s">
        <v>456</v>
      </c>
      <c r="J2728" s="187" t="s">
        <v>433</v>
      </c>
      <c r="K2728" s="187">
        <v>0.38</v>
      </c>
      <c r="L2728" s="187">
        <v>1.6</v>
      </c>
    </row>
    <row r="2729" spans="2:12" ht="20.100000000000001" customHeight="1" x14ac:dyDescent="0.4">
      <c r="B2729" s="187" t="s">
        <v>446</v>
      </c>
      <c r="C2729" s="187" t="s">
        <v>460</v>
      </c>
      <c r="D2729" s="187" t="s">
        <v>408</v>
      </c>
      <c r="E2729" s="187" t="s">
        <v>409</v>
      </c>
      <c r="F2729" s="187">
        <v>9</v>
      </c>
      <c r="G2729" s="187"/>
      <c r="H2729" s="187"/>
      <c r="I2729" s="187" t="s">
        <v>429</v>
      </c>
      <c r="J2729" s="187" t="s">
        <v>433</v>
      </c>
      <c r="K2729" s="187">
        <v>0.42</v>
      </c>
      <c r="L2729" s="187">
        <v>1.6</v>
      </c>
    </row>
    <row r="2730" spans="2:12" ht="20.100000000000001" customHeight="1" x14ac:dyDescent="0.4">
      <c r="B2730" s="187" t="s">
        <v>446</v>
      </c>
      <c r="C2730" s="187" t="s">
        <v>460</v>
      </c>
      <c r="D2730" s="187" t="s">
        <v>408</v>
      </c>
      <c r="E2730" s="187" t="s">
        <v>429</v>
      </c>
      <c r="F2730" s="187">
        <v>9</v>
      </c>
      <c r="G2730" s="187"/>
      <c r="H2730" s="187"/>
      <c r="I2730" s="187" t="s">
        <v>409</v>
      </c>
      <c r="J2730" s="187" t="s">
        <v>433</v>
      </c>
      <c r="K2730" s="187">
        <v>0.37</v>
      </c>
      <c r="L2730" s="187">
        <v>1.6</v>
      </c>
    </row>
    <row r="2731" spans="2:12" ht="20.100000000000001" customHeight="1" x14ac:dyDescent="0.4">
      <c r="B2731" s="187" t="s">
        <v>446</v>
      </c>
      <c r="C2731" s="187" t="s">
        <v>447</v>
      </c>
      <c r="D2731" s="187" t="s">
        <v>399</v>
      </c>
      <c r="E2731" s="187" t="s">
        <v>444</v>
      </c>
      <c r="F2731" s="187">
        <v>12</v>
      </c>
      <c r="G2731" s="187"/>
      <c r="H2731" s="187"/>
      <c r="I2731" s="187" t="s">
        <v>400</v>
      </c>
      <c r="J2731" s="187" t="s">
        <v>464</v>
      </c>
      <c r="K2731" s="187">
        <v>0.45</v>
      </c>
      <c r="L2731" s="187">
        <v>1.6</v>
      </c>
    </row>
    <row r="2732" spans="2:12" ht="20.100000000000001" customHeight="1" x14ac:dyDescent="0.4">
      <c r="B2732" s="187" t="s">
        <v>446</v>
      </c>
      <c r="C2732" s="187" t="s">
        <v>447</v>
      </c>
      <c r="D2732" s="187" t="s">
        <v>405</v>
      </c>
      <c r="E2732" s="187" t="s">
        <v>406</v>
      </c>
      <c r="F2732" s="187">
        <v>12</v>
      </c>
      <c r="G2732" s="187"/>
      <c r="H2732" s="187"/>
      <c r="I2732" s="187" t="s">
        <v>403</v>
      </c>
      <c r="J2732" s="187" t="s">
        <v>464</v>
      </c>
      <c r="K2732" s="187">
        <v>0.45</v>
      </c>
      <c r="L2732" s="187">
        <v>1.6</v>
      </c>
    </row>
    <row r="2733" spans="2:12" ht="20.100000000000001" customHeight="1" x14ac:dyDescent="0.4">
      <c r="B2733" s="187" t="s">
        <v>446</v>
      </c>
      <c r="C2733" s="187" t="s">
        <v>447</v>
      </c>
      <c r="D2733" s="187" t="s">
        <v>405</v>
      </c>
      <c r="E2733" s="187" t="s">
        <v>406</v>
      </c>
      <c r="F2733" s="187">
        <v>12</v>
      </c>
      <c r="G2733" s="187"/>
      <c r="H2733" s="187"/>
      <c r="I2733" s="187" t="s">
        <v>400</v>
      </c>
      <c r="J2733" s="187" t="s">
        <v>464</v>
      </c>
      <c r="K2733" s="187">
        <v>0.45</v>
      </c>
      <c r="L2733" s="187">
        <v>1.6</v>
      </c>
    </row>
    <row r="2734" spans="2:12" ht="20.100000000000001" customHeight="1" x14ac:dyDescent="0.4">
      <c r="B2734" s="187" t="s">
        <v>446</v>
      </c>
      <c r="C2734" s="187" t="s">
        <v>447</v>
      </c>
      <c r="D2734" s="187" t="s">
        <v>405</v>
      </c>
      <c r="E2734" s="187" t="s">
        <v>406</v>
      </c>
      <c r="F2734" s="187">
        <v>12</v>
      </c>
      <c r="G2734" s="187"/>
      <c r="H2734" s="187"/>
      <c r="I2734" s="187" t="s">
        <v>407</v>
      </c>
      <c r="J2734" s="187" t="s">
        <v>464</v>
      </c>
      <c r="K2734" s="187">
        <v>0.45</v>
      </c>
      <c r="L2734" s="187">
        <v>1.6</v>
      </c>
    </row>
    <row r="2735" spans="2:12" ht="20.100000000000001" customHeight="1" x14ac:dyDescent="0.4">
      <c r="B2735" s="187" t="s">
        <v>446</v>
      </c>
      <c r="C2735" s="187" t="s">
        <v>447</v>
      </c>
      <c r="D2735" s="187" t="s">
        <v>408</v>
      </c>
      <c r="E2735" s="187" t="s">
        <v>409</v>
      </c>
      <c r="F2735" s="187">
        <v>12</v>
      </c>
      <c r="G2735" s="187"/>
      <c r="H2735" s="187"/>
      <c r="I2735" s="187" t="s">
        <v>403</v>
      </c>
      <c r="J2735" s="187" t="s">
        <v>464</v>
      </c>
      <c r="K2735" s="187">
        <v>0.45</v>
      </c>
      <c r="L2735" s="187">
        <v>1.6</v>
      </c>
    </row>
    <row r="2736" spans="2:12" ht="20.100000000000001" customHeight="1" x14ac:dyDescent="0.4">
      <c r="B2736" s="187" t="s">
        <v>446</v>
      </c>
      <c r="C2736" s="187" t="s">
        <v>447</v>
      </c>
      <c r="D2736" s="187" t="s">
        <v>408</v>
      </c>
      <c r="E2736" s="187" t="s">
        <v>409</v>
      </c>
      <c r="F2736" s="187">
        <v>12</v>
      </c>
      <c r="G2736" s="187"/>
      <c r="H2736" s="187"/>
      <c r="I2736" s="187" t="s">
        <v>400</v>
      </c>
      <c r="J2736" s="187" t="s">
        <v>464</v>
      </c>
      <c r="K2736" s="187">
        <v>0.45</v>
      </c>
      <c r="L2736" s="187">
        <v>1.6</v>
      </c>
    </row>
    <row r="2737" spans="2:12" ht="20.100000000000001" customHeight="1" x14ac:dyDescent="0.4">
      <c r="B2737" s="187" t="s">
        <v>446</v>
      </c>
      <c r="C2737" s="187" t="s">
        <v>452</v>
      </c>
      <c r="D2737" s="187" t="s">
        <v>399</v>
      </c>
      <c r="E2737" s="187" t="s">
        <v>400</v>
      </c>
      <c r="F2737" s="187">
        <v>12</v>
      </c>
      <c r="G2737" s="187"/>
      <c r="H2737" s="187"/>
      <c r="I2737" s="187" t="s">
        <v>444</v>
      </c>
      <c r="J2737" s="187" t="s">
        <v>464</v>
      </c>
      <c r="K2737" s="187">
        <v>0.38</v>
      </c>
      <c r="L2737" s="187">
        <v>1.6</v>
      </c>
    </row>
    <row r="2738" spans="2:12" ht="20.100000000000001" customHeight="1" x14ac:dyDescent="0.4">
      <c r="B2738" s="187" t="s">
        <v>446</v>
      </c>
      <c r="C2738" s="187" t="s">
        <v>452</v>
      </c>
      <c r="D2738" s="187" t="s">
        <v>405</v>
      </c>
      <c r="E2738" s="187" t="s">
        <v>403</v>
      </c>
      <c r="F2738" s="187">
        <v>12</v>
      </c>
      <c r="G2738" s="187"/>
      <c r="H2738" s="187"/>
      <c r="I2738" s="187" t="s">
        <v>406</v>
      </c>
      <c r="J2738" s="187" t="s">
        <v>464</v>
      </c>
      <c r="K2738" s="187">
        <v>0.39</v>
      </c>
      <c r="L2738" s="187">
        <v>1.6</v>
      </c>
    </row>
    <row r="2739" spans="2:12" ht="20.100000000000001" customHeight="1" x14ac:dyDescent="0.4">
      <c r="B2739" s="187" t="s">
        <v>446</v>
      </c>
      <c r="C2739" s="187" t="s">
        <v>452</v>
      </c>
      <c r="D2739" s="187" t="s">
        <v>405</v>
      </c>
      <c r="E2739" s="187" t="s">
        <v>400</v>
      </c>
      <c r="F2739" s="187">
        <v>12</v>
      </c>
      <c r="G2739" s="187"/>
      <c r="H2739" s="187"/>
      <c r="I2739" s="187" t="s">
        <v>406</v>
      </c>
      <c r="J2739" s="187" t="s">
        <v>464</v>
      </c>
      <c r="K2739" s="187">
        <v>0.38</v>
      </c>
      <c r="L2739" s="187">
        <v>1.6</v>
      </c>
    </row>
    <row r="2740" spans="2:12" ht="20.100000000000001" customHeight="1" x14ac:dyDescent="0.4">
      <c r="B2740" s="187" t="s">
        <v>446</v>
      </c>
      <c r="C2740" s="187" t="s">
        <v>452</v>
      </c>
      <c r="D2740" s="187" t="s">
        <v>405</v>
      </c>
      <c r="E2740" s="187" t="s">
        <v>407</v>
      </c>
      <c r="F2740" s="187">
        <v>12</v>
      </c>
      <c r="G2740" s="187"/>
      <c r="H2740" s="187"/>
      <c r="I2740" s="187" t="s">
        <v>406</v>
      </c>
      <c r="J2740" s="187" t="s">
        <v>464</v>
      </c>
      <c r="K2740" s="187">
        <v>0.38</v>
      </c>
      <c r="L2740" s="187">
        <v>1.6</v>
      </c>
    </row>
    <row r="2741" spans="2:12" ht="20.100000000000001" customHeight="1" x14ac:dyDescent="0.4">
      <c r="B2741" s="187" t="s">
        <v>446</v>
      </c>
      <c r="C2741" s="187" t="s">
        <v>452</v>
      </c>
      <c r="D2741" s="187" t="s">
        <v>408</v>
      </c>
      <c r="E2741" s="187" t="s">
        <v>403</v>
      </c>
      <c r="F2741" s="187">
        <v>12</v>
      </c>
      <c r="G2741" s="187"/>
      <c r="H2741" s="187"/>
      <c r="I2741" s="187" t="s">
        <v>409</v>
      </c>
      <c r="J2741" s="187" t="s">
        <v>464</v>
      </c>
      <c r="K2741" s="187">
        <v>0.38</v>
      </c>
      <c r="L2741" s="187">
        <v>1.6</v>
      </c>
    </row>
    <row r="2742" spans="2:12" ht="20.100000000000001" customHeight="1" x14ac:dyDescent="0.4">
      <c r="B2742" s="187" t="s">
        <v>446</v>
      </c>
      <c r="C2742" s="187" t="s">
        <v>452</v>
      </c>
      <c r="D2742" s="187" t="s">
        <v>408</v>
      </c>
      <c r="E2742" s="187" t="s">
        <v>400</v>
      </c>
      <c r="F2742" s="187">
        <v>12</v>
      </c>
      <c r="G2742" s="187"/>
      <c r="H2742" s="187"/>
      <c r="I2742" s="187" t="s">
        <v>409</v>
      </c>
      <c r="J2742" s="187" t="s">
        <v>464</v>
      </c>
      <c r="K2742" s="187">
        <v>0.38</v>
      </c>
      <c r="L2742" s="187">
        <v>1.6</v>
      </c>
    </row>
    <row r="2743" spans="2:12" ht="20.100000000000001" customHeight="1" x14ac:dyDescent="0.4">
      <c r="B2743" s="187" t="s">
        <v>446</v>
      </c>
      <c r="C2743" s="187" t="s">
        <v>452</v>
      </c>
      <c r="D2743" s="187" t="s">
        <v>453</v>
      </c>
      <c r="E2743" s="187" t="s">
        <v>403</v>
      </c>
      <c r="F2743" s="187">
        <v>12</v>
      </c>
      <c r="G2743" s="187"/>
      <c r="H2743" s="187"/>
      <c r="I2743" s="187" t="s">
        <v>454</v>
      </c>
      <c r="J2743" s="187" t="s">
        <v>464</v>
      </c>
      <c r="K2743" s="187">
        <v>0.39</v>
      </c>
      <c r="L2743" s="187">
        <v>1.6</v>
      </c>
    </row>
    <row r="2744" spans="2:12" ht="20.100000000000001" customHeight="1" x14ac:dyDescent="0.4">
      <c r="B2744" s="187" t="s">
        <v>446</v>
      </c>
      <c r="C2744" s="187" t="s">
        <v>452</v>
      </c>
      <c r="D2744" s="187" t="s">
        <v>453</v>
      </c>
      <c r="E2744" s="187" t="s">
        <v>400</v>
      </c>
      <c r="F2744" s="187">
        <v>12</v>
      </c>
      <c r="G2744" s="187"/>
      <c r="H2744" s="187"/>
      <c r="I2744" s="187" t="s">
        <v>454</v>
      </c>
      <c r="J2744" s="187" t="s">
        <v>464</v>
      </c>
      <c r="K2744" s="187">
        <v>0.38</v>
      </c>
      <c r="L2744" s="187">
        <v>1.6</v>
      </c>
    </row>
    <row r="2745" spans="2:12" ht="20.100000000000001" customHeight="1" x14ac:dyDescent="0.4">
      <c r="B2745" s="187" t="s">
        <v>446</v>
      </c>
      <c r="C2745" s="187" t="s">
        <v>452</v>
      </c>
      <c r="D2745" s="187" t="s">
        <v>453</v>
      </c>
      <c r="E2745" s="187" t="s">
        <v>407</v>
      </c>
      <c r="F2745" s="187">
        <v>12</v>
      </c>
      <c r="G2745" s="187"/>
      <c r="H2745" s="187"/>
      <c r="I2745" s="187" t="s">
        <v>454</v>
      </c>
      <c r="J2745" s="187" t="s">
        <v>464</v>
      </c>
      <c r="K2745" s="187">
        <v>0.38</v>
      </c>
      <c r="L2745" s="187">
        <v>1.6</v>
      </c>
    </row>
    <row r="2746" spans="2:12" ht="20.100000000000001" customHeight="1" x14ac:dyDescent="0.4">
      <c r="B2746" s="187" t="s">
        <v>446</v>
      </c>
      <c r="C2746" s="187" t="s">
        <v>452</v>
      </c>
      <c r="D2746" s="187" t="s">
        <v>455</v>
      </c>
      <c r="E2746" s="187" t="s">
        <v>403</v>
      </c>
      <c r="F2746" s="187">
        <v>12</v>
      </c>
      <c r="G2746" s="187"/>
      <c r="H2746" s="187"/>
      <c r="I2746" s="187" t="s">
        <v>456</v>
      </c>
      <c r="J2746" s="187" t="s">
        <v>464</v>
      </c>
      <c r="K2746" s="187">
        <v>0.39</v>
      </c>
      <c r="L2746" s="187">
        <v>1.6</v>
      </c>
    </row>
    <row r="2747" spans="2:12" ht="20.100000000000001" customHeight="1" x14ac:dyDescent="0.4">
      <c r="B2747" s="187" t="s">
        <v>446</v>
      </c>
      <c r="C2747" s="187" t="s">
        <v>452</v>
      </c>
      <c r="D2747" s="187" t="s">
        <v>455</v>
      </c>
      <c r="E2747" s="187" t="s">
        <v>400</v>
      </c>
      <c r="F2747" s="187">
        <v>12</v>
      </c>
      <c r="G2747" s="187"/>
      <c r="H2747" s="187"/>
      <c r="I2747" s="187" t="s">
        <v>456</v>
      </c>
      <c r="J2747" s="187" t="s">
        <v>464</v>
      </c>
      <c r="K2747" s="187">
        <v>0.38</v>
      </c>
      <c r="L2747" s="187">
        <v>1.6</v>
      </c>
    </row>
    <row r="2748" spans="2:12" ht="20.100000000000001" customHeight="1" x14ac:dyDescent="0.4">
      <c r="B2748" s="187" t="s">
        <v>446</v>
      </c>
      <c r="C2748" s="187" t="s">
        <v>452</v>
      </c>
      <c r="D2748" s="187" t="s">
        <v>455</v>
      </c>
      <c r="E2748" s="187" t="s">
        <v>407</v>
      </c>
      <c r="F2748" s="187">
        <v>12</v>
      </c>
      <c r="G2748" s="187"/>
      <c r="H2748" s="187"/>
      <c r="I2748" s="187" t="s">
        <v>456</v>
      </c>
      <c r="J2748" s="187" t="s">
        <v>464</v>
      </c>
      <c r="K2748" s="187">
        <v>0.38</v>
      </c>
      <c r="L2748" s="187">
        <v>1.6</v>
      </c>
    </row>
    <row r="2749" spans="2:12" ht="20.100000000000001" customHeight="1" x14ac:dyDescent="0.4">
      <c r="B2749" s="187" t="s">
        <v>446</v>
      </c>
      <c r="C2749" s="187" t="s">
        <v>459</v>
      </c>
      <c r="D2749" s="187" t="s">
        <v>457</v>
      </c>
      <c r="E2749" s="187" t="s">
        <v>458</v>
      </c>
      <c r="F2749" s="187">
        <v>13</v>
      </c>
      <c r="G2749" s="187"/>
      <c r="H2749" s="187"/>
      <c r="I2749" s="187" t="s">
        <v>412</v>
      </c>
      <c r="J2749" s="187" t="s">
        <v>464</v>
      </c>
      <c r="K2749" s="187">
        <v>0.56999999999999995</v>
      </c>
      <c r="L2749" s="187">
        <v>1.6</v>
      </c>
    </row>
    <row r="2750" spans="2:12" ht="20.100000000000001" customHeight="1" x14ac:dyDescent="0.4">
      <c r="B2750" s="187" t="s">
        <v>446</v>
      </c>
      <c r="C2750" s="187" t="s">
        <v>447</v>
      </c>
      <c r="D2750" s="187" t="s">
        <v>457</v>
      </c>
      <c r="E2750" s="187" t="s">
        <v>458</v>
      </c>
      <c r="F2750" s="187">
        <v>12</v>
      </c>
      <c r="G2750" s="187"/>
      <c r="H2750" s="187"/>
      <c r="I2750" s="187" t="s">
        <v>407</v>
      </c>
      <c r="J2750" s="187" t="s">
        <v>464</v>
      </c>
      <c r="K2750" s="187">
        <v>0.45</v>
      </c>
      <c r="L2750" s="187">
        <v>1.6</v>
      </c>
    </row>
    <row r="2751" spans="2:12" ht="20.100000000000001" customHeight="1" x14ac:dyDescent="0.4">
      <c r="B2751" s="187" t="s">
        <v>446</v>
      </c>
      <c r="C2751" s="187" t="s">
        <v>459</v>
      </c>
      <c r="D2751" s="187" t="s">
        <v>419</v>
      </c>
      <c r="E2751" s="187" t="s">
        <v>449</v>
      </c>
      <c r="F2751" s="187">
        <v>12</v>
      </c>
      <c r="G2751" s="187"/>
      <c r="H2751" s="187"/>
      <c r="I2751" s="187" t="s">
        <v>462</v>
      </c>
      <c r="J2751" s="187" t="s">
        <v>464</v>
      </c>
      <c r="K2751" s="187">
        <v>0.51</v>
      </c>
      <c r="L2751" s="187">
        <v>1.6</v>
      </c>
    </row>
    <row r="2752" spans="2:12" ht="20.100000000000001" customHeight="1" x14ac:dyDescent="0.4">
      <c r="B2752" s="187" t="s">
        <v>446</v>
      </c>
      <c r="C2752" s="187" t="s">
        <v>459</v>
      </c>
      <c r="D2752" s="187" t="s">
        <v>421</v>
      </c>
      <c r="E2752" s="187" t="s">
        <v>451</v>
      </c>
      <c r="F2752" s="187">
        <v>12</v>
      </c>
      <c r="G2752" s="187"/>
      <c r="H2752" s="187"/>
      <c r="I2752" s="187" t="s">
        <v>462</v>
      </c>
      <c r="J2752" s="187" t="s">
        <v>464</v>
      </c>
      <c r="K2752" s="187">
        <v>0.51</v>
      </c>
      <c r="L2752" s="187">
        <v>1.6</v>
      </c>
    </row>
    <row r="2753" spans="2:12" ht="20.100000000000001" customHeight="1" x14ac:dyDescent="0.4">
      <c r="B2753" s="187" t="s">
        <v>446</v>
      </c>
      <c r="C2753" s="187" t="s">
        <v>447</v>
      </c>
      <c r="D2753" s="187" t="s">
        <v>419</v>
      </c>
      <c r="E2753" s="187" t="s">
        <v>449</v>
      </c>
      <c r="F2753" s="187">
        <v>12</v>
      </c>
      <c r="G2753" s="187"/>
      <c r="H2753" s="187"/>
      <c r="I2753" s="187" t="s">
        <v>463</v>
      </c>
      <c r="J2753" s="187" t="s">
        <v>464</v>
      </c>
      <c r="K2753" s="187">
        <v>0.42</v>
      </c>
      <c r="L2753" s="187">
        <v>1.6</v>
      </c>
    </row>
    <row r="2754" spans="2:12" ht="20.100000000000001" customHeight="1" x14ac:dyDescent="0.4">
      <c r="B2754" s="187" t="s">
        <v>446</v>
      </c>
      <c r="C2754" s="187" t="s">
        <v>447</v>
      </c>
      <c r="D2754" s="187" t="s">
        <v>421</v>
      </c>
      <c r="E2754" s="187" t="s">
        <v>451</v>
      </c>
      <c r="F2754" s="187">
        <v>12</v>
      </c>
      <c r="G2754" s="187"/>
      <c r="H2754" s="187"/>
      <c r="I2754" s="187" t="s">
        <v>463</v>
      </c>
      <c r="J2754" s="187" t="s">
        <v>464</v>
      </c>
      <c r="K2754" s="187">
        <v>0.42</v>
      </c>
      <c r="L2754" s="187">
        <v>1.6</v>
      </c>
    </row>
    <row r="2755" spans="2:12" ht="20.100000000000001" customHeight="1" x14ac:dyDescent="0.4">
      <c r="B2755" s="187" t="s">
        <v>446</v>
      </c>
      <c r="C2755" s="187" t="s">
        <v>459</v>
      </c>
      <c r="D2755" s="187" t="s">
        <v>399</v>
      </c>
      <c r="E2755" s="187" t="s">
        <v>404</v>
      </c>
      <c r="F2755" s="187">
        <v>13</v>
      </c>
      <c r="G2755" s="187"/>
      <c r="H2755" s="187"/>
      <c r="I2755" s="187" t="s">
        <v>411</v>
      </c>
      <c r="J2755" s="187" t="s">
        <v>464</v>
      </c>
      <c r="K2755" s="187"/>
      <c r="L2755" s="187">
        <v>1.6</v>
      </c>
    </row>
    <row r="2756" spans="2:12" ht="20.100000000000001" customHeight="1" x14ac:dyDescent="0.4">
      <c r="B2756" s="187" t="s">
        <v>446</v>
      </c>
      <c r="C2756" s="187" t="s">
        <v>460</v>
      </c>
      <c r="D2756" s="187" t="s">
        <v>399</v>
      </c>
      <c r="E2756" s="187" t="s">
        <v>404</v>
      </c>
      <c r="F2756" s="187">
        <v>13</v>
      </c>
      <c r="G2756" s="187"/>
      <c r="H2756" s="187"/>
      <c r="I2756" s="187" t="s">
        <v>428</v>
      </c>
      <c r="J2756" s="187" t="s">
        <v>464</v>
      </c>
      <c r="K2756" s="187"/>
      <c r="L2756" s="187">
        <v>1.6</v>
      </c>
    </row>
    <row r="2757" spans="2:12" ht="20.100000000000001" customHeight="1" x14ac:dyDescent="0.4">
      <c r="B2757" s="187" t="s">
        <v>446</v>
      </c>
      <c r="C2757" s="187" t="s">
        <v>459</v>
      </c>
      <c r="D2757" s="187" t="s">
        <v>399</v>
      </c>
      <c r="E2757" s="187" t="s">
        <v>404</v>
      </c>
      <c r="F2757" s="187">
        <v>9</v>
      </c>
      <c r="G2757" s="187"/>
      <c r="H2757" s="187"/>
      <c r="I2757" s="187" t="s">
        <v>411</v>
      </c>
      <c r="J2757" s="187" t="s">
        <v>433</v>
      </c>
      <c r="K2757" s="187"/>
      <c r="L2757" s="187">
        <v>1.6</v>
      </c>
    </row>
    <row r="2758" spans="2:12" ht="20.100000000000001" customHeight="1" x14ac:dyDescent="0.4">
      <c r="B2758" s="187" t="s">
        <v>446</v>
      </c>
      <c r="C2758" s="187" t="s">
        <v>447</v>
      </c>
      <c r="D2758" s="187" t="s">
        <v>399</v>
      </c>
      <c r="E2758" s="187" t="s">
        <v>404</v>
      </c>
      <c r="F2758" s="187">
        <v>9</v>
      </c>
      <c r="G2758" s="187"/>
      <c r="H2758" s="187"/>
      <c r="I2758" s="187" t="s">
        <v>403</v>
      </c>
      <c r="J2758" s="187" t="s">
        <v>433</v>
      </c>
      <c r="K2758" s="187"/>
      <c r="L2758" s="187">
        <v>1.6</v>
      </c>
    </row>
    <row r="2759" spans="2:12" ht="20.100000000000001" customHeight="1" x14ac:dyDescent="0.4">
      <c r="B2759" s="187" t="s">
        <v>446</v>
      </c>
      <c r="C2759" s="187" t="s">
        <v>452</v>
      </c>
      <c r="D2759" s="187" t="s">
        <v>399</v>
      </c>
      <c r="E2759" s="187" t="s">
        <v>403</v>
      </c>
      <c r="F2759" s="187">
        <v>9</v>
      </c>
      <c r="G2759" s="187"/>
      <c r="H2759" s="187"/>
      <c r="I2759" s="187" t="s">
        <v>404</v>
      </c>
      <c r="J2759" s="187" t="s">
        <v>433</v>
      </c>
      <c r="K2759" s="187"/>
      <c r="L2759" s="187">
        <v>1.6</v>
      </c>
    </row>
    <row r="2760" spans="2:12" ht="20.100000000000001" customHeight="1" x14ac:dyDescent="0.4">
      <c r="B2760" s="187" t="s">
        <v>446</v>
      </c>
      <c r="C2760" s="187" t="s">
        <v>460</v>
      </c>
      <c r="D2760" s="187" t="s">
        <v>399</v>
      </c>
      <c r="E2760" s="187" t="s">
        <v>404</v>
      </c>
      <c r="F2760" s="187">
        <v>9</v>
      </c>
      <c r="G2760" s="187"/>
      <c r="H2760" s="187"/>
      <c r="I2760" s="187" t="s">
        <v>428</v>
      </c>
      <c r="J2760" s="187" t="s">
        <v>433</v>
      </c>
      <c r="K2760" s="187"/>
      <c r="L2760" s="187">
        <v>1.6</v>
      </c>
    </row>
    <row r="2761" spans="2:12" ht="20.100000000000001" customHeight="1" x14ac:dyDescent="0.4">
      <c r="B2761" s="187" t="s">
        <v>446</v>
      </c>
      <c r="C2761" s="187" t="s">
        <v>459</v>
      </c>
      <c r="D2761" s="187" t="s">
        <v>399</v>
      </c>
      <c r="E2761" s="187" t="s">
        <v>434</v>
      </c>
      <c r="F2761" s="187">
        <v>12</v>
      </c>
      <c r="G2761" s="187"/>
      <c r="H2761" s="187"/>
      <c r="I2761" s="187" t="s">
        <v>418</v>
      </c>
      <c r="J2761" s="187" t="s">
        <v>464</v>
      </c>
      <c r="K2761" s="187">
        <v>0.56999999999999995</v>
      </c>
      <c r="L2761" s="187">
        <v>1.7</v>
      </c>
    </row>
    <row r="2762" spans="2:12" ht="20.100000000000001" customHeight="1" x14ac:dyDescent="0.4">
      <c r="B2762" s="187" t="s">
        <v>446</v>
      </c>
      <c r="C2762" s="187" t="s">
        <v>459</v>
      </c>
      <c r="D2762" s="187" t="s">
        <v>399</v>
      </c>
      <c r="E2762" s="187" t="s">
        <v>442</v>
      </c>
      <c r="F2762" s="187">
        <v>11</v>
      </c>
      <c r="G2762" s="187"/>
      <c r="H2762" s="187"/>
      <c r="I2762" s="187" t="s">
        <v>418</v>
      </c>
      <c r="J2762" s="187" t="s">
        <v>464</v>
      </c>
      <c r="K2762" s="187">
        <v>0.56000000000000005</v>
      </c>
      <c r="L2762" s="187">
        <v>1.7</v>
      </c>
    </row>
    <row r="2763" spans="2:12" ht="20.100000000000001" customHeight="1" x14ac:dyDescent="0.4">
      <c r="B2763" s="187" t="s">
        <v>446</v>
      </c>
      <c r="C2763" s="187" t="s">
        <v>459</v>
      </c>
      <c r="D2763" s="187" t="s">
        <v>405</v>
      </c>
      <c r="E2763" s="187" t="s">
        <v>435</v>
      </c>
      <c r="F2763" s="187">
        <v>11</v>
      </c>
      <c r="G2763" s="187"/>
      <c r="H2763" s="187"/>
      <c r="I2763" s="187" t="s">
        <v>418</v>
      </c>
      <c r="J2763" s="187" t="s">
        <v>464</v>
      </c>
      <c r="K2763" s="187">
        <v>0.56000000000000005</v>
      </c>
      <c r="L2763" s="187">
        <v>1.7</v>
      </c>
    </row>
    <row r="2764" spans="2:12" ht="20.100000000000001" customHeight="1" x14ac:dyDescent="0.4">
      <c r="B2764" s="187" t="s">
        <v>446</v>
      </c>
      <c r="C2764" s="187" t="s">
        <v>459</v>
      </c>
      <c r="D2764" s="187" t="s">
        <v>408</v>
      </c>
      <c r="E2764" s="187" t="s">
        <v>409</v>
      </c>
      <c r="F2764" s="187">
        <v>12</v>
      </c>
      <c r="G2764" s="187"/>
      <c r="H2764" s="187"/>
      <c r="I2764" s="187" t="s">
        <v>418</v>
      </c>
      <c r="J2764" s="187" t="s">
        <v>464</v>
      </c>
      <c r="K2764" s="187">
        <v>0.56999999999999995</v>
      </c>
      <c r="L2764" s="187">
        <v>1.7</v>
      </c>
    </row>
    <row r="2765" spans="2:12" ht="20.100000000000001" customHeight="1" x14ac:dyDescent="0.4">
      <c r="B2765" s="187" t="s">
        <v>446</v>
      </c>
      <c r="C2765" s="187" t="s">
        <v>459</v>
      </c>
      <c r="D2765" s="187" t="s">
        <v>419</v>
      </c>
      <c r="E2765" s="187" t="s">
        <v>420</v>
      </c>
      <c r="F2765" s="187">
        <v>11</v>
      </c>
      <c r="G2765" s="187"/>
      <c r="H2765" s="187"/>
      <c r="I2765" s="187" t="s">
        <v>412</v>
      </c>
      <c r="J2765" s="187" t="s">
        <v>464</v>
      </c>
      <c r="K2765" s="187">
        <v>0.55000000000000004</v>
      </c>
      <c r="L2765" s="187">
        <v>1.7</v>
      </c>
    </row>
    <row r="2766" spans="2:12" ht="20.100000000000001" customHeight="1" x14ac:dyDescent="0.4">
      <c r="B2766" s="187" t="s">
        <v>446</v>
      </c>
      <c r="C2766" s="187" t="s">
        <v>459</v>
      </c>
      <c r="D2766" s="187" t="s">
        <v>419</v>
      </c>
      <c r="E2766" s="187" t="s">
        <v>438</v>
      </c>
      <c r="F2766" s="187">
        <v>11</v>
      </c>
      <c r="G2766" s="187"/>
      <c r="H2766" s="187"/>
      <c r="I2766" s="187" t="s">
        <v>411</v>
      </c>
      <c r="J2766" s="187" t="s">
        <v>464</v>
      </c>
      <c r="K2766" s="187">
        <v>0.54</v>
      </c>
      <c r="L2766" s="187">
        <v>1.7</v>
      </c>
    </row>
    <row r="2767" spans="2:12" ht="20.100000000000001" customHeight="1" x14ac:dyDescent="0.4">
      <c r="B2767" s="187" t="s">
        <v>446</v>
      </c>
      <c r="C2767" s="187" t="s">
        <v>459</v>
      </c>
      <c r="D2767" s="187" t="s">
        <v>421</v>
      </c>
      <c r="E2767" s="187" t="s">
        <v>422</v>
      </c>
      <c r="F2767" s="187">
        <v>11</v>
      </c>
      <c r="G2767" s="187"/>
      <c r="H2767" s="187"/>
      <c r="I2767" s="187" t="s">
        <v>412</v>
      </c>
      <c r="J2767" s="187" t="s">
        <v>464</v>
      </c>
      <c r="K2767" s="187">
        <v>0.54</v>
      </c>
      <c r="L2767" s="187">
        <v>1.7</v>
      </c>
    </row>
    <row r="2768" spans="2:12" ht="20.100000000000001" customHeight="1" x14ac:dyDescent="0.4">
      <c r="B2768" s="187" t="s">
        <v>446</v>
      </c>
      <c r="C2768" s="187" t="s">
        <v>459</v>
      </c>
      <c r="D2768" s="187" t="s">
        <v>421</v>
      </c>
      <c r="E2768" s="187" t="s">
        <v>439</v>
      </c>
      <c r="F2768" s="187">
        <v>11</v>
      </c>
      <c r="G2768" s="187"/>
      <c r="H2768" s="187"/>
      <c r="I2768" s="187" t="s">
        <v>411</v>
      </c>
      <c r="J2768" s="187" t="s">
        <v>464</v>
      </c>
      <c r="K2768" s="187">
        <v>0.54</v>
      </c>
      <c r="L2768" s="187">
        <v>1.7</v>
      </c>
    </row>
    <row r="2769" spans="2:12" ht="20.100000000000001" customHeight="1" x14ac:dyDescent="0.4">
      <c r="B2769" s="187" t="s">
        <v>446</v>
      </c>
      <c r="C2769" s="187" t="s">
        <v>459</v>
      </c>
      <c r="D2769" s="187" t="s">
        <v>423</v>
      </c>
      <c r="E2769" s="187" t="s">
        <v>424</v>
      </c>
      <c r="F2769" s="187">
        <v>11</v>
      </c>
      <c r="G2769" s="187"/>
      <c r="H2769" s="187"/>
      <c r="I2769" s="187" t="s">
        <v>412</v>
      </c>
      <c r="J2769" s="187" t="s">
        <v>464</v>
      </c>
      <c r="K2769" s="187">
        <v>0.39</v>
      </c>
      <c r="L2769" s="187">
        <v>1.7</v>
      </c>
    </row>
    <row r="2770" spans="2:12" ht="20.100000000000001" customHeight="1" x14ac:dyDescent="0.4">
      <c r="B2770" s="187" t="s">
        <v>446</v>
      </c>
      <c r="C2770" s="187" t="s">
        <v>459</v>
      </c>
      <c r="D2770" s="187" t="s">
        <v>448</v>
      </c>
      <c r="E2770" s="187" t="s">
        <v>449</v>
      </c>
      <c r="F2770" s="187">
        <v>12</v>
      </c>
      <c r="G2770" s="187"/>
      <c r="H2770" s="187"/>
      <c r="I2770" s="187" t="s">
        <v>411</v>
      </c>
      <c r="J2770" s="187" t="s">
        <v>464</v>
      </c>
      <c r="K2770" s="187">
        <v>0.52</v>
      </c>
      <c r="L2770" s="187">
        <v>1.7</v>
      </c>
    </row>
    <row r="2771" spans="2:12" ht="20.100000000000001" customHeight="1" x14ac:dyDescent="0.4">
      <c r="B2771" s="187" t="s">
        <v>446</v>
      </c>
      <c r="C2771" s="187" t="s">
        <v>459</v>
      </c>
      <c r="D2771" s="187" t="s">
        <v>448</v>
      </c>
      <c r="E2771" s="187" t="s">
        <v>449</v>
      </c>
      <c r="F2771" s="187">
        <v>11</v>
      </c>
      <c r="G2771" s="187"/>
      <c r="H2771" s="187"/>
      <c r="I2771" s="187" t="s">
        <v>412</v>
      </c>
      <c r="J2771" s="187" t="s">
        <v>464</v>
      </c>
      <c r="K2771" s="187">
        <v>0.52</v>
      </c>
      <c r="L2771" s="187">
        <v>1.7</v>
      </c>
    </row>
    <row r="2772" spans="2:12" ht="20.100000000000001" customHeight="1" x14ac:dyDescent="0.4">
      <c r="B2772" s="187" t="s">
        <v>446</v>
      </c>
      <c r="C2772" s="187" t="s">
        <v>459</v>
      </c>
      <c r="D2772" s="187" t="s">
        <v>450</v>
      </c>
      <c r="E2772" s="187" t="s">
        <v>451</v>
      </c>
      <c r="F2772" s="187">
        <v>12</v>
      </c>
      <c r="G2772" s="187"/>
      <c r="H2772" s="187"/>
      <c r="I2772" s="187" t="s">
        <v>411</v>
      </c>
      <c r="J2772" s="187" t="s">
        <v>464</v>
      </c>
      <c r="K2772" s="187">
        <v>0.52</v>
      </c>
      <c r="L2772" s="187">
        <v>1.7</v>
      </c>
    </row>
    <row r="2773" spans="2:12" ht="20.100000000000001" customHeight="1" x14ac:dyDescent="0.4">
      <c r="B2773" s="187" t="s">
        <v>446</v>
      </c>
      <c r="C2773" s="187" t="s">
        <v>459</v>
      </c>
      <c r="D2773" s="187" t="s">
        <v>450</v>
      </c>
      <c r="E2773" s="187" t="s">
        <v>451</v>
      </c>
      <c r="F2773" s="187">
        <v>11</v>
      </c>
      <c r="G2773" s="187"/>
      <c r="H2773" s="187"/>
      <c r="I2773" s="187" t="s">
        <v>412</v>
      </c>
      <c r="J2773" s="187" t="s">
        <v>464</v>
      </c>
      <c r="K2773" s="187">
        <v>0.52</v>
      </c>
      <c r="L2773" s="187">
        <v>1.7</v>
      </c>
    </row>
    <row r="2774" spans="2:12" ht="20.100000000000001" customHeight="1" x14ac:dyDescent="0.4">
      <c r="B2774" s="187" t="s">
        <v>446</v>
      </c>
      <c r="C2774" s="187" t="s">
        <v>459</v>
      </c>
      <c r="D2774" s="187" t="s">
        <v>399</v>
      </c>
      <c r="E2774" s="187" t="s">
        <v>418</v>
      </c>
      <c r="F2774" s="187">
        <v>12</v>
      </c>
      <c r="G2774" s="187"/>
      <c r="H2774" s="187"/>
      <c r="I2774" s="187" t="s">
        <v>434</v>
      </c>
      <c r="J2774" s="187" t="s">
        <v>464</v>
      </c>
      <c r="K2774" s="187">
        <v>0.53</v>
      </c>
      <c r="L2774" s="187">
        <v>1.7</v>
      </c>
    </row>
    <row r="2775" spans="2:12" ht="20.100000000000001" customHeight="1" x14ac:dyDescent="0.4">
      <c r="B2775" s="187" t="s">
        <v>446</v>
      </c>
      <c r="C2775" s="187" t="s">
        <v>459</v>
      </c>
      <c r="D2775" s="187" t="s">
        <v>399</v>
      </c>
      <c r="E2775" s="187" t="s">
        <v>418</v>
      </c>
      <c r="F2775" s="187">
        <v>11</v>
      </c>
      <c r="G2775" s="187"/>
      <c r="H2775" s="187"/>
      <c r="I2775" s="187" t="s">
        <v>442</v>
      </c>
      <c r="J2775" s="187" t="s">
        <v>464</v>
      </c>
      <c r="K2775" s="187">
        <v>0.53</v>
      </c>
      <c r="L2775" s="187">
        <v>1.7</v>
      </c>
    </row>
    <row r="2776" spans="2:12" ht="20.100000000000001" customHeight="1" x14ac:dyDescent="0.4">
      <c r="B2776" s="187" t="s">
        <v>446</v>
      </c>
      <c r="C2776" s="187" t="s">
        <v>459</v>
      </c>
      <c r="D2776" s="187" t="s">
        <v>405</v>
      </c>
      <c r="E2776" s="187" t="s">
        <v>418</v>
      </c>
      <c r="F2776" s="187">
        <v>11</v>
      </c>
      <c r="G2776" s="187"/>
      <c r="H2776" s="187"/>
      <c r="I2776" s="187" t="s">
        <v>435</v>
      </c>
      <c r="J2776" s="187" t="s">
        <v>464</v>
      </c>
      <c r="K2776" s="187">
        <v>0.53</v>
      </c>
      <c r="L2776" s="187">
        <v>1.7</v>
      </c>
    </row>
    <row r="2777" spans="2:12" ht="20.100000000000001" customHeight="1" x14ac:dyDescent="0.4">
      <c r="B2777" s="187" t="s">
        <v>446</v>
      </c>
      <c r="C2777" s="187" t="s">
        <v>459</v>
      </c>
      <c r="D2777" s="187" t="s">
        <v>408</v>
      </c>
      <c r="E2777" s="187" t="s">
        <v>418</v>
      </c>
      <c r="F2777" s="187">
        <v>12</v>
      </c>
      <c r="G2777" s="187"/>
      <c r="H2777" s="187"/>
      <c r="I2777" s="187" t="s">
        <v>409</v>
      </c>
      <c r="J2777" s="187" t="s">
        <v>464</v>
      </c>
      <c r="K2777" s="187">
        <v>0.53</v>
      </c>
      <c r="L2777" s="187">
        <v>1.7</v>
      </c>
    </row>
    <row r="2778" spans="2:12" ht="20.100000000000001" customHeight="1" x14ac:dyDescent="0.4">
      <c r="B2778" s="187" t="s">
        <v>446</v>
      </c>
      <c r="C2778" s="187" t="s">
        <v>459</v>
      </c>
      <c r="D2778" s="187" t="s">
        <v>419</v>
      </c>
      <c r="E2778" s="187" t="s">
        <v>412</v>
      </c>
      <c r="F2778" s="187">
        <v>11</v>
      </c>
      <c r="G2778" s="187"/>
      <c r="H2778" s="187"/>
      <c r="I2778" s="187" t="s">
        <v>420</v>
      </c>
      <c r="J2778" s="187" t="s">
        <v>464</v>
      </c>
      <c r="K2778" s="187">
        <v>0.53</v>
      </c>
      <c r="L2778" s="187">
        <v>1.7</v>
      </c>
    </row>
    <row r="2779" spans="2:12" ht="20.100000000000001" customHeight="1" x14ac:dyDescent="0.4">
      <c r="B2779" s="187" t="s">
        <v>446</v>
      </c>
      <c r="C2779" s="187" t="s">
        <v>459</v>
      </c>
      <c r="D2779" s="187" t="s">
        <v>419</v>
      </c>
      <c r="E2779" s="187" t="s">
        <v>411</v>
      </c>
      <c r="F2779" s="187">
        <v>11</v>
      </c>
      <c r="G2779" s="187"/>
      <c r="H2779" s="187"/>
      <c r="I2779" s="187" t="s">
        <v>438</v>
      </c>
      <c r="J2779" s="187" t="s">
        <v>464</v>
      </c>
      <c r="K2779" s="187">
        <v>0.54</v>
      </c>
      <c r="L2779" s="187">
        <v>1.7</v>
      </c>
    </row>
    <row r="2780" spans="2:12" ht="20.100000000000001" customHeight="1" x14ac:dyDescent="0.4">
      <c r="B2780" s="187" t="s">
        <v>446</v>
      </c>
      <c r="C2780" s="187" t="s">
        <v>459</v>
      </c>
      <c r="D2780" s="187" t="s">
        <v>421</v>
      </c>
      <c r="E2780" s="187" t="s">
        <v>412</v>
      </c>
      <c r="F2780" s="187">
        <v>11</v>
      </c>
      <c r="G2780" s="187"/>
      <c r="H2780" s="187"/>
      <c r="I2780" s="187" t="s">
        <v>422</v>
      </c>
      <c r="J2780" s="187" t="s">
        <v>464</v>
      </c>
      <c r="K2780" s="187">
        <v>0.53</v>
      </c>
      <c r="L2780" s="187">
        <v>1.7</v>
      </c>
    </row>
    <row r="2781" spans="2:12" ht="20.100000000000001" customHeight="1" x14ac:dyDescent="0.4">
      <c r="B2781" s="187" t="s">
        <v>446</v>
      </c>
      <c r="C2781" s="187" t="s">
        <v>459</v>
      </c>
      <c r="D2781" s="187" t="s">
        <v>421</v>
      </c>
      <c r="E2781" s="187" t="s">
        <v>411</v>
      </c>
      <c r="F2781" s="187">
        <v>11</v>
      </c>
      <c r="G2781" s="187"/>
      <c r="H2781" s="187"/>
      <c r="I2781" s="187" t="s">
        <v>439</v>
      </c>
      <c r="J2781" s="187" t="s">
        <v>464</v>
      </c>
      <c r="K2781" s="187">
        <v>0.54</v>
      </c>
      <c r="L2781" s="187">
        <v>1.7</v>
      </c>
    </row>
    <row r="2782" spans="2:12" ht="20.100000000000001" customHeight="1" x14ac:dyDescent="0.4">
      <c r="B2782" s="187" t="s">
        <v>446</v>
      </c>
      <c r="C2782" s="187" t="s">
        <v>459</v>
      </c>
      <c r="D2782" s="187" t="s">
        <v>423</v>
      </c>
      <c r="E2782" s="187" t="s">
        <v>412</v>
      </c>
      <c r="F2782" s="187">
        <v>11</v>
      </c>
      <c r="G2782" s="187"/>
      <c r="H2782" s="187"/>
      <c r="I2782" s="187" t="s">
        <v>424</v>
      </c>
      <c r="J2782" s="187" t="s">
        <v>464</v>
      </c>
      <c r="K2782" s="187">
        <v>0.49</v>
      </c>
      <c r="L2782" s="187">
        <v>1.7</v>
      </c>
    </row>
    <row r="2783" spans="2:12" ht="20.100000000000001" customHeight="1" x14ac:dyDescent="0.4">
      <c r="B2783" s="187" t="s">
        <v>446</v>
      </c>
      <c r="C2783" s="187" t="s">
        <v>459</v>
      </c>
      <c r="D2783" s="187" t="s">
        <v>448</v>
      </c>
      <c r="E2783" s="187" t="s">
        <v>411</v>
      </c>
      <c r="F2783" s="187">
        <v>12</v>
      </c>
      <c r="G2783" s="187"/>
      <c r="H2783" s="187"/>
      <c r="I2783" s="187" t="s">
        <v>449</v>
      </c>
      <c r="J2783" s="187" t="s">
        <v>464</v>
      </c>
      <c r="K2783" s="187">
        <v>0.53</v>
      </c>
      <c r="L2783" s="187">
        <v>1.7</v>
      </c>
    </row>
    <row r="2784" spans="2:12" ht="20.100000000000001" customHeight="1" x14ac:dyDescent="0.4">
      <c r="B2784" s="187" t="s">
        <v>446</v>
      </c>
      <c r="C2784" s="187" t="s">
        <v>459</v>
      </c>
      <c r="D2784" s="187" t="s">
        <v>448</v>
      </c>
      <c r="E2784" s="187" t="s">
        <v>412</v>
      </c>
      <c r="F2784" s="187">
        <v>11</v>
      </c>
      <c r="G2784" s="187"/>
      <c r="H2784" s="187"/>
      <c r="I2784" s="187" t="s">
        <v>449</v>
      </c>
      <c r="J2784" s="187" t="s">
        <v>464</v>
      </c>
      <c r="K2784" s="187">
        <v>0.52</v>
      </c>
      <c r="L2784" s="187">
        <v>1.7</v>
      </c>
    </row>
    <row r="2785" spans="2:12" ht="20.100000000000001" customHeight="1" x14ac:dyDescent="0.4">
      <c r="B2785" s="187" t="s">
        <v>446</v>
      </c>
      <c r="C2785" s="187" t="s">
        <v>459</v>
      </c>
      <c r="D2785" s="187" t="s">
        <v>450</v>
      </c>
      <c r="E2785" s="187" t="s">
        <v>411</v>
      </c>
      <c r="F2785" s="187">
        <v>12</v>
      </c>
      <c r="G2785" s="187"/>
      <c r="H2785" s="187"/>
      <c r="I2785" s="187" t="s">
        <v>451</v>
      </c>
      <c r="J2785" s="187" t="s">
        <v>464</v>
      </c>
      <c r="K2785" s="187">
        <v>0.53</v>
      </c>
      <c r="L2785" s="187">
        <v>1.7</v>
      </c>
    </row>
    <row r="2786" spans="2:12" ht="20.100000000000001" customHeight="1" x14ac:dyDescent="0.4">
      <c r="B2786" s="187" t="s">
        <v>446</v>
      </c>
      <c r="C2786" s="187" t="s">
        <v>459</v>
      </c>
      <c r="D2786" s="187" t="s">
        <v>450</v>
      </c>
      <c r="E2786" s="187" t="s">
        <v>412</v>
      </c>
      <c r="F2786" s="187">
        <v>11</v>
      </c>
      <c r="G2786" s="187"/>
      <c r="H2786" s="187"/>
      <c r="I2786" s="187" t="s">
        <v>451</v>
      </c>
      <c r="J2786" s="187" t="s">
        <v>464</v>
      </c>
      <c r="K2786" s="187">
        <v>0.52</v>
      </c>
      <c r="L2786" s="187">
        <v>1.7</v>
      </c>
    </row>
    <row r="2787" spans="2:12" ht="20.100000000000001" customHeight="1" x14ac:dyDescent="0.4">
      <c r="B2787" s="187" t="s">
        <v>446</v>
      </c>
      <c r="C2787" s="187" t="s">
        <v>447</v>
      </c>
      <c r="D2787" s="187" t="s">
        <v>399</v>
      </c>
      <c r="E2787" s="187" t="s">
        <v>442</v>
      </c>
      <c r="F2787" s="187">
        <v>11</v>
      </c>
      <c r="G2787" s="187"/>
      <c r="H2787" s="187"/>
      <c r="I2787" s="187" t="s">
        <v>407</v>
      </c>
      <c r="J2787" s="187" t="s">
        <v>464</v>
      </c>
      <c r="K2787" s="187">
        <v>0.45</v>
      </c>
      <c r="L2787" s="187">
        <v>1.7</v>
      </c>
    </row>
    <row r="2788" spans="2:12" ht="20.100000000000001" customHeight="1" x14ac:dyDescent="0.4">
      <c r="B2788" s="187" t="s">
        <v>446</v>
      </c>
      <c r="C2788" s="187" t="s">
        <v>447</v>
      </c>
      <c r="D2788" s="187" t="s">
        <v>405</v>
      </c>
      <c r="E2788" s="187" t="s">
        <v>435</v>
      </c>
      <c r="F2788" s="187">
        <v>11</v>
      </c>
      <c r="G2788" s="187"/>
      <c r="H2788" s="187"/>
      <c r="I2788" s="187" t="s">
        <v>407</v>
      </c>
      <c r="J2788" s="187" t="s">
        <v>464</v>
      </c>
      <c r="K2788" s="187">
        <v>0.45</v>
      </c>
      <c r="L2788" s="187">
        <v>1.7</v>
      </c>
    </row>
    <row r="2789" spans="2:12" ht="20.100000000000001" customHeight="1" x14ac:dyDescent="0.4">
      <c r="B2789" s="187" t="s">
        <v>446</v>
      </c>
      <c r="C2789" s="187" t="s">
        <v>447</v>
      </c>
      <c r="D2789" s="187" t="s">
        <v>419</v>
      </c>
      <c r="E2789" s="187" t="s">
        <v>420</v>
      </c>
      <c r="F2789" s="187">
        <v>11</v>
      </c>
      <c r="G2789" s="187"/>
      <c r="H2789" s="187"/>
      <c r="I2789" s="187" t="s">
        <v>400</v>
      </c>
      <c r="J2789" s="187" t="s">
        <v>464</v>
      </c>
      <c r="K2789" s="187">
        <v>0.44</v>
      </c>
      <c r="L2789" s="187">
        <v>1.7</v>
      </c>
    </row>
    <row r="2790" spans="2:12" ht="20.100000000000001" customHeight="1" x14ac:dyDescent="0.4">
      <c r="B2790" s="187" t="s">
        <v>446</v>
      </c>
      <c r="C2790" s="187" t="s">
        <v>447</v>
      </c>
      <c r="D2790" s="187" t="s">
        <v>419</v>
      </c>
      <c r="E2790" s="187" t="s">
        <v>438</v>
      </c>
      <c r="F2790" s="187">
        <v>11</v>
      </c>
      <c r="G2790" s="187"/>
      <c r="H2790" s="187"/>
      <c r="I2790" s="187" t="s">
        <v>403</v>
      </c>
      <c r="J2790" s="187" t="s">
        <v>464</v>
      </c>
      <c r="K2790" s="187">
        <v>0.44</v>
      </c>
      <c r="L2790" s="187">
        <v>1.7</v>
      </c>
    </row>
    <row r="2791" spans="2:12" ht="20.100000000000001" customHeight="1" x14ac:dyDescent="0.4">
      <c r="B2791" s="187" t="s">
        <v>446</v>
      </c>
      <c r="C2791" s="187" t="s">
        <v>447</v>
      </c>
      <c r="D2791" s="187" t="s">
        <v>421</v>
      </c>
      <c r="E2791" s="187" t="s">
        <v>422</v>
      </c>
      <c r="F2791" s="187">
        <v>11</v>
      </c>
      <c r="G2791" s="187"/>
      <c r="H2791" s="187"/>
      <c r="I2791" s="187" t="s">
        <v>400</v>
      </c>
      <c r="J2791" s="187" t="s">
        <v>464</v>
      </c>
      <c r="K2791" s="187">
        <v>0.44</v>
      </c>
      <c r="L2791" s="187">
        <v>1.7</v>
      </c>
    </row>
    <row r="2792" spans="2:12" ht="20.100000000000001" customHeight="1" x14ac:dyDescent="0.4">
      <c r="B2792" s="187" t="s">
        <v>446</v>
      </c>
      <c r="C2792" s="187" t="s">
        <v>447</v>
      </c>
      <c r="D2792" s="187" t="s">
        <v>421</v>
      </c>
      <c r="E2792" s="187" t="s">
        <v>439</v>
      </c>
      <c r="F2792" s="187">
        <v>11</v>
      </c>
      <c r="G2792" s="187"/>
      <c r="H2792" s="187"/>
      <c r="I2792" s="187" t="s">
        <v>403</v>
      </c>
      <c r="J2792" s="187" t="s">
        <v>464</v>
      </c>
      <c r="K2792" s="187">
        <v>0.44</v>
      </c>
      <c r="L2792" s="187">
        <v>1.7</v>
      </c>
    </row>
    <row r="2793" spans="2:12" ht="20.100000000000001" customHeight="1" x14ac:dyDescent="0.4">
      <c r="B2793" s="187" t="s">
        <v>446</v>
      </c>
      <c r="C2793" s="187" t="s">
        <v>447</v>
      </c>
      <c r="D2793" s="187" t="s">
        <v>423</v>
      </c>
      <c r="E2793" s="187" t="s">
        <v>424</v>
      </c>
      <c r="F2793" s="187">
        <v>11</v>
      </c>
      <c r="G2793" s="187"/>
      <c r="H2793" s="187"/>
      <c r="I2793" s="187" t="s">
        <v>400</v>
      </c>
      <c r="J2793" s="187" t="s">
        <v>464</v>
      </c>
      <c r="K2793" s="187">
        <v>0.32</v>
      </c>
      <c r="L2793" s="187">
        <v>1.7</v>
      </c>
    </row>
    <row r="2794" spans="2:12" ht="20.100000000000001" customHeight="1" x14ac:dyDescent="0.4">
      <c r="B2794" s="187" t="s">
        <v>446</v>
      </c>
      <c r="C2794" s="187" t="s">
        <v>447</v>
      </c>
      <c r="D2794" s="187" t="s">
        <v>448</v>
      </c>
      <c r="E2794" s="187" t="s">
        <v>449</v>
      </c>
      <c r="F2794" s="187">
        <v>11</v>
      </c>
      <c r="G2794" s="187"/>
      <c r="H2794" s="187"/>
      <c r="I2794" s="187" t="s">
        <v>400</v>
      </c>
      <c r="J2794" s="187" t="s">
        <v>464</v>
      </c>
      <c r="K2794" s="187">
        <v>0.42</v>
      </c>
      <c r="L2794" s="187">
        <v>1.7</v>
      </c>
    </row>
    <row r="2795" spans="2:12" ht="20.100000000000001" customHeight="1" x14ac:dyDescent="0.4">
      <c r="B2795" s="187" t="s">
        <v>446</v>
      </c>
      <c r="C2795" s="187" t="s">
        <v>447</v>
      </c>
      <c r="D2795" s="187" t="s">
        <v>450</v>
      </c>
      <c r="E2795" s="187" t="s">
        <v>451</v>
      </c>
      <c r="F2795" s="187">
        <v>11</v>
      </c>
      <c r="G2795" s="187"/>
      <c r="H2795" s="187"/>
      <c r="I2795" s="187" t="s">
        <v>400</v>
      </c>
      <c r="J2795" s="187" t="s">
        <v>464</v>
      </c>
      <c r="K2795" s="187">
        <v>0.42</v>
      </c>
      <c r="L2795" s="187">
        <v>1.7</v>
      </c>
    </row>
    <row r="2796" spans="2:12" ht="20.100000000000001" customHeight="1" x14ac:dyDescent="0.4">
      <c r="B2796" s="187" t="s">
        <v>446</v>
      </c>
      <c r="C2796" s="187" t="s">
        <v>452</v>
      </c>
      <c r="D2796" s="187" t="s">
        <v>399</v>
      </c>
      <c r="E2796" s="187" t="s">
        <v>407</v>
      </c>
      <c r="F2796" s="187">
        <v>11</v>
      </c>
      <c r="G2796" s="187"/>
      <c r="H2796" s="187"/>
      <c r="I2796" s="187" t="s">
        <v>442</v>
      </c>
      <c r="J2796" s="187" t="s">
        <v>464</v>
      </c>
      <c r="K2796" s="187">
        <v>0.38</v>
      </c>
      <c r="L2796" s="187">
        <v>1.7</v>
      </c>
    </row>
    <row r="2797" spans="2:12" ht="20.100000000000001" customHeight="1" x14ac:dyDescent="0.4">
      <c r="B2797" s="187" t="s">
        <v>446</v>
      </c>
      <c r="C2797" s="187" t="s">
        <v>452</v>
      </c>
      <c r="D2797" s="187" t="s">
        <v>405</v>
      </c>
      <c r="E2797" s="187" t="s">
        <v>407</v>
      </c>
      <c r="F2797" s="187">
        <v>11</v>
      </c>
      <c r="G2797" s="187"/>
      <c r="H2797" s="187"/>
      <c r="I2797" s="187" t="s">
        <v>435</v>
      </c>
      <c r="J2797" s="187" t="s">
        <v>464</v>
      </c>
      <c r="K2797" s="187">
        <v>0.38</v>
      </c>
      <c r="L2797" s="187">
        <v>1.7</v>
      </c>
    </row>
    <row r="2798" spans="2:12" ht="20.100000000000001" customHeight="1" x14ac:dyDescent="0.4">
      <c r="B2798" s="187" t="s">
        <v>446</v>
      </c>
      <c r="C2798" s="187" t="s">
        <v>452</v>
      </c>
      <c r="D2798" s="187" t="s">
        <v>419</v>
      </c>
      <c r="E2798" s="187" t="s">
        <v>400</v>
      </c>
      <c r="F2798" s="187">
        <v>11</v>
      </c>
      <c r="G2798" s="187"/>
      <c r="H2798" s="187"/>
      <c r="I2798" s="187" t="s">
        <v>420</v>
      </c>
      <c r="J2798" s="187" t="s">
        <v>464</v>
      </c>
      <c r="K2798" s="187">
        <v>0.38</v>
      </c>
      <c r="L2798" s="187">
        <v>1.7</v>
      </c>
    </row>
    <row r="2799" spans="2:12" ht="20.100000000000001" customHeight="1" x14ac:dyDescent="0.4">
      <c r="B2799" s="187" t="s">
        <v>446</v>
      </c>
      <c r="C2799" s="187" t="s">
        <v>452</v>
      </c>
      <c r="D2799" s="187" t="s">
        <v>419</v>
      </c>
      <c r="E2799" s="187" t="s">
        <v>403</v>
      </c>
      <c r="F2799" s="187">
        <v>11</v>
      </c>
      <c r="G2799" s="187"/>
      <c r="H2799" s="187"/>
      <c r="I2799" s="187" t="s">
        <v>438</v>
      </c>
      <c r="J2799" s="187" t="s">
        <v>464</v>
      </c>
      <c r="K2799" s="187">
        <v>0.38</v>
      </c>
      <c r="L2799" s="187">
        <v>1.7</v>
      </c>
    </row>
    <row r="2800" spans="2:12" ht="20.100000000000001" customHeight="1" x14ac:dyDescent="0.4">
      <c r="B2800" s="187" t="s">
        <v>446</v>
      </c>
      <c r="C2800" s="187" t="s">
        <v>452</v>
      </c>
      <c r="D2800" s="187" t="s">
        <v>421</v>
      </c>
      <c r="E2800" s="187" t="s">
        <v>400</v>
      </c>
      <c r="F2800" s="187">
        <v>11</v>
      </c>
      <c r="G2800" s="187"/>
      <c r="H2800" s="187"/>
      <c r="I2800" s="187" t="s">
        <v>422</v>
      </c>
      <c r="J2800" s="187" t="s">
        <v>464</v>
      </c>
      <c r="K2800" s="187">
        <v>0.38</v>
      </c>
      <c r="L2800" s="187">
        <v>1.7</v>
      </c>
    </row>
    <row r="2801" spans="2:12" ht="20.100000000000001" customHeight="1" x14ac:dyDescent="0.4">
      <c r="B2801" s="187" t="s">
        <v>446</v>
      </c>
      <c r="C2801" s="187" t="s">
        <v>452</v>
      </c>
      <c r="D2801" s="187" t="s">
        <v>421</v>
      </c>
      <c r="E2801" s="187" t="s">
        <v>403</v>
      </c>
      <c r="F2801" s="187">
        <v>11</v>
      </c>
      <c r="G2801" s="187"/>
      <c r="H2801" s="187"/>
      <c r="I2801" s="187" t="s">
        <v>439</v>
      </c>
      <c r="J2801" s="187" t="s">
        <v>464</v>
      </c>
      <c r="K2801" s="187">
        <v>0.38</v>
      </c>
      <c r="L2801" s="187">
        <v>1.7</v>
      </c>
    </row>
    <row r="2802" spans="2:12" ht="20.100000000000001" customHeight="1" x14ac:dyDescent="0.4">
      <c r="B2802" s="187" t="s">
        <v>446</v>
      </c>
      <c r="C2802" s="187" t="s">
        <v>452</v>
      </c>
      <c r="D2802" s="187" t="s">
        <v>423</v>
      </c>
      <c r="E2802" s="187" t="s">
        <v>400</v>
      </c>
      <c r="F2802" s="187">
        <v>11</v>
      </c>
      <c r="G2802" s="187"/>
      <c r="H2802" s="187"/>
      <c r="I2802" s="187" t="s">
        <v>424</v>
      </c>
      <c r="J2802" s="187" t="s">
        <v>464</v>
      </c>
      <c r="K2802" s="187">
        <v>0.35</v>
      </c>
      <c r="L2802" s="187">
        <v>1.7</v>
      </c>
    </row>
    <row r="2803" spans="2:12" ht="20.100000000000001" customHeight="1" x14ac:dyDescent="0.4">
      <c r="B2803" s="187" t="s">
        <v>446</v>
      </c>
      <c r="C2803" s="187" t="s">
        <v>452</v>
      </c>
      <c r="D2803" s="187" t="s">
        <v>448</v>
      </c>
      <c r="E2803" s="187" t="s">
        <v>400</v>
      </c>
      <c r="F2803" s="187">
        <v>11</v>
      </c>
      <c r="G2803" s="187"/>
      <c r="H2803" s="187"/>
      <c r="I2803" s="187" t="s">
        <v>449</v>
      </c>
      <c r="J2803" s="187" t="s">
        <v>464</v>
      </c>
      <c r="K2803" s="187">
        <v>0.38</v>
      </c>
      <c r="L2803" s="187">
        <v>1.7</v>
      </c>
    </row>
    <row r="2804" spans="2:12" ht="20.100000000000001" customHeight="1" x14ac:dyDescent="0.4">
      <c r="B2804" s="187" t="s">
        <v>446</v>
      </c>
      <c r="C2804" s="187" t="s">
        <v>452</v>
      </c>
      <c r="D2804" s="187" t="s">
        <v>450</v>
      </c>
      <c r="E2804" s="187" t="s">
        <v>400</v>
      </c>
      <c r="F2804" s="187">
        <v>11</v>
      </c>
      <c r="G2804" s="187"/>
      <c r="H2804" s="187"/>
      <c r="I2804" s="187" t="s">
        <v>451</v>
      </c>
      <c r="J2804" s="187" t="s">
        <v>464</v>
      </c>
      <c r="K2804" s="187">
        <v>0.38</v>
      </c>
      <c r="L2804" s="187">
        <v>1.7</v>
      </c>
    </row>
    <row r="2805" spans="2:12" ht="20.100000000000001" customHeight="1" x14ac:dyDescent="0.4">
      <c r="B2805" s="187" t="s">
        <v>446</v>
      </c>
      <c r="C2805" s="187" t="s">
        <v>460</v>
      </c>
      <c r="D2805" s="187" t="s">
        <v>399</v>
      </c>
      <c r="E2805" s="187" t="s">
        <v>434</v>
      </c>
      <c r="F2805" s="187">
        <v>12</v>
      </c>
      <c r="G2805" s="187"/>
      <c r="H2805" s="187"/>
      <c r="I2805" s="187" t="s">
        <v>432</v>
      </c>
      <c r="J2805" s="187" t="s">
        <v>464</v>
      </c>
      <c r="K2805" s="187">
        <v>0.42</v>
      </c>
      <c r="L2805" s="187">
        <v>1.7</v>
      </c>
    </row>
    <row r="2806" spans="2:12" ht="20.100000000000001" customHeight="1" x14ac:dyDescent="0.4">
      <c r="B2806" s="187" t="s">
        <v>446</v>
      </c>
      <c r="C2806" s="187" t="s">
        <v>460</v>
      </c>
      <c r="D2806" s="187" t="s">
        <v>408</v>
      </c>
      <c r="E2806" s="187" t="s">
        <v>409</v>
      </c>
      <c r="F2806" s="187">
        <v>12</v>
      </c>
      <c r="G2806" s="187"/>
      <c r="H2806" s="187"/>
      <c r="I2806" s="187" t="s">
        <v>432</v>
      </c>
      <c r="J2806" s="187" t="s">
        <v>464</v>
      </c>
      <c r="K2806" s="187">
        <v>0.42</v>
      </c>
      <c r="L2806" s="187">
        <v>1.7</v>
      </c>
    </row>
    <row r="2807" spans="2:12" ht="20.100000000000001" customHeight="1" x14ac:dyDescent="0.4">
      <c r="B2807" s="187" t="s">
        <v>446</v>
      </c>
      <c r="C2807" s="187" t="s">
        <v>460</v>
      </c>
      <c r="D2807" s="187" t="s">
        <v>419</v>
      </c>
      <c r="E2807" s="187" t="s">
        <v>420</v>
      </c>
      <c r="F2807" s="187">
        <v>11</v>
      </c>
      <c r="G2807" s="187"/>
      <c r="H2807" s="187"/>
      <c r="I2807" s="187" t="s">
        <v>429</v>
      </c>
      <c r="J2807" s="187" t="s">
        <v>464</v>
      </c>
      <c r="K2807" s="187">
        <v>0.4</v>
      </c>
      <c r="L2807" s="187">
        <v>1.7</v>
      </c>
    </row>
    <row r="2808" spans="2:12" ht="20.100000000000001" customHeight="1" x14ac:dyDescent="0.4">
      <c r="B2808" s="187" t="s">
        <v>446</v>
      </c>
      <c r="C2808" s="187" t="s">
        <v>460</v>
      </c>
      <c r="D2808" s="187" t="s">
        <v>419</v>
      </c>
      <c r="E2808" s="187" t="s">
        <v>438</v>
      </c>
      <c r="F2808" s="187">
        <v>11</v>
      </c>
      <c r="G2808" s="187"/>
      <c r="H2808" s="187"/>
      <c r="I2808" s="187" t="s">
        <v>428</v>
      </c>
      <c r="J2808" s="187" t="s">
        <v>464</v>
      </c>
      <c r="K2808" s="187">
        <v>0.4</v>
      </c>
      <c r="L2808" s="187">
        <v>1.7</v>
      </c>
    </row>
    <row r="2809" spans="2:12" ht="20.100000000000001" customHeight="1" x14ac:dyDescent="0.4">
      <c r="B2809" s="187" t="s">
        <v>446</v>
      </c>
      <c r="C2809" s="187" t="s">
        <v>460</v>
      </c>
      <c r="D2809" s="187" t="s">
        <v>421</v>
      </c>
      <c r="E2809" s="187" t="s">
        <v>422</v>
      </c>
      <c r="F2809" s="187">
        <v>11</v>
      </c>
      <c r="G2809" s="187"/>
      <c r="H2809" s="187"/>
      <c r="I2809" s="187" t="s">
        <v>429</v>
      </c>
      <c r="J2809" s="187" t="s">
        <v>464</v>
      </c>
      <c r="K2809" s="187">
        <v>0.4</v>
      </c>
      <c r="L2809" s="187">
        <v>1.7</v>
      </c>
    </row>
    <row r="2810" spans="2:12" ht="20.100000000000001" customHeight="1" x14ac:dyDescent="0.4">
      <c r="B2810" s="187" t="s">
        <v>446</v>
      </c>
      <c r="C2810" s="187" t="s">
        <v>460</v>
      </c>
      <c r="D2810" s="187" t="s">
        <v>423</v>
      </c>
      <c r="E2810" s="187" t="s">
        <v>424</v>
      </c>
      <c r="F2810" s="187">
        <v>11</v>
      </c>
      <c r="G2810" s="187"/>
      <c r="H2810" s="187"/>
      <c r="I2810" s="187" t="s">
        <v>429</v>
      </c>
      <c r="J2810" s="187" t="s">
        <v>464</v>
      </c>
      <c r="K2810" s="187">
        <v>0.3</v>
      </c>
      <c r="L2810" s="187">
        <v>1.7</v>
      </c>
    </row>
    <row r="2811" spans="2:12" ht="20.100000000000001" customHeight="1" x14ac:dyDescent="0.4">
      <c r="B2811" s="187" t="s">
        <v>446</v>
      </c>
      <c r="C2811" s="187" t="s">
        <v>460</v>
      </c>
      <c r="D2811" s="187" t="s">
        <v>448</v>
      </c>
      <c r="E2811" s="187" t="s">
        <v>449</v>
      </c>
      <c r="F2811" s="187">
        <v>12</v>
      </c>
      <c r="G2811" s="187"/>
      <c r="H2811" s="187"/>
      <c r="I2811" s="187" t="s">
        <v>428</v>
      </c>
      <c r="J2811" s="187" t="s">
        <v>464</v>
      </c>
      <c r="K2811" s="187">
        <v>0.39</v>
      </c>
      <c r="L2811" s="187">
        <v>1.7</v>
      </c>
    </row>
    <row r="2812" spans="2:12" ht="20.100000000000001" customHeight="1" x14ac:dyDescent="0.4">
      <c r="B2812" s="187" t="s">
        <v>446</v>
      </c>
      <c r="C2812" s="187" t="s">
        <v>460</v>
      </c>
      <c r="D2812" s="187" t="s">
        <v>448</v>
      </c>
      <c r="E2812" s="187" t="s">
        <v>449</v>
      </c>
      <c r="F2812" s="187">
        <v>11</v>
      </c>
      <c r="G2812" s="187"/>
      <c r="H2812" s="187"/>
      <c r="I2812" s="187" t="s">
        <v>429</v>
      </c>
      <c r="J2812" s="187" t="s">
        <v>464</v>
      </c>
      <c r="K2812" s="187">
        <v>0.39</v>
      </c>
      <c r="L2812" s="187">
        <v>1.7</v>
      </c>
    </row>
    <row r="2813" spans="2:12" ht="20.100000000000001" customHeight="1" x14ac:dyDescent="0.4">
      <c r="B2813" s="187" t="s">
        <v>446</v>
      </c>
      <c r="C2813" s="187" t="s">
        <v>460</v>
      </c>
      <c r="D2813" s="187" t="s">
        <v>450</v>
      </c>
      <c r="E2813" s="187" t="s">
        <v>451</v>
      </c>
      <c r="F2813" s="187">
        <v>12</v>
      </c>
      <c r="G2813" s="187"/>
      <c r="H2813" s="187"/>
      <c r="I2813" s="187" t="s">
        <v>428</v>
      </c>
      <c r="J2813" s="187" t="s">
        <v>464</v>
      </c>
      <c r="K2813" s="187">
        <v>0.39</v>
      </c>
      <c r="L2813" s="187">
        <v>1.7</v>
      </c>
    </row>
    <row r="2814" spans="2:12" ht="20.100000000000001" customHeight="1" x14ac:dyDescent="0.4">
      <c r="B2814" s="187" t="s">
        <v>446</v>
      </c>
      <c r="C2814" s="187" t="s">
        <v>460</v>
      </c>
      <c r="D2814" s="187" t="s">
        <v>450</v>
      </c>
      <c r="E2814" s="187" t="s">
        <v>451</v>
      </c>
      <c r="F2814" s="187">
        <v>11</v>
      </c>
      <c r="G2814" s="187"/>
      <c r="H2814" s="187"/>
      <c r="I2814" s="187" t="s">
        <v>429</v>
      </c>
      <c r="J2814" s="187" t="s">
        <v>464</v>
      </c>
      <c r="K2814" s="187">
        <v>0.39</v>
      </c>
      <c r="L2814" s="187">
        <v>1.7</v>
      </c>
    </row>
    <row r="2815" spans="2:12" ht="20.100000000000001" customHeight="1" x14ac:dyDescent="0.4">
      <c r="B2815" s="187" t="s">
        <v>446</v>
      </c>
      <c r="C2815" s="187" t="s">
        <v>460</v>
      </c>
      <c r="D2815" s="187" t="s">
        <v>419</v>
      </c>
      <c r="E2815" s="187" t="s">
        <v>429</v>
      </c>
      <c r="F2815" s="187">
        <v>11</v>
      </c>
      <c r="G2815" s="187"/>
      <c r="H2815" s="187"/>
      <c r="I2815" s="187" t="s">
        <v>420</v>
      </c>
      <c r="J2815" s="187" t="s">
        <v>464</v>
      </c>
      <c r="K2815" s="187">
        <v>0.37</v>
      </c>
      <c r="L2815" s="187">
        <v>1.7</v>
      </c>
    </row>
    <row r="2816" spans="2:12" ht="20.100000000000001" customHeight="1" x14ac:dyDescent="0.4">
      <c r="B2816" s="187" t="s">
        <v>446</v>
      </c>
      <c r="C2816" s="187" t="s">
        <v>460</v>
      </c>
      <c r="D2816" s="187" t="s">
        <v>419</v>
      </c>
      <c r="E2816" s="187" t="s">
        <v>428</v>
      </c>
      <c r="F2816" s="187">
        <v>11</v>
      </c>
      <c r="G2816" s="187"/>
      <c r="H2816" s="187"/>
      <c r="I2816" s="187" t="s">
        <v>438</v>
      </c>
      <c r="J2816" s="187" t="s">
        <v>464</v>
      </c>
      <c r="K2816" s="187">
        <v>0.37</v>
      </c>
      <c r="L2816" s="187">
        <v>1.7</v>
      </c>
    </row>
    <row r="2817" spans="2:12" ht="20.100000000000001" customHeight="1" x14ac:dyDescent="0.4">
      <c r="B2817" s="187" t="s">
        <v>446</v>
      </c>
      <c r="C2817" s="187" t="s">
        <v>460</v>
      </c>
      <c r="D2817" s="187" t="s">
        <v>421</v>
      </c>
      <c r="E2817" s="187" t="s">
        <v>429</v>
      </c>
      <c r="F2817" s="187">
        <v>11</v>
      </c>
      <c r="G2817" s="187"/>
      <c r="H2817" s="187"/>
      <c r="I2817" s="187" t="s">
        <v>422</v>
      </c>
      <c r="J2817" s="187" t="s">
        <v>464</v>
      </c>
      <c r="K2817" s="187">
        <v>0.37</v>
      </c>
      <c r="L2817" s="187">
        <v>1.7</v>
      </c>
    </row>
    <row r="2818" spans="2:12" ht="20.100000000000001" customHeight="1" x14ac:dyDescent="0.4">
      <c r="B2818" s="187" t="s">
        <v>446</v>
      </c>
      <c r="C2818" s="187" t="s">
        <v>460</v>
      </c>
      <c r="D2818" s="187" t="s">
        <v>423</v>
      </c>
      <c r="E2818" s="187" t="s">
        <v>429</v>
      </c>
      <c r="F2818" s="187">
        <v>11</v>
      </c>
      <c r="G2818" s="187"/>
      <c r="H2818" s="187"/>
      <c r="I2818" s="187" t="s">
        <v>424</v>
      </c>
      <c r="J2818" s="187" t="s">
        <v>464</v>
      </c>
      <c r="K2818" s="187">
        <v>0.34</v>
      </c>
      <c r="L2818" s="187">
        <v>1.7</v>
      </c>
    </row>
    <row r="2819" spans="2:12" ht="20.100000000000001" customHeight="1" x14ac:dyDescent="0.4">
      <c r="B2819" s="187" t="s">
        <v>446</v>
      </c>
      <c r="C2819" s="187" t="s">
        <v>460</v>
      </c>
      <c r="D2819" s="187" t="s">
        <v>448</v>
      </c>
      <c r="E2819" s="187" t="s">
        <v>428</v>
      </c>
      <c r="F2819" s="187">
        <v>12</v>
      </c>
      <c r="G2819" s="187"/>
      <c r="H2819" s="187"/>
      <c r="I2819" s="187" t="s">
        <v>449</v>
      </c>
      <c r="J2819" s="187" t="s">
        <v>464</v>
      </c>
      <c r="K2819" s="187">
        <v>0.37</v>
      </c>
      <c r="L2819" s="187">
        <v>1.7</v>
      </c>
    </row>
    <row r="2820" spans="2:12" ht="20.100000000000001" customHeight="1" x14ac:dyDescent="0.4">
      <c r="B2820" s="187" t="s">
        <v>446</v>
      </c>
      <c r="C2820" s="187" t="s">
        <v>460</v>
      </c>
      <c r="D2820" s="187" t="s">
        <v>448</v>
      </c>
      <c r="E2820" s="187" t="s">
        <v>429</v>
      </c>
      <c r="F2820" s="187">
        <v>11</v>
      </c>
      <c r="G2820" s="187"/>
      <c r="H2820" s="187"/>
      <c r="I2820" s="187" t="s">
        <v>449</v>
      </c>
      <c r="J2820" s="187" t="s">
        <v>464</v>
      </c>
      <c r="K2820" s="187">
        <v>0.36</v>
      </c>
      <c r="L2820" s="187">
        <v>1.7</v>
      </c>
    </row>
    <row r="2821" spans="2:12" ht="20.100000000000001" customHeight="1" x14ac:dyDescent="0.4">
      <c r="B2821" s="187" t="s">
        <v>446</v>
      </c>
      <c r="C2821" s="187" t="s">
        <v>460</v>
      </c>
      <c r="D2821" s="187" t="s">
        <v>450</v>
      </c>
      <c r="E2821" s="187" t="s">
        <v>428</v>
      </c>
      <c r="F2821" s="187">
        <v>12</v>
      </c>
      <c r="G2821" s="187"/>
      <c r="H2821" s="187"/>
      <c r="I2821" s="187" t="s">
        <v>451</v>
      </c>
      <c r="J2821" s="187" t="s">
        <v>464</v>
      </c>
      <c r="K2821" s="187">
        <v>0.37</v>
      </c>
      <c r="L2821" s="187">
        <v>1.7</v>
      </c>
    </row>
    <row r="2822" spans="2:12" ht="20.100000000000001" customHeight="1" x14ac:dyDescent="0.4">
      <c r="B2822" s="187" t="s">
        <v>446</v>
      </c>
      <c r="C2822" s="187" t="s">
        <v>460</v>
      </c>
      <c r="D2822" s="187" t="s">
        <v>450</v>
      </c>
      <c r="E2822" s="187" t="s">
        <v>429</v>
      </c>
      <c r="F2822" s="187">
        <v>11</v>
      </c>
      <c r="G2822" s="187"/>
      <c r="H2822" s="187"/>
      <c r="I2822" s="187" t="s">
        <v>451</v>
      </c>
      <c r="J2822" s="187" t="s">
        <v>464</v>
      </c>
      <c r="K2822" s="187">
        <v>0.36</v>
      </c>
      <c r="L2822" s="187">
        <v>1.7</v>
      </c>
    </row>
    <row r="2823" spans="2:12" ht="20.100000000000001" customHeight="1" x14ac:dyDescent="0.4">
      <c r="B2823" s="187" t="s">
        <v>446</v>
      </c>
      <c r="C2823" s="187" t="s">
        <v>459</v>
      </c>
      <c r="D2823" s="187" t="s">
        <v>399</v>
      </c>
      <c r="E2823" s="187" t="s">
        <v>404</v>
      </c>
      <c r="F2823" s="187">
        <v>12</v>
      </c>
      <c r="G2823" s="187"/>
      <c r="H2823" s="187"/>
      <c r="I2823" s="187" t="s">
        <v>411</v>
      </c>
      <c r="J2823" s="187" t="s">
        <v>464</v>
      </c>
      <c r="K2823" s="187">
        <v>0.57999999999999996</v>
      </c>
      <c r="L2823" s="187">
        <v>1.7</v>
      </c>
    </row>
    <row r="2824" spans="2:12" ht="20.100000000000001" customHeight="1" x14ac:dyDescent="0.4">
      <c r="B2824" s="187" t="s">
        <v>446</v>
      </c>
      <c r="C2824" s="187" t="s">
        <v>459</v>
      </c>
      <c r="D2824" s="187" t="s">
        <v>399</v>
      </c>
      <c r="E2824" s="187" t="s">
        <v>411</v>
      </c>
      <c r="F2824" s="187">
        <v>12</v>
      </c>
      <c r="G2824" s="187"/>
      <c r="H2824" s="187"/>
      <c r="I2824" s="187" t="s">
        <v>404</v>
      </c>
      <c r="J2824" s="187" t="s">
        <v>464</v>
      </c>
      <c r="K2824" s="187">
        <v>0.54</v>
      </c>
      <c r="L2824" s="187">
        <v>1.7</v>
      </c>
    </row>
    <row r="2825" spans="2:12" ht="20.100000000000001" customHeight="1" x14ac:dyDescent="0.4">
      <c r="B2825" s="187" t="s">
        <v>446</v>
      </c>
      <c r="C2825" s="187" t="s">
        <v>447</v>
      </c>
      <c r="D2825" s="187" t="s">
        <v>405</v>
      </c>
      <c r="E2825" s="187" t="s">
        <v>406</v>
      </c>
      <c r="F2825" s="187">
        <v>11</v>
      </c>
      <c r="G2825" s="187"/>
      <c r="H2825" s="187"/>
      <c r="I2825" s="187" t="s">
        <v>403</v>
      </c>
      <c r="J2825" s="187" t="s">
        <v>464</v>
      </c>
      <c r="K2825" s="187">
        <v>0.45</v>
      </c>
      <c r="L2825" s="187">
        <v>1.7</v>
      </c>
    </row>
    <row r="2826" spans="2:12" ht="20.100000000000001" customHeight="1" x14ac:dyDescent="0.4">
      <c r="B2826" s="187" t="s">
        <v>446</v>
      </c>
      <c r="C2826" s="187" t="s">
        <v>452</v>
      </c>
      <c r="D2826" s="187" t="s">
        <v>405</v>
      </c>
      <c r="E2826" s="187" t="s">
        <v>403</v>
      </c>
      <c r="F2826" s="187">
        <v>11</v>
      </c>
      <c r="G2826" s="187"/>
      <c r="H2826" s="187"/>
      <c r="I2826" s="187" t="s">
        <v>406</v>
      </c>
      <c r="J2826" s="187" t="s">
        <v>464</v>
      </c>
      <c r="K2826" s="187">
        <v>0.39</v>
      </c>
      <c r="L2826" s="187">
        <v>1.7</v>
      </c>
    </row>
    <row r="2827" spans="2:12" ht="20.100000000000001" customHeight="1" x14ac:dyDescent="0.4">
      <c r="B2827" s="187" t="s">
        <v>446</v>
      </c>
      <c r="C2827" s="187" t="s">
        <v>452</v>
      </c>
      <c r="D2827" s="187" t="s">
        <v>453</v>
      </c>
      <c r="E2827" s="187" t="s">
        <v>403</v>
      </c>
      <c r="F2827" s="187">
        <v>11</v>
      </c>
      <c r="G2827" s="187"/>
      <c r="H2827" s="187"/>
      <c r="I2827" s="187" t="s">
        <v>454</v>
      </c>
      <c r="J2827" s="187" t="s">
        <v>464</v>
      </c>
      <c r="K2827" s="187">
        <v>0.39</v>
      </c>
      <c r="L2827" s="187">
        <v>1.7</v>
      </c>
    </row>
    <row r="2828" spans="2:12" ht="20.100000000000001" customHeight="1" x14ac:dyDescent="0.4">
      <c r="B2828" s="187" t="s">
        <v>446</v>
      </c>
      <c r="C2828" s="187" t="s">
        <v>452</v>
      </c>
      <c r="D2828" s="187" t="s">
        <v>455</v>
      </c>
      <c r="E2828" s="187" t="s">
        <v>403</v>
      </c>
      <c r="F2828" s="187">
        <v>11</v>
      </c>
      <c r="G2828" s="187"/>
      <c r="H2828" s="187"/>
      <c r="I2828" s="187" t="s">
        <v>456</v>
      </c>
      <c r="J2828" s="187" t="s">
        <v>464</v>
      </c>
      <c r="K2828" s="187">
        <v>0.39</v>
      </c>
      <c r="L2828" s="187">
        <v>1.7</v>
      </c>
    </row>
    <row r="2829" spans="2:12" ht="20.100000000000001" customHeight="1" x14ac:dyDescent="0.4">
      <c r="B2829" s="187" t="s">
        <v>446</v>
      </c>
      <c r="C2829" s="187" t="s">
        <v>460</v>
      </c>
      <c r="D2829" s="187" t="s">
        <v>399</v>
      </c>
      <c r="E2829" s="187" t="s">
        <v>404</v>
      </c>
      <c r="F2829" s="187">
        <v>12</v>
      </c>
      <c r="G2829" s="187"/>
      <c r="H2829" s="187"/>
      <c r="I2829" s="187" t="s">
        <v>428</v>
      </c>
      <c r="J2829" s="187" t="s">
        <v>464</v>
      </c>
      <c r="K2829" s="187">
        <v>0.43</v>
      </c>
      <c r="L2829" s="187">
        <v>1.7</v>
      </c>
    </row>
    <row r="2830" spans="2:12" ht="20.100000000000001" customHeight="1" x14ac:dyDescent="0.4">
      <c r="B2830" s="187" t="s">
        <v>446</v>
      </c>
      <c r="C2830" s="187" t="s">
        <v>460</v>
      </c>
      <c r="D2830" s="187" t="s">
        <v>399</v>
      </c>
      <c r="E2830" s="187" t="s">
        <v>428</v>
      </c>
      <c r="F2830" s="187">
        <v>12</v>
      </c>
      <c r="G2830" s="187"/>
      <c r="H2830" s="187"/>
      <c r="I2830" s="187" t="s">
        <v>404</v>
      </c>
      <c r="J2830" s="187" t="s">
        <v>464</v>
      </c>
      <c r="K2830" s="187">
        <v>0.37</v>
      </c>
      <c r="L2830" s="187">
        <v>1.7</v>
      </c>
    </row>
    <row r="2831" spans="2:12" ht="20.100000000000001" customHeight="1" x14ac:dyDescent="0.4">
      <c r="B2831" s="187" t="s">
        <v>446</v>
      </c>
      <c r="C2831" s="187" t="s">
        <v>459</v>
      </c>
      <c r="D2831" s="187" t="s">
        <v>399</v>
      </c>
      <c r="E2831" s="187" t="s">
        <v>434</v>
      </c>
      <c r="F2831" s="187">
        <v>8</v>
      </c>
      <c r="G2831" s="187"/>
      <c r="H2831" s="187"/>
      <c r="I2831" s="187" t="s">
        <v>418</v>
      </c>
      <c r="J2831" s="187" t="s">
        <v>433</v>
      </c>
      <c r="K2831" s="187">
        <v>0.56999999999999995</v>
      </c>
      <c r="L2831" s="187">
        <v>1.7</v>
      </c>
    </row>
    <row r="2832" spans="2:12" ht="20.100000000000001" customHeight="1" x14ac:dyDescent="0.4">
      <c r="B2832" s="187" t="s">
        <v>446</v>
      </c>
      <c r="C2832" s="187" t="s">
        <v>459</v>
      </c>
      <c r="D2832" s="187" t="s">
        <v>408</v>
      </c>
      <c r="E2832" s="187" t="s">
        <v>409</v>
      </c>
      <c r="F2832" s="187">
        <v>8</v>
      </c>
      <c r="G2832" s="187"/>
      <c r="H2832" s="187"/>
      <c r="I2832" s="187" t="s">
        <v>418</v>
      </c>
      <c r="J2832" s="187" t="s">
        <v>433</v>
      </c>
      <c r="K2832" s="187">
        <v>0.56999999999999995</v>
      </c>
      <c r="L2832" s="187">
        <v>1.7</v>
      </c>
    </row>
    <row r="2833" spans="2:12" ht="20.100000000000001" customHeight="1" x14ac:dyDescent="0.4">
      <c r="B2833" s="187" t="s">
        <v>446</v>
      </c>
      <c r="C2833" s="187" t="s">
        <v>459</v>
      </c>
      <c r="D2833" s="187" t="s">
        <v>419</v>
      </c>
      <c r="E2833" s="187" t="s">
        <v>420</v>
      </c>
      <c r="F2833" s="187">
        <v>8</v>
      </c>
      <c r="G2833" s="187"/>
      <c r="H2833" s="187"/>
      <c r="I2833" s="187" t="s">
        <v>411</v>
      </c>
      <c r="J2833" s="187" t="s">
        <v>433</v>
      </c>
      <c r="K2833" s="187">
        <v>0.55000000000000004</v>
      </c>
      <c r="L2833" s="187">
        <v>1.7</v>
      </c>
    </row>
    <row r="2834" spans="2:12" ht="20.100000000000001" customHeight="1" x14ac:dyDescent="0.4">
      <c r="B2834" s="187" t="s">
        <v>446</v>
      </c>
      <c r="C2834" s="187" t="s">
        <v>459</v>
      </c>
      <c r="D2834" s="187" t="s">
        <v>421</v>
      </c>
      <c r="E2834" s="187" t="s">
        <v>422</v>
      </c>
      <c r="F2834" s="187">
        <v>8</v>
      </c>
      <c r="G2834" s="187"/>
      <c r="H2834" s="187"/>
      <c r="I2834" s="187" t="s">
        <v>411</v>
      </c>
      <c r="J2834" s="187" t="s">
        <v>433</v>
      </c>
      <c r="K2834" s="187">
        <v>0.55000000000000004</v>
      </c>
      <c r="L2834" s="187">
        <v>1.7</v>
      </c>
    </row>
    <row r="2835" spans="2:12" ht="20.100000000000001" customHeight="1" x14ac:dyDescent="0.4">
      <c r="B2835" s="187" t="s">
        <v>446</v>
      </c>
      <c r="C2835" s="187" t="s">
        <v>459</v>
      </c>
      <c r="D2835" s="187" t="s">
        <v>448</v>
      </c>
      <c r="E2835" s="187" t="s">
        <v>449</v>
      </c>
      <c r="F2835" s="187">
        <v>8</v>
      </c>
      <c r="G2835" s="187"/>
      <c r="H2835" s="187"/>
      <c r="I2835" s="187" t="s">
        <v>411</v>
      </c>
      <c r="J2835" s="187" t="s">
        <v>433</v>
      </c>
      <c r="K2835" s="187">
        <v>0.52</v>
      </c>
      <c r="L2835" s="187">
        <v>1.7</v>
      </c>
    </row>
    <row r="2836" spans="2:12" ht="20.100000000000001" customHeight="1" x14ac:dyDescent="0.4">
      <c r="B2836" s="187" t="s">
        <v>446</v>
      </c>
      <c r="C2836" s="187" t="s">
        <v>459</v>
      </c>
      <c r="D2836" s="187" t="s">
        <v>450</v>
      </c>
      <c r="E2836" s="187" t="s">
        <v>451</v>
      </c>
      <c r="F2836" s="187">
        <v>8</v>
      </c>
      <c r="G2836" s="187"/>
      <c r="H2836" s="187"/>
      <c r="I2836" s="187" t="s">
        <v>411</v>
      </c>
      <c r="J2836" s="187" t="s">
        <v>433</v>
      </c>
      <c r="K2836" s="187">
        <v>0.52</v>
      </c>
      <c r="L2836" s="187">
        <v>1.7</v>
      </c>
    </row>
    <row r="2837" spans="2:12" ht="20.100000000000001" customHeight="1" x14ac:dyDescent="0.4">
      <c r="B2837" s="187" t="s">
        <v>446</v>
      </c>
      <c r="C2837" s="187" t="s">
        <v>459</v>
      </c>
      <c r="D2837" s="187" t="s">
        <v>399</v>
      </c>
      <c r="E2837" s="187" t="s">
        <v>418</v>
      </c>
      <c r="F2837" s="187">
        <v>8</v>
      </c>
      <c r="G2837" s="187"/>
      <c r="H2837" s="187"/>
      <c r="I2837" s="187" t="s">
        <v>434</v>
      </c>
      <c r="J2837" s="187" t="s">
        <v>433</v>
      </c>
      <c r="K2837" s="187">
        <v>0.53</v>
      </c>
      <c r="L2837" s="187">
        <v>1.7</v>
      </c>
    </row>
    <row r="2838" spans="2:12" ht="20.100000000000001" customHeight="1" x14ac:dyDescent="0.4">
      <c r="B2838" s="187" t="s">
        <v>446</v>
      </c>
      <c r="C2838" s="187" t="s">
        <v>459</v>
      </c>
      <c r="D2838" s="187" t="s">
        <v>408</v>
      </c>
      <c r="E2838" s="187" t="s">
        <v>418</v>
      </c>
      <c r="F2838" s="187">
        <v>8</v>
      </c>
      <c r="G2838" s="187"/>
      <c r="H2838" s="187"/>
      <c r="I2838" s="187" t="s">
        <v>409</v>
      </c>
      <c r="J2838" s="187" t="s">
        <v>433</v>
      </c>
      <c r="K2838" s="187">
        <v>0.53</v>
      </c>
      <c r="L2838" s="187">
        <v>1.7</v>
      </c>
    </row>
    <row r="2839" spans="2:12" ht="20.100000000000001" customHeight="1" x14ac:dyDescent="0.4">
      <c r="B2839" s="187" t="s">
        <v>446</v>
      </c>
      <c r="C2839" s="187" t="s">
        <v>459</v>
      </c>
      <c r="D2839" s="187" t="s">
        <v>419</v>
      </c>
      <c r="E2839" s="187" t="s">
        <v>411</v>
      </c>
      <c r="F2839" s="187">
        <v>8</v>
      </c>
      <c r="G2839" s="187"/>
      <c r="H2839" s="187"/>
      <c r="I2839" s="187" t="s">
        <v>420</v>
      </c>
      <c r="J2839" s="187" t="s">
        <v>433</v>
      </c>
      <c r="K2839" s="187">
        <v>0.54</v>
      </c>
      <c r="L2839" s="187">
        <v>1.7</v>
      </c>
    </row>
    <row r="2840" spans="2:12" ht="20.100000000000001" customHeight="1" x14ac:dyDescent="0.4">
      <c r="B2840" s="187" t="s">
        <v>446</v>
      </c>
      <c r="C2840" s="187" t="s">
        <v>459</v>
      </c>
      <c r="D2840" s="187" t="s">
        <v>421</v>
      </c>
      <c r="E2840" s="187" t="s">
        <v>411</v>
      </c>
      <c r="F2840" s="187">
        <v>8</v>
      </c>
      <c r="G2840" s="187"/>
      <c r="H2840" s="187"/>
      <c r="I2840" s="187" t="s">
        <v>422</v>
      </c>
      <c r="J2840" s="187" t="s">
        <v>433</v>
      </c>
      <c r="K2840" s="187">
        <v>0.54</v>
      </c>
      <c r="L2840" s="187">
        <v>1.7</v>
      </c>
    </row>
    <row r="2841" spans="2:12" ht="20.100000000000001" customHeight="1" x14ac:dyDescent="0.4">
      <c r="B2841" s="187" t="s">
        <v>446</v>
      </c>
      <c r="C2841" s="187" t="s">
        <v>459</v>
      </c>
      <c r="D2841" s="187" t="s">
        <v>448</v>
      </c>
      <c r="E2841" s="187" t="s">
        <v>411</v>
      </c>
      <c r="F2841" s="187">
        <v>8</v>
      </c>
      <c r="G2841" s="187"/>
      <c r="H2841" s="187"/>
      <c r="I2841" s="187" t="s">
        <v>449</v>
      </c>
      <c r="J2841" s="187" t="s">
        <v>433</v>
      </c>
      <c r="K2841" s="187">
        <v>0.53</v>
      </c>
      <c r="L2841" s="187">
        <v>1.7</v>
      </c>
    </row>
    <row r="2842" spans="2:12" ht="20.100000000000001" customHeight="1" x14ac:dyDescent="0.4">
      <c r="B2842" s="187" t="s">
        <v>446</v>
      </c>
      <c r="C2842" s="187" t="s">
        <v>459</v>
      </c>
      <c r="D2842" s="187" t="s">
        <v>450</v>
      </c>
      <c r="E2842" s="187" t="s">
        <v>411</v>
      </c>
      <c r="F2842" s="187">
        <v>8</v>
      </c>
      <c r="G2842" s="187"/>
      <c r="H2842" s="187"/>
      <c r="I2842" s="187" t="s">
        <v>451</v>
      </c>
      <c r="J2842" s="187" t="s">
        <v>433</v>
      </c>
      <c r="K2842" s="187">
        <v>0.53</v>
      </c>
      <c r="L2842" s="187">
        <v>1.7</v>
      </c>
    </row>
    <row r="2843" spans="2:12" ht="20.100000000000001" customHeight="1" x14ac:dyDescent="0.4">
      <c r="B2843" s="187" t="s">
        <v>446</v>
      </c>
      <c r="C2843" s="187" t="s">
        <v>447</v>
      </c>
      <c r="D2843" s="187" t="s">
        <v>399</v>
      </c>
      <c r="E2843" s="187" t="s">
        <v>434</v>
      </c>
      <c r="F2843" s="187">
        <v>8</v>
      </c>
      <c r="G2843" s="187"/>
      <c r="H2843" s="187"/>
      <c r="I2843" s="187" t="s">
        <v>407</v>
      </c>
      <c r="J2843" s="187" t="s">
        <v>433</v>
      </c>
      <c r="K2843" s="187">
        <v>0.45</v>
      </c>
      <c r="L2843" s="187">
        <v>1.7</v>
      </c>
    </row>
    <row r="2844" spans="2:12" ht="20.100000000000001" customHeight="1" x14ac:dyDescent="0.4">
      <c r="B2844" s="187" t="s">
        <v>446</v>
      </c>
      <c r="C2844" s="187" t="s">
        <v>447</v>
      </c>
      <c r="D2844" s="187" t="s">
        <v>408</v>
      </c>
      <c r="E2844" s="187" t="s">
        <v>409</v>
      </c>
      <c r="F2844" s="187">
        <v>8</v>
      </c>
      <c r="G2844" s="187"/>
      <c r="H2844" s="187"/>
      <c r="I2844" s="187" t="s">
        <v>407</v>
      </c>
      <c r="J2844" s="187" t="s">
        <v>433</v>
      </c>
      <c r="K2844" s="187">
        <v>0.45</v>
      </c>
      <c r="L2844" s="187">
        <v>1.7</v>
      </c>
    </row>
    <row r="2845" spans="2:12" ht="20.100000000000001" customHeight="1" x14ac:dyDescent="0.4">
      <c r="B2845" s="187" t="s">
        <v>446</v>
      </c>
      <c r="C2845" s="187" t="s">
        <v>447</v>
      </c>
      <c r="D2845" s="187" t="s">
        <v>419</v>
      </c>
      <c r="E2845" s="187" t="s">
        <v>420</v>
      </c>
      <c r="F2845" s="187">
        <v>8</v>
      </c>
      <c r="G2845" s="187"/>
      <c r="H2845" s="187"/>
      <c r="I2845" s="187" t="s">
        <v>403</v>
      </c>
      <c r="J2845" s="187" t="s">
        <v>433</v>
      </c>
      <c r="K2845" s="187">
        <v>0.44</v>
      </c>
      <c r="L2845" s="187">
        <v>1.7</v>
      </c>
    </row>
    <row r="2846" spans="2:12" ht="20.100000000000001" customHeight="1" x14ac:dyDescent="0.4">
      <c r="B2846" s="187" t="s">
        <v>446</v>
      </c>
      <c r="C2846" s="187" t="s">
        <v>447</v>
      </c>
      <c r="D2846" s="187" t="s">
        <v>421</v>
      </c>
      <c r="E2846" s="187" t="s">
        <v>422</v>
      </c>
      <c r="F2846" s="187">
        <v>8</v>
      </c>
      <c r="G2846" s="187"/>
      <c r="H2846" s="187"/>
      <c r="I2846" s="187" t="s">
        <v>403</v>
      </c>
      <c r="J2846" s="187" t="s">
        <v>433</v>
      </c>
      <c r="K2846" s="187">
        <v>0.44</v>
      </c>
      <c r="L2846" s="187">
        <v>1.7</v>
      </c>
    </row>
    <row r="2847" spans="2:12" ht="20.100000000000001" customHeight="1" x14ac:dyDescent="0.4">
      <c r="B2847" s="187" t="s">
        <v>446</v>
      </c>
      <c r="C2847" s="187" t="s">
        <v>447</v>
      </c>
      <c r="D2847" s="187" t="s">
        <v>448</v>
      </c>
      <c r="E2847" s="187" t="s">
        <v>449</v>
      </c>
      <c r="F2847" s="187">
        <v>8</v>
      </c>
      <c r="G2847" s="187"/>
      <c r="H2847" s="187"/>
      <c r="I2847" s="187" t="s">
        <v>403</v>
      </c>
      <c r="J2847" s="187" t="s">
        <v>433</v>
      </c>
      <c r="K2847" s="187">
        <v>0.42</v>
      </c>
      <c r="L2847" s="187">
        <v>1.7</v>
      </c>
    </row>
    <row r="2848" spans="2:12" ht="20.100000000000001" customHeight="1" x14ac:dyDescent="0.4">
      <c r="B2848" s="187" t="s">
        <v>446</v>
      </c>
      <c r="C2848" s="187" t="s">
        <v>447</v>
      </c>
      <c r="D2848" s="187" t="s">
        <v>450</v>
      </c>
      <c r="E2848" s="187" t="s">
        <v>451</v>
      </c>
      <c r="F2848" s="187">
        <v>8</v>
      </c>
      <c r="G2848" s="187"/>
      <c r="H2848" s="187"/>
      <c r="I2848" s="187" t="s">
        <v>403</v>
      </c>
      <c r="J2848" s="187" t="s">
        <v>433</v>
      </c>
      <c r="K2848" s="187">
        <v>0.42</v>
      </c>
      <c r="L2848" s="187">
        <v>1.7</v>
      </c>
    </row>
    <row r="2849" spans="2:12" ht="20.100000000000001" customHeight="1" x14ac:dyDescent="0.4">
      <c r="B2849" s="187" t="s">
        <v>446</v>
      </c>
      <c r="C2849" s="187" t="s">
        <v>452</v>
      </c>
      <c r="D2849" s="187" t="s">
        <v>399</v>
      </c>
      <c r="E2849" s="187" t="s">
        <v>407</v>
      </c>
      <c r="F2849" s="187">
        <v>8</v>
      </c>
      <c r="G2849" s="187"/>
      <c r="H2849" s="187"/>
      <c r="I2849" s="187" t="s">
        <v>434</v>
      </c>
      <c r="J2849" s="187" t="s">
        <v>433</v>
      </c>
      <c r="K2849" s="187">
        <v>0.38</v>
      </c>
      <c r="L2849" s="187">
        <v>1.7</v>
      </c>
    </row>
    <row r="2850" spans="2:12" ht="20.100000000000001" customHeight="1" x14ac:dyDescent="0.4">
      <c r="B2850" s="187" t="s">
        <v>446</v>
      </c>
      <c r="C2850" s="187" t="s">
        <v>452</v>
      </c>
      <c r="D2850" s="187" t="s">
        <v>408</v>
      </c>
      <c r="E2850" s="187" t="s">
        <v>407</v>
      </c>
      <c r="F2850" s="187">
        <v>8</v>
      </c>
      <c r="G2850" s="187"/>
      <c r="H2850" s="187"/>
      <c r="I2850" s="187" t="s">
        <v>409</v>
      </c>
      <c r="J2850" s="187" t="s">
        <v>433</v>
      </c>
      <c r="K2850" s="187">
        <v>0.38</v>
      </c>
      <c r="L2850" s="187">
        <v>1.7</v>
      </c>
    </row>
    <row r="2851" spans="2:12" ht="20.100000000000001" customHeight="1" x14ac:dyDescent="0.4">
      <c r="B2851" s="187" t="s">
        <v>446</v>
      </c>
      <c r="C2851" s="187" t="s">
        <v>452</v>
      </c>
      <c r="D2851" s="187" t="s">
        <v>419</v>
      </c>
      <c r="E2851" s="187" t="s">
        <v>403</v>
      </c>
      <c r="F2851" s="187">
        <v>8</v>
      </c>
      <c r="G2851" s="187"/>
      <c r="H2851" s="187"/>
      <c r="I2851" s="187" t="s">
        <v>420</v>
      </c>
      <c r="J2851" s="187" t="s">
        <v>433</v>
      </c>
      <c r="K2851" s="187">
        <v>0.38</v>
      </c>
      <c r="L2851" s="187">
        <v>1.7</v>
      </c>
    </row>
    <row r="2852" spans="2:12" ht="20.100000000000001" customHeight="1" x14ac:dyDescent="0.4">
      <c r="B2852" s="187" t="s">
        <v>446</v>
      </c>
      <c r="C2852" s="187" t="s">
        <v>452</v>
      </c>
      <c r="D2852" s="187" t="s">
        <v>421</v>
      </c>
      <c r="E2852" s="187" t="s">
        <v>403</v>
      </c>
      <c r="F2852" s="187">
        <v>8</v>
      </c>
      <c r="G2852" s="187"/>
      <c r="H2852" s="187"/>
      <c r="I2852" s="187" t="s">
        <v>422</v>
      </c>
      <c r="J2852" s="187" t="s">
        <v>433</v>
      </c>
      <c r="K2852" s="187">
        <v>0.38</v>
      </c>
      <c r="L2852" s="187">
        <v>1.7</v>
      </c>
    </row>
    <row r="2853" spans="2:12" ht="20.100000000000001" customHeight="1" x14ac:dyDescent="0.4">
      <c r="B2853" s="187" t="s">
        <v>446</v>
      </c>
      <c r="C2853" s="187" t="s">
        <v>452</v>
      </c>
      <c r="D2853" s="187" t="s">
        <v>448</v>
      </c>
      <c r="E2853" s="187" t="s">
        <v>403</v>
      </c>
      <c r="F2853" s="187">
        <v>8</v>
      </c>
      <c r="G2853" s="187"/>
      <c r="H2853" s="187"/>
      <c r="I2853" s="187" t="s">
        <v>449</v>
      </c>
      <c r="J2853" s="187" t="s">
        <v>433</v>
      </c>
      <c r="K2853" s="187">
        <v>0.38</v>
      </c>
      <c r="L2853" s="187">
        <v>1.7</v>
      </c>
    </row>
    <row r="2854" spans="2:12" ht="20.100000000000001" customHeight="1" x14ac:dyDescent="0.4">
      <c r="B2854" s="187" t="s">
        <v>446</v>
      </c>
      <c r="C2854" s="187" t="s">
        <v>452</v>
      </c>
      <c r="D2854" s="187" t="s">
        <v>450</v>
      </c>
      <c r="E2854" s="187" t="s">
        <v>403</v>
      </c>
      <c r="F2854" s="187">
        <v>8</v>
      </c>
      <c r="G2854" s="187"/>
      <c r="H2854" s="187"/>
      <c r="I2854" s="187" t="s">
        <v>451</v>
      </c>
      <c r="J2854" s="187" t="s">
        <v>433</v>
      </c>
      <c r="K2854" s="187">
        <v>0.38</v>
      </c>
      <c r="L2854" s="187">
        <v>1.7</v>
      </c>
    </row>
    <row r="2855" spans="2:12" ht="20.100000000000001" customHeight="1" x14ac:dyDescent="0.4">
      <c r="B2855" s="187" t="s">
        <v>446</v>
      </c>
      <c r="C2855" s="187" t="s">
        <v>460</v>
      </c>
      <c r="D2855" s="187" t="s">
        <v>419</v>
      </c>
      <c r="E2855" s="187" t="s">
        <v>420</v>
      </c>
      <c r="F2855" s="187">
        <v>8</v>
      </c>
      <c r="G2855" s="187"/>
      <c r="H2855" s="187"/>
      <c r="I2855" s="187" t="s">
        <v>428</v>
      </c>
      <c r="J2855" s="187" t="s">
        <v>433</v>
      </c>
      <c r="K2855" s="187">
        <v>0.4</v>
      </c>
      <c r="L2855" s="187">
        <v>1.7</v>
      </c>
    </row>
    <row r="2856" spans="2:12" ht="20.100000000000001" customHeight="1" x14ac:dyDescent="0.4">
      <c r="B2856" s="187" t="s">
        <v>446</v>
      </c>
      <c r="C2856" s="187" t="s">
        <v>460</v>
      </c>
      <c r="D2856" s="187" t="s">
        <v>421</v>
      </c>
      <c r="E2856" s="187" t="s">
        <v>422</v>
      </c>
      <c r="F2856" s="187">
        <v>8</v>
      </c>
      <c r="G2856" s="187"/>
      <c r="H2856" s="187"/>
      <c r="I2856" s="187" t="s">
        <v>428</v>
      </c>
      <c r="J2856" s="187" t="s">
        <v>433</v>
      </c>
      <c r="K2856" s="187">
        <v>0.4</v>
      </c>
      <c r="L2856" s="187">
        <v>1.7</v>
      </c>
    </row>
    <row r="2857" spans="2:12" ht="20.100000000000001" customHeight="1" x14ac:dyDescent="0.4">
      <c r="B2857" s="187" t="s">
        <v>446</v>
      </c>
      <c r="C2857" s="187" t="s">
        <v>460</v>
      </c>
      <c r="D2857" s="187" t="s">
        <v>448</v>
      </c>
      <c r="E2857" s="187" t="s">
        <v>449</v>
      </c>
      <c r="F2857" s="187">
        <v>8</v>
      </c>
      <c r="G2857" s="187"/>
      <c r="H2857" s="187"/>
      <c r="I2857" s="187" t="s">
        <v>428</v>
      </c>
      <c r="J2857" s="187" t="s">
        <v>433</v>
      </c>
      <c r="K2857" s="187">
        <v>0.39</v>
      </c>
      <c r="L2857" s="187">
        <v>1.7</v>
      </c>
    </row>
    <row r="2858" spans="2:12" ht="20.100000000000001" customHeight="1" x14ac:dyDescent="0.4">
      <c r="B2858" s="187" t="s">
        <v>446</v>
      </c>
      <c r="C2858" s="187" t="s">
        <v>460</v>
      </c>
      <c r="D2858" s="187" t="s">
        <v>450</v>
      </c>
      <c r="E2858" s="187" t="s">
        <v>451</v>
      </c>
      <c r="F2858" s="187">
        <v>8</v>
      </c>
      <c r="G2858" s="187"/>
      <c r="H2858" s="187"/>
      <c r="I2858" s="187" t="s">
        <v>428</v>
      </c>
      <c r="J2858" s="187" t="s">
        <v>433</v>
      </c>
      <c r="K2858" s="187">
        <v>0.39</v>
      </c>
      <c r="L2858" s="187">
        <v>1.7</v>
      </c>
    </row>
    <row r="2859" spans="2:12" ht="20.100000000000001" customHeight="1" x14ac:dyDescent="0.4">
      <c r="B2859" s="187" t="s">
        <v>446</v>
      </c>
      <c r="C2859" s="187" t="s">
        <v>460</v>
      </c>
      <c r="D2859" s="187" t="s">
        <v>419</v>
      </c>
      <c r="E2859" s="187" t="s">
        <v>428</v>
      </c>
      <c r="F2859" s="187">
        <v>8</v>
      </c>
      <c r="G2859" s="187"/>
      <c r="H2859" s="187"/>
      <c r="I2859" s="187" t="s">
        <v>420</v>
      </c>
      <c r="J2859" s="187" t="s">
        <v>433</v>
      </c>
      <c r="K2859" s="187">
        <v>0.37</v>
      </c>
      <c r="L2859" s="187">
        <v>1.7</v>
      </c>
    </row>
    <row r="2860" spans="2:12" ht="20.100000000000001" customHeight="1" x14ac:dyDescent="0.4">
      <c r="B2860" s="187" t="s">
        <v>446</v>
      </c>
      <c r="C2860" s="187" t="s">
        <v>460</v>
      </c>
      <c r="D2860" s="187" t="s">
        <v>421</v>
      </c>
      <c r="E2860" s="187" t="s">
        <v>428</v>
      </c>
      <c r="F2860" s="187">
        <v>8</v>
      </c>
      <c r="G2860" s="187"/>
      <c r="H2860" s="187"/>
      <c r="I2860" s="187" t="s">
        <v>422</v>
      </c>
      <c r="J2860" s="187" t="s">
        <v>433</v>
      </c>
      <c r="K2860" s="187">
        <v>0.37</v>
      </c>
      <c r="L2860" s="187">
        <v>1.7</v>
      </c>
    </row>
    <row r="2861" spans="2:12" ht="20.100000000000001" customHeight="1" x14ac:dyDescent="0.4">
      <c r="B2861" s="187" t="s">
        <v>446</v>
      </c>
      <c r="C2861" s="187" t="s">
        <v>460</v>
      </c>
      <c r="D2861" s="187" t="s">
        <v>448</v>
      </c>
      <c r="E2861" s="187" t="s">
        <v>428</v>
      </c>
      <c r="F2861" s="187">
        <v>8</v>
      </c>
      <c r="G2861" s="187"/>
      <c r="H2861" s="187"/>
      <c r="I2861" s="187" t="s">
        <v>449</v>
      </c>
      <c r="J2861" s="187" t="s">
        <v>433</v>
      </c>
      <c r="K2861" s="187">
        <v>0.37</v>
      </c>
      <c r="L2861" s="187">
        <v>1.7</v>
      </c>
    </row>
    <row r="2862" spans="2:12" ht="20.100000000000001" customHeight="1" x14ac:dyDescent="0.4">
      <c r="B2862" s="187" t="s">
        <v>446</v>
      </c>
      <c r="C2862" s="187" t="s">
        <v>460</v>
      </c>
      <c r="D2862" s="187" t="s">
        <v>450</v>
      </c>
      <c r="E2862" s="187" t="s">
        <v>428</v>
      </c>
      <c r="F2862" s="187">
        <v>8</v>
      </c>
      <c r="G2862" s="187"/>
      <c r="H2862" s="187"/>
      <c r="I2862" s="187" t="s">
        <v>451</v>
      </c>
      <c r="J2862" s="187" t="s">
        <v>433</v>
      </c>
      <c r="K2862" s="187">
        <v>0.37</v>
      </c>
      <c r="L2862" s="187">
        <v>1.7</v>
      </c>
    </row>
    <row r="2863" spans="2:12" ht="20.100000000000001" customHeight="1" x14ac:dyDescent="0.4">
      <c r="B2863" s="187" t="s">
        <v>446</v>
      </c>
      <c r="C2863" s="187" t="s">
        <v>459</v>
      </c>
      <c r="D2863" s="187" t="s">
        <v>399</v>
      </c>
      <c r="E2863" s="187" t="s">
        <v>444</v>
      </c>
      <c r="F2863" s="187">
        <v>12</v>
      </c>
      <c r="G2863" s="187"/>
      <c r="H2863" s="187"/>
      <c r="I2863" s="187" t="s">
        <v>412</v>
      </c>
      <c r="J2863" s="187" t="s">
        <v>464</v>
      </c>
      <c r="K2863" s="187">
        <v>0.56999999999999995</v>
      </c>
      <c r="L2863" s="187">
        <v>1.7</v>
      </c>
    </row>
    <row r="2864" spans="2:12" ht="20.100000000000001" customHeight="1" x14ac:dyDescent="0.4">
      <c r="B2864" s="187" t="s">
        <v>446</v>
      </c>
      <c r="C2864" s="187" t="s">
        <v>459</v>
      </c>
      <c r="D2864" s="187" t="s">
        <v>405</v>
      </c>
      <c r="E2864" s="187" t="s">
        <v>406</v>
      </c>
      <c r="F2864" s="187">
        <v>12</v>
      </c>
      <c r="G2864" s="187"/>
      <c r="H2864" s="187"/>
      <c r="I2864" s="187" t="s">
        <v>411</v>
      </c>
      <c r="J2864" s="187" t="s">
        <v>464</v>
      </c>
      <c r="K2864" s="187">
        <v>0.56999999999999995</v>
      </c>
      <c r="L2864" s="187">
        <v>1.7</v>
      </c>
    </row>
    <row r="2865" spans="2:12" ht="20.100000000000001" customHeight="1" x14ac:dyDescent="0.4">
      <c r="B2865" s="187" t="s">
        <v>446</v>
      </c>
      <c r="C2865" s="187" t="s">
        <v>459</v>
      </c>
      <c r="D2865" s="187" t="s">
        <v>405</v>
      </c>
      <c r="E2865" s="187" t="s">
        <v>406</v>
      </c>
      <c r="F2865" s="187">
        <v>12</v>
      </c>
      <c r="G2865" s="187"/>
      <c r="H2865" s="187"/>
      <c r="I2865" s="187" t="s">
        <v>412</v>
      </c>
      <c r="J2865" s="187" t="s">
        <v>464</v>
      </c>
      <c r="K2865" s="187">
        <v>0.56999999999999995</v>
      </c>
      <c r="L2865" s="187">
        <v>1.7</v>
      </c>
    </row>
    <row r="2866" spans="2:12" ht="20.100000000000001" customHeight="1" x14ac:dyDescent="0.4">
      <c r="B2866" s="187" t="s">
        <v>446</v>
      </c>
      <c r="C2866" s="187" t="s">
        <v>459</v>
      </c>
      <c r="D2866" s="187" t="s">
        <v>405</v>
      </c>
      <c r="E2866" s="187" t="s">
        <v>406</v>
      </c>
      <c r="F2866" s="187">
        <v>12</v>
      </c>
      <c r="G2866" s="187"/>
      <c r="H2866" s="187"/>
      <c r="I2866" s="187" t="s">
        <v>418</v>
      </c>
      <c r="J2866" s="187" t="s">
        <v>464</v>
      </c>
      <c r="K2866" s="187">
        <v>0.56999999999999995</v>
      </c>
      <c r="L2866" s="187">
        <v>1.7</v>
      </c>
    </row>
    <row r="2867" spans="2:12" ht="20.100000000000001" customHeight="1" x14ac:dyDescent="0.4">
      <c r="B2867" s="187" t="s">
        <v>446</v>
      </c>
      <c r="C2867" s="187" t="s">
        <v>459</v>
      </c>
      <c r="D2867" s="187" t="s">
        <v>408</v>
      </c>
      <c r="E2867" s="187" t="s">
        <v>409</v>
      </c>
      <c r="F2867" s="187">
        <v>12</v>
      </c>
      <c r="G2867" s="187"/>
      <c r="H2867" s="187"/>
      <c r="I2867" s="187" t="s">
        <v>411</v>
      </c>
      <c r="J2867" s="187" t="s">
        <v>464</v>
      </c>
      <c r="K2867" s="187">
        <v>0.56999999999999995</v>
      </c>
      <c r="L2867" s="187">
        <v>1.7</v>
      </c>
    </row>
    <row r="2868" spans="2:12" ht="20.100000000000001" customHeight="1" x14ac:dyDescent="0.4">
      <c r="B2868" s="187" t="s">
        <v>446</v>
      </c>
      <c r="C2868" s="187" t="s">
        <v>459</v>
      </c>
      <c r="D2868" s="187" t="s">
        <v>408</v>
      </c>
      <c r="E2868" s="187" t="s">
        <v>409</v>
      </c>
      <c r="F2868" s="187">
        <v>12</v>
      </c>
      <c r="G2868" s="187"/>
      <c r="H2868" s="187"/>
      <c r="I2868" s="187" t="s">
        <v>412</v>
      </c>
      <c r="J2868" s="187" t="s">
        <v>464</v>
      </c>
      <c r="K2868" s="187">
        <v>0.56999999999999995</v>
      </c>
      <c r="L2868" s="187">
        <v>1.7</v>
      </c>
    </row>
    <row r="2869" spans="2:12" ht="20.100000000000001" customHeight="1" x14ac:dyDescent="0.4">
      <c r="B2869" s="187" t="s">
        <v>446</v>
      </c>
      <c r="C2869" s="187" t="s">
        <v>459</v>
      </c>
      <c r="D2869" s="187" t="s">
        <v>453</v>
      </c>
      <c r="E2869" s="187" t="s">
        <v>411</v>
      </c>
      <c r="F2869" s="187">
        <v>12</v>
      </c>
      <c r="G2869" s="187"/>
      <c r="H2869" s="187"/>
      <c r="I2869" s="187" t="s">
        <v>454</v>
      </c>
      <c r="J2869" s="187" t="s">
        <v>464</v>
      </c>
      <c r="K2869" s="187">
        <v>0.54</v>
      </c>
      <c r="L2869" s="187">
        <v>1.7</v>
      </c>
    </row>
    <row r="2870" spans="2:12" ht="20.100000000000001" customHeight="1" x14ac:dyDescent="0.4">
      <c r="B2870" s="187" t="s">
        <v>446</v>
      </c>
      <c r="C2870" s="187" t="s">
        <v>459</v>
      </c>
      <c r="D2870" s="187" t="s">
        <v>453</v>
      </c>
      <c r="E2870" s="187" t="s">
        <v>412</v>
      </c>
      <c r="F2870" s="187">
        <v>12</v>
      </c>
      <c r="G2870" s="187"/>
      <c r="H2870" s="187"/>
      <c r="I2870" s="187" t="s">
        <v>454</v>
      </c>
      <c r="J2870" s="187" t="s">
        <v>464</v>
      </c>
      <c r="K2870" s="187">
        <v>0.53</v>
      </c>
      <c r="L2870" s="187">
        <v>1.7</v>
      </c>
    </row>
    <row r="2871" spans="2:12" ht="20.100000000000001" customHeight="1" x14ac:dyDescent="0.4">
      <c r="B2871" s="187" t="s">
        <v>446</v>
      </c>
      <c r="C2871" s="187" t="s">
        <v>459</v>
      </c>
      <c r="D2871" s="187" t="s">
        <v>453</v>
      </c>
      <c r="E2871" s="187" t="s">
        <v>418</v>
      </c>
      <c r="F2871" s="187">
        <v>12</v>
      </c>
      <c r="G2871" s="187"/>
      <c r="H2871" s="187"/>
      <c r="I2871" s="187" t="s">
        <v>454</v>
      </c>
      <c r="J2871" s="187" t="s">
        <v>464</v>
      </c>
      <c r="K2871" s="187">
        <v>0.53</v>
      </c>
      <c r="L2871" s="187">
        <v>1.7</v>
      </c>
    </row>
    <row r="2872" spans="2:12" ht="20.100000000000001" customHeight="1" x14ac:dyDescent="0.4">
      <c r="B2872" s="187" t="s">
        <v>446</v>
      </c>
      <c r="C2872" s="187" t="s">
        <v>459</v>
      </c>
      <c r="D2872" s="187" t="s">
        <v>455</v>
      </c>
      <c r="E2872" s="187" t="s">
        <v>411</v>
      </c>
      <c r="F2872" s="187">
        <v>12</v>
      </c>
      <c r="G2872" s="187"/>
      <c r="H2872" s="187"/>
      <c r="I2872" s="187" t="s">
        <v>456</v>
      </c>
      <c r="J2872" s="187" t="s">
        <v>464</v>
      </c>
      <c r="K2872" s="187">
        <v>0.54</v>
      </c>
      <c r="L2872" s="187">
        <v>1.7</v>
      </c>
    </row>
    <row r="2873" spans="2:12" ht="20.100000000000001" customHeight="1" x14ac:dyDescent="0.4">
      <c r="B2873" s="187" t="s">
        <v>446</v>
      </c>
      <c r="C2873" s="187" t="s">
        <v>459</v>
      </c>
      <c r="D2873" s="187" t="s">
        <v>455</v>
      </c>
      <c r="E2873" s="187" t="s">
        <v>412</v>
      </c>
      <c r="F2873" s="187">
        <v>12</v>
      </c>
      <c r="G2873" s="187"/>
      <c r="H2873" s="187"/>
      <c r="I2873" s="187" t="s">
        <v>456</v>
      </c>
      <c r="J2873" s="187" t="s">
        <v>464</v>
      </c>
      <c r="K2873" s="187">
        <v>0.53</v>
      </c>
      <c r="L2873" s="187">
        <v>1.7</v>
      </c>
    </row>
    <row r="2874" spans="2:12" ht="20.100000000000001" customHeight="1" x14ac:dyDescent="0.4">
      <c r="B2874" s="187" t="s">
        <v>446</v>
      </c>
      <c r="C2874" s="187" t="s">
        <v>459</v>
      </c>
      <c r="D2874" s="187" t="s">
        <v>455</v>
      </c>
      <c r="E2874" s="187" t="s">
        <v>418</v>
      </c>
      <c r="F2874" s="187">
        <v>12</v>
      </c>
      <c r="G2874" s="187"/>
      <c r="H2874" s="187"/>
      <c r="I2874" s="187" t="s">
        <v>456</v>
      </c>
      <c r="J2874" s="187" t="s">
        <v>464</v>
      </c>
      <c r="K2874" s="187">
        <v>0.53</v>
      </c>
      <c r="L2874" s="187">
        <v>1.7</v>
      </c>
    </row>
    <row r="2875" spans="2:12" ht="20.100000000000001" customHeight="1" x14ac:dyDescent="0.4">
      <c r="B2875" s="187" t="s">
        <v>446</v>
      </c>
      <c r="C2875" s="187" t="s">
        <v>459</v>
      </c>
      <c r="D2875" s="187" t="s">
        <v>399</v>
      </c>
      <c r="E2875" s="187" t="s">
        <v>412</v>
      </c>
      <c r="F2875" s="187">
        <v>12</v>
      </c>
      <c r="G2875" s="187"/>
      <c r="H2875" s="187"/>
      <c r="I2875" s="187" t="s">
        <v>444</v>
      </c>
      <c r="J2875" s="187" t="s">
        <v>464</v>
      </c>
      <c r="K2875" s="187">
        <v>0.53</v>
      </c>
      <c r="L2875" s="187">
        <v>1.7</v>
      </c>
    </row>
    <row r="2876" spans="2:12" ht="20.100000000000001" customHeight="1" x14ac:dyDescent="0.4">
      <c r="B2876" s="187" t="s">
        <v>446</v>
      </c>
      <c r="C2876" s="187" t="s">
        <v>459</v>
      </c>
      <c r="D2876" s="187" t="s">
        <v>405</v>
      </c>
      <c r="E2876" s="187" t="s">
        <v>411</v>
      </c>
      <c r="F2876" s="187">
        <v>12</v>
      </c>
      <c r="G2876" s="187"/>
      <c r="H2876" s="187"/>
      <c r="I2876" s="187" t="s">
        <v>406</v>
      </c>
      <c r="J2876" s="187" t="s">
        <v>464</v>
      </c>
      <c r="K2876" s="187">
        <v>0.54</v>
      </c>
      <c r="L2876" s="187">
        <v>1.7</v>
      </c>
    </row>
    <row r="2877" spans="2:12" ht="20.100000000000001" customHeight="1" x14ac:dyDescent="0.4">
      <c r="B2877" s="187" t="s">
        <v>446</v>
      </c>
      <c r="C2877" s="187" t="s">
        <v>459</v>
      </c>
      <c r="D2877" s="187" t="s">
        <v>405</v>
      </c>
      <c r="E2877" s="187" t="s">
        <v>412</v>
      </c>
      <c r="F2877" s="187">
        <v>12</v>
      </c>
      <c r="G2877" s="187"/>
      <c r="H2877" s="187"/>
      <c r="I2877" s="187" t="s">
        <v>406</v>
      </c>
      <c r="J2877" s="187" t="s">
        <v>464</v>
      </c>
      <c r="K2877" s="187">
        <v>0.53</v>
      </c>
      <c r="L2877" s="187">
        <v>1.7</v>
      </c>
    </row>
    <row r="2878" spans="2:12" ht="20.100000000000001" customHeight="1" x14ac:dyDescent="0.4">
      <c r="B2878" s="187" t="s">
        <v>446</v>
      </c>
      <c r="C2878" s="187" t="s">
        <v>459</v>
      </c>
      <c r="D2878" s="187" t="s">
        <v>405</v>
      </c>
      <c r="E2878" s="187" t="s">
        <v>418</v>
      </c>
      <c r="F2878" s="187">
        <v>12</v>
      </c>
      <c r="G2878" s="187"/>
      <c r="H2878" s="187"/>
      <c r="I2878" s="187" t="s">
        <v>406</v>
      </c>
      <c r="J2878" s="187" t="s">
        <v>464</v>
      </c>
      <c r="K2878" s="187">
        <v>0.53</v>
      </c>
      <c r="L2878" s="187">
        <v>1.7</v>
      </c>
    </row>
    <row r="2879" spans="2:12" ht="20.100000000000001" customHeight="1" x14ac:dyDescent="0.4">
      <c r="B2879" s="187" t="s">
        <v>446</v>
      </c>
      <c r="C2879" s="187" t="s">
        <v>459</v>
      </c>
      <c r="D2879" s="187" t="s">
        <v>408</v>
      </c>
      <c r="E2879" s="187" t="s">
        <v>411</v>
      </c>
      <c r="F2879" s="187">
        <v>12</v>
      </c>
      <c r="G2879" s="187"/>
      <c r="H2879" s="187"/>
      <c r="I2879" s="187" t="s">
        <v>409</v>
      </c>
      <c r="J2879" s="187" t="s">
        <v>464</v>
      </c>
      <c r="K2879" s="187">
        <v>0.54</v>
      </c>
      <c r="L2879" s="187">
        <v>1.7</v>
      </c>
    </row>
    <row r="2880" spans="2:12" ht="20.100000000000001" customHeight="1" x14ac:dyDescent="0.4">
      <c r="B2880" s="187" t="s">
        <v>446</v>
      </c>
      <c r="C2880" s="187" t="s">
        <v>459</v>
      </c>
      <c r="D2880" s="187" t="s">
        <v>408</v>
      </c>
      <c r="E2880" s="187" t="s">
        <v>412</v>
      </c>
      <c r="F2880" s="187">
        <v>12</v>
      </c>
      <c r="G2880" s="187"/>
      <c r="H2880" s="187"/>
      <c r="I2880" s="187" t="s">
        <v>409</v>
      </c>
      <c r="J2880" s="187" t="s">
        <v>464</v>
      </c>
      <c r="K2880" s="187">
        <v>0.53</v>
      </c>
      <c r="L2880" s="187">
        <v>1.7</v>
      </c>
    </row>
    <row r="2881" spans="2:12" ht="20.100000000000001" customHeight="1" x14ac:dyDescent="0.4">
      <c r="B2881" s="187" t="s">
        <v>446</v>
      </c>
      <c r="C2881" s="187" t="s">
        <v>460</v>
      </c>
      <c r="D2881" s="187" t="s">
        <v>399</v>
      </c>
      <c r="E2881" s="187" t="s">
        <v>444</v>
      </c>
      <c r="F2881" s="187">
        <v>12</v>
      </c>
      <c r="G2881" s="187"/>
      <c r="H2881" s="187"/>
      <c r="I2881" s="187" t="s">
        <v>429</v>
      </c>
      <c r="J2881" s="187" t="s">
        <v>464</v>
      </c>
      <c r="K2881" s="187">
        <v>0.42</v>
      </c>
      <c r="L2881" s="187">
        <v>1.7</v>
      </c>
    </row>
    <row r="2882" spans="2:12" ht="20.100000000000001" customHeight="1" x14ac:dyDescent="0.4">
      <c r="B2882" s="187" t="s">
        <v>446</v>
      </c>
      <c r="C2882" s="187" t="s">
        <v>460</v>
      </c>
      <c r="D2882" s="187" t="s">
        <v>405</v>
      </c>
      <c r="E2882" s="187" t="s">
        <v>406</v>
      </c>
      <c r="F2882" s="187">
        <v>12</v>
      </c>
      <c r="G2882" s="187"/>
      <c r="H2882" s="187"/>
      <c r="I2882" s="187" t="s">
        <v>428</v>
      </c>
      <c r="J2882" s="187" t="s">
        <v>464</v>
      </c>
      <c r="K2882" s="187">
        <v>0.42</v>
      </c>
      <c r="L2882" s="187">
        <v>1.7</v>
      </c>
    </row>
    <row r="2883" spans="2:12" ht="20.100000000000001" customHeight="1" x14ac:dyDescent="0.4">
      <c r="B2883" s="187" t="s">
        <v>446</v>
      </c>
      <c r="C2883" s="187" t="s">
        <v>460</v>
      </c>
      <c r="D2883" s="187" t="s">
        <v>405</v>
      </c>
      <c r="E2883" s="187" t="s">
        <v>406</v>
      </c>
      <c r="F2883" s="187">
        <v>12</v>
      </c>
      <c r="G2883" s="187"/>
      <c r="H2883" s="187"/>
      <c r="I2883" s="187" t="s">
        <v>429</v>
      </c>
      <c r="J2883" s="187" t="s">
        <v>464</v>
      </c>
      <c r="K2883" s="187">
        <v>0.42</v>
      </c>
      <c r="L2883" s="187">
        <v>1.7</v>
      </c>
    </row>
    <row r="2884" spans="2:12" ht="20.100000000000001" customHeight="1" x14ac:dyDescent="0.4">
      <c r="B2884" s="187" t="s">
        <v>446</v>
      </c>
      <c r="C2884" s="187" t="s">
        <v>460</v>
      </c>
      <c r="D2884" s="187" t="s">
        <v>405</v>
      </c>
      <c r="E2884" s="187" t="s">
        <v>406</v>
      </c>
      <c r="F2884" s="187">
        <v>12</v>
      </c>
      <c r="G2884" s="187"/>
      <c r="H2884" s="187"/>
      <c r="I2884" s="187" t="s">
        <v>432</v>
      </c>
      <c r="J2884" s="187" t="s">
        <v>464</v>
      </c>
      <c r="K2884" s="187">
        <v>0.42</v>
      </c>
      <c r="L2884" s="187">
        <v>1.7</v>
      </c>
    </row>
    <row r="2885" spans="2:12" ht="20.100000000000001" customHeight="1" x14ac:dyDescent="0.4">
      <c r="B2885" s="187" t="s">
        <v>446</v>
      </c>
      <c r="C2885" s="187" t="s">
        <v>460</v>
      </c>
      <c r="D2885" s="187" t="s">
        <v>408</v>
      </c>
      <c r="E2885" s="187" t="s">
        <v>409</v>
      </c>
      <c r="F2885" s="187">
        <v>12</v>
      </c>
      <c r="G2885" s="187"/>
      <c r="H2885" s="187"/>
      <c r="I2885" s="187" t="s">
        <v>428</v>
      </c>
      <c r="J2885" s="187" t="s">
        <v>464</v>
      </c>
      <c r="K2885" s="187">
        <v>0.42</v>
      </c>
      <c r="L2885" s="187">
        <v>1.7</v>
      </c>
    </row>
    <row r="2886" spans="2:12" ht="20.100000000000001" customHeight="1" x14ac:dyDescent="0.4">
      <c r="B2886" s="187" t="s">
        <v>446</v>
      </c>
      <c r="C2886" s="187" t="s">
        <v>460</v>
      </c>
      <c r="D2886" s="187" t="s">
        <v>408</v>
      </c>
      <c r="E2886" s="187" t="s">
        <v>409</v>
      </c>
      <c r="F2886" s="187">
        <v>12</v>
      </c>
      <c r="G2886" s="187"/>
      <c r="H2886" s="187"/>
      <c r="I2886" s="187" t="s">
        <v>429</v>
      </c>
      <c r="J2886" s="187" t="s">
        <v>464</v>
      </c>
      <c r="K2886" s="187">
        <v>0.42</v>
      </c>
      <c r="L2886" s="187">
        <v>1.7</v>
      </c>
    </row>
    <row r="2887" spans="2:12" ht="20.100000000000001" customHeight="1" x14ac:dyDescent="0.4">
      <c r="B2887" s="187" t="s">
        <v>446</v>
      </c>
      <c r="C2887" s="187" t="s">
        <v>460</v>
      </c>
      <c r="D2887" s="187" t="s">
        <v>421</v>
      </c>
      <c r="E2887" s="187" t="s">
        <v>439</v>
      </c>
      <c r="F2887" s="187">
        <v>11</v>
      </c>
      <c r="G2887" s="187"/>
      <c r="H2887" s="187"/>
      <c r="I2887" s="187" t="s">
        <v>428</v>
      </c>
      <c r="J2887" s="187" t="s">
        <v>464</v>
      </c>
      <c r="K2887" s="187">
        <v>0.4</v>
      </c>
      <c r="L2887" s="187">
        <v>1.7</v>
      </c>
    </row>
    <row r="2888" spans="2:12" ht="20.100000000000001" customHeight="1" x14ac:dyDescent="0.4">
      <c r="B2888" s="187" t="s">
        <v>446</v>
      </c>
      <c r="C2888" s="187" t="s">
        <v>460</v>
      </c>
      <c r="D2888" s="187" t="s">
        <v>453</v>
      </c>
      <c r="E2888" s="187" t="s">
        <v>428</v>
      </c>
      <c r="F2888" s="187">
        <v>12</v>
      </c>
      <c r="G2888" s="187"/>
      <c r="H2888" s="187"/>
      <c r="I2888" s="187" t="s">
        <v>454</v>
      </c>
      <c r="J2888" s="187" t="s">
        <v>464</v>
      </c>
      <c r="K2888" s="187">
        <v>0.37</v>
      </c>
      <c r="L2888" s="187">
        <v>1.7</v>
      </c>
    </row>
    <row r="2889" spans="2:12" ht="20.100000000000001" customHeight="1" x14ac:dyDescent="0.4">
      <c r="B2889" s="187" t="s">
        <v>446</v>
      </c>
      <c r="C2889" s="187" t="s">
        <v>460</v>
      </c>
      <c r="D2889" s="187" t="s">
        <v>453</v>
      </c>
      <c r="E2889" s="187" t="s">
        <v>429</v>
      </c>
      <c r="F2889" s="187">
        <v>12</v>
      </c>
      <c r="G2889" s="187"/>
      <c r="H2889" s="187"/>
      <c r="I2889" s="187" t="s">
        <v>454</v>
      </c>
      <c r="J2889" s="187" t="s">
        <v>464</v>
      </c>
      <c r="K2889" s="187">
        <v>0.37</v>
      </c>
      <c r="L2889" s="187">
        <v>1.7</v>
      </c>
    </row>
    <row r="2890" spans="2:12" ht="20.100000000000001" customHeight="1" x14ac:dyDescent="0.4">
      <c r="B2890" s="187" t="s">
        <v>446</v>
      </c>
      <c r="C2890" s="187" t="s">
        <v>460</v>
      </c>
      <c r="D2890" s="187" t="s">
        <v>455</v>
      </c>
      <c r="E2890" s="187" t="s">
        <v>428</v>
      </c>
      <c r="F2890" s="187">
        <v>12</v>
      </c>
      <c r="G2890" s="187"/>
      <c r="H2890" s="187"/>
      <c r="I2890" s="187" t="s">
        <v>456</v>
      </c>
      <c r="J2890" s="187" t="s">
        <v>464</v>
      </c>
      <c r="K2890" s="187">
        <v>0.37</v>
      </c>
      <c r="L2890" s="187">
        <v>1.7</v>
      </c>
    </row>
    <row r="2891" spans="2:12" ht="20.100000000000001" customHeight="1" x14ac:dyDescent="0.4">
      <c r="B2891" s="187" t="s">
        <v>446</v>
      </c>
      <c r="C2891" s="187" t="s">
        <v>460</v>
      </c>
      <c r="D2891" s="187" t="s">
        <v>455</v>
      </c>
      <c r="E2891" s="187" t="s">
        <v>429</v>
      </c>
      <c r="F2891" s="187">
        <v>12</v>
      </c>
      <c r="G2891" s="187"/>
      <c r="H2891" s="187"/>
      <c r="I2891" s="187" t="s">
        <v>456</v>
      </c>
      <c r="J2891" s="187" t="s">
        <v>464</v>
      </c>
      <c r="K2891" s="187">
        <v>0.37</v>
      </c>
      <c r="L2891" s="187">
        <v>1.7</v>
      </c>
    </row>
    <row r="2892" spans="2:12" ht="20.100000000000001" customHeight="1" x14ac:dyDescent="0.4">
      <c r="B2892" s="187" t="s">
        <v>446</v>
      </c>
      <c r="C2892" s="187" t="s">
        <v>460</v>
      </c>
      <c r="D2892" s="187" t="s">
        <v>399</v>
      </c>
      <c r="E2892" s="187" t="s">
        <v>429</v>
      </c>
      <c r="F2892" s="187">
        <v>12</v>
      </c>
      <c r="G2892" s="187"/>
      <c r="H2892" s="187"/>
      <c r="I2892" s="187" t="s">
        <v>444</v>
      </c>
      <c r="J2892" s="187" t="s">
        <v>464</v>
      </c>
      <c r="K2892" s="187">
        <v>0.37</v>
      </c>
      <c r="L2892" s="187">
        <v>1.7</v>
      </c>
    </row>
    <row r="2893" spans="2:12" ht="20.100000000000001" customHeight="1" x14ac:dyDescent="0.4">
      <c r="B2893" s="187" t="s">
        <v>446</v>
      </c>
      <c r="C2893" s="187" t="s">
        <v>460</v>
      </c>
      <c r="D2893" s="187" t="s">
        <v>405</v>
      </c>
      <c r="E2893" s="187" t="s">
        <v>428</v>
      </c>
      <c r="F2893" s="187">
        <v>12</v>
      </c>
      <c r="G2893" s="187"/>
      <c r="H2893" s="187"/>
      <c r="I2893" s="187" t="s">
        <v>406</v>
      </c>
      <c r="J2893" s="187" t="s">
        <v>464</v>
      </c>
      <c r="K2893" s="187">
        <v>0.37</v>
      </c>
      <c r="L2893" s="187">
        <v>1.7</v>
      </c>
    </row>
    <row r="2894" spans="2:12" ht="20.100000000000001" customHeight="1" x14ac:dyDescent="0.4">
      <c r="B2894" s="187" t="s">
        <v>446</v>
      </c>
      <c r="C2894" s="187" t="s">
        <v>460</v>
      </c>
      <c r="D2894" s="187" t="s">
        <v>405</v>
      </c>
      <c r="E2894" s="187" t="s">
        <v>429</v>
      </c>
      <c r="F2894" s="187">
        <v>12</v>
      </c>
      <c r="G2894" s="187"/>
      <c r="H2894" s="187"/>
      <c r="I2894" s="187" t="s">
        <v>406</v>
      </c>
      <c r="J2894" s="187" t="s">
        <v>464</v>
      </c>
      <c r="K2894" s="187">
        <v>0.37</v>
      </c>
      <c r="L2894" s="187">
        <v>1.7</v>
      </c>
    </row>
    <row r="2895" spans="2:12" ht="20.100000000000001" customHeight="1" x14ac:dyDescent="0.4">
      <c r="B2895" s="187" t="s">
        <v>446</v>
      </c>
      <c r="C2895" s="187" t="s">
        <v>460</v>
      </c>
      <c r="D2895" s="187" t="s">
        <v>408</v>
      </c>
      <c r="E2895" s="187" t="s">
        <v>428</v>
      </c>
      <c r="F2895" s="187">
        <v>12</v>
      </c>
      <c r="G2895" s="187"/>
      <c r="H2895" s="187"/>
      <c r="I2895" s="187" t="s">
        <v>409</v>
      </c>
      <c r="J2895" s="187" t="s">
        <v>464</v>
      </c>
      <c r="K2895" s="187">
        <v>0.37</v>
      </c>
      <c r="L2895" s="187">
        <v>1.7</v>
      </c>
    </row>
    <row r="2896" spans="2:12" ht="20.100000000000001" customHeight="1" x14ac:dyDescent="0.4">
      <c r="B2896" s="187" t="s">
        <v>446</v>
      </c>
      <c r="C2896" s="187" t="s">
        <v>460</v>
      </c>
      <c r="D2896" s="187" t="s">
        <v>408</v>
      </c>
      <c r="E2896" s="187" t="s">
        <v>429</v>
      </c>
      <c r="F2896" s="187">
        <v>12</v>
      </c>
      <c r="G2896" s="187"/>
      <c r="H2896" s="187"/>
      <c r="I2896" s="187" t="s">
        <v>409</v>
      </c>
      <c r="J2896" s="187" t="s">
        <v>464</v>
      </c>
      <c r="K2896" s="187">
        <v>0.37</v>
      </c>
      <c r="L2896" s="187">
        <v>1.7</v>
      </c>
    </row>
    <row r="2897" spans="2:12" ht="20.100000000000001" customHeight="1" x14ac:dyDescent="0.4">
      <c r="B2897" s="187" t="s">
        <v>446</v>
      </c>
      <c r="C2897" s="187" t="s">
        <v>460</v>
      </c>
      <c r="D2897" s="187" t="s">
        <v>421</v>
      </c>
      <c r="E2897" s="187" t="s">
        <v>428</v>
      </c>
      <c r="F2897" s="187">
        <v>11</v>
      </c>
      <c r="G2897" s="187"/>
      <c r="H2897" s="187"/>
      <c r="I2897" s="187" t="s">
        <v>439</v>
      </c>
      <c r="J2897" s="187" t="s">
        <v>464</v>
      </c>
      <c r="K2897" s="187">
        <v>0.37</v>
      </c>
      <c r="L2897" s="187">
        <v>1.7</v>
      </c>
    </row>
    <row r="2898" spans="2:12" ht="20.100000000000001" customHeight="1" x14ac:dyDescent="0.4">
      <c r="B2898" s="187" t="s">
        <v>446</v>
      </c>
      <c r="C2898" s="187" t="s">
        <v>459</v>
      </c>
      <c r="D2898" s="187" t="s">
        <v>457</v>
      </c>
      <c r="E2898" s="187" t="s">
        <v>458</v>
      </c>
      <c r="F2898" s="187">
        <v>12</v>
      </c>
      <c r="G2898" s="187"/>
      <c r="H2898" s="187"/>
      <c r="I2898" s="187" t="s">
        <v>418</v>
      </c>
      <c r="J2898" s="187" t="s">
        <v>464</v>
      </c>
      <c r="K2898" s="187">
        <v>0.56999999999999995</v>
      </c>
      <c r="L2898" s="187">
        <v>1.7</v>
      </c>
    </row>
    <row r="2899" spans="2:12" ht="20.100000000000001" customHeight="1" x14ac:dyDescent="0.4">
      <c r="B2899" s="187" t="s">
        <v>446</v>
      </c>
      <c r="C2899" s="187" t="s">
        <v>459</v>
      </c>
      <c r="D2899" s="187" t="s">
        <v>457</v>
      </c>
      <c r="E2899" s="187" t="s">
        <v>461</v>
      </c>
      <c r="F2899" s="187">
        <v>11</v>
      </c>
      <c r="G2899" s="187"/>
      <c r="H2899" s="187"/>
      <c r="I2899" s="187" t="s">
        <v>412</v>
      </c>
      <c r="J2899" s="187" t="s">
        <v>464</v>
      </c>
      <c r="K2899" s="187">
        <v>0.56999999999999995</v>
      </c>
      <c r="L2899" s="187">
        <v>1.7</v>
      </c>
    </row>
    <row r="2900" spans="2:12" ht="20.100000000000001" customHeight="1" x14ac:dyDescent="0.4">
      <c r="B2900" s="187" t="s">
        <v>446</v>
      </c>
      <c r="C2900" s="187" t="s">
        <v>447</v>
      </c>
      <c r="D2900" s="187" t="s">
        <v>457</v>
      </c>
      <c r="E2900" s="187" t="s">
        <v>461</v>
      </c>
      <c r="F2900" s="187">
        <v>11</v>
      </c>
      <c r="G2900" s="187"/>
      <c r="H2900" s="187"/>
      <c r="I2900" s="187" t="s">
        <v>400</v>
      </c>
      <c r="J2900" s="187" t="s">
        <v>464</v>
      </c>
      <c r="K2900" s="187">
        <v>0.45</v>
      </c>
      <c r="L2900" s="187">
        <v>1.7</v>
      </c>
    </row>
    <row r="2901" spans="2:12" ht="20.100000000000001" customHeight="1" x14ac:dyDescent="0.4">
      <c r="B2901" s="187" t="s">
        <v>446</v>
      </c>
      <c r="C2901" s="187" t="s">
        <v>459</v>
      </c>
      <c r="D2901" s="187" t="s">
        <v>419</v>
      </c>
      <c r="E2901" s="187" t="s">
        <v>449</v>
      </c>
      <c r="F2901" s="187">
        <v>8</v>
      </c>
      <c r="G2901" s="187"/>
      <c r="H2901" s="187"/>
      <c r="I2901" s="187" t="s">
        <v>462</v>
      </c>
      <c r="J2901" s="187" t="s">
        <v>433</v>
      </c>
      <c r="K2901" s="187">
        <v>0.51</v>
      </c>
      <c r="L2901" s="187">
        <v>1.7</v>
      </c>
    </row>
    <row r="2902" spans="2:12" ht="20.100000000000001" customHeight="1" x14ac:dyDescent="0.4">
      <c r="B2902" s="187" t="s">
        <v>446</v>
      </c>
      <c r="C2902" s="187" t="s">
        <v>459</v>
      </c>
      <c r="D2902" s="187" t="s">
        <v>421</v>
      </c>
      <c r="E2902" s="187" t="s">
        <v>451</v>
      </c>
      <c r="F2902" s="187">
        <v>8</v>
      </c>
      <c r="G2902" s="187"/>
      <c r="H2902" s="187"/>
      <c r="I2902" s="187" t="s">
        <v>462</v>
      </c>
      <c r="J2902" s="187" t="s">
        <v>433</v>
      </c>
      <c r="K2902" s="187">
        <v>0.51</v>
      </c>
      <c r="L2902" s="187">
        <v>1.7</v>
      </c>
    </row>
    <row r="2903" spans="2:12" ht="20.100000000000001" customHeight="1" x14ac:dyDescent="0.4">
      <c r="B2903" s="187" t="s">
        <v>446</v>
      </c>
      <c r="C2903" s="187" t="s">
        <v>447</v>
      </c>
      <c r="D2903" s="187" t="s">
        <v>419</v>
      </c>
      <c r="E2903" s="187" t="s">
        <v>449</v>
      </c>
      <c r="F2903" s="187">
        <v>8</v>
      </c>
      <c r="G2903" s="187"/>
      <c r="H2903" s="187"/>
      <c r="I2903" s="187" t="s">
        <v>463</v>
      </c>
      <c r="J2903" s="187" t="s">
        <v>433</v>
      </c>
      <c r="K2903" s="187">
        <v>0.42</v>
      </c>
      <c r="L2903" s="187">
        <v>1.7</v>
      </c>
    </row>
    <row r="2904" spans="2:12" ht="20.100000000000001" customHeight="1" x14ac:dyDescent="0.4">
      <c r="B2904" s="187" t="s">
        <v>446</v>
      </c>
      <c r="C2904" s="187" t="s">
        <v>447</v>
      </c>
      <c r="D2904" s="187" t="s">
        <v>421</v>
      </c>
      <c r="E2904" s="187" t="s">
        <v>451</v>
      </c>
      <c r="F2904" s="187">
        <v>8</v>
      </c>
      <c r="G2904" s="187"/>
      <c r="H2904" s="187"/>
      <c r="I2904" s="187" t="s">
        <v>463</v>
      </c>
      <c r="J2904" s="187" t="s">
        <v>433</v>
      </c>
      <c r="K2904" s="187">
        <v>0.42</v>
      </c>
      <c r="L2904" s="187">
        <v>1.7</v>
      </c>
    </row>
    <row r="2905" spans="2:12" ht="20.100000000000001" customHeight="1" x14ac:dyDescent="0.4">
      <c r="B2905" s="187" t="s">
        <v>446</v>
      </c>
      <c r="C2905" s="187" t="s">
        <v>447</v>
      </c>
      <c r="D2905" s="187" t="s">
        <v>399</v>
      </c>
      <c r="E2905" s="187" t="s">
        <v>404</v>
      </c>
      <c r="F2905" s="187">
        <v>11</v>
      </c>
      <c r="G2905" s="187"/>
      <c r="H2905" s="187"/>
      <c r="I2905" s="187" t="s">
        <v>403</v>
      </c>
      <c r="J2905" s="187" t="s">
        <v>464</v>
      </c>
      <c r="K2905" s="187"/>
      <c r="L2905" s="187">
        <v>1.7</v>
      </c>
    </row>
    <row r="2906" spans="2:12" ht="20.100000000000001" customHeight="1" x14ac:dyDescent="0.4">
      <c r="B2906" s="187" t="s">
        <v>446</v>
      </c>
      <c r="C2906" s="187" t="s">
        <v>452</v>
      </c>
      <c r="D2906" s="187" t="s">
        <v>399</v>
      </c>
      <c r="E2906" s="187" t="s">
        <v>403</v>
      </c>
      <c r="F2906" s="187">
        <v>11</v>
      </c>
      <c r="G2906" s="187"/>
      <c r="H2906" s="187"/>
      <c r="I2906" s="187" t="s">
        <v>404</v>
      </c>
      <c r="J2906" s="187" t="s">
        <v>464</v>
      </c>
      <c r="K2906" s="187"/>
      <c r="L2906" s="187">
        <v>1.7</v>
      </c>
    </row>
    <row r="2907" spans="2:12" ht="20.100000000000001" customHeight="1" x14ac:dyDescent="0.4">
      <c r="B2907" s="187" t="s">
        <v>446</v>
      </c>
      <c r="C2907" s="187" t="s">
        <v>459</v>
      </c>
      <c r="D2907" s="187" t="s">
        <v>399</v>
      </c>
      <c r="E2907" s="187" t="s">
        <v>404</v>
      </c>
      <c r="F2907" s="187">
        <v>8</v>
      </c>
      <c r="G2907" s="187"/>
      <c r="H2907" s="187"/>
      <c r="I2907" s="187" t="s">
        <v>411</v>
      </c>
      <c r="J2907" s="187" t="s">
        <v>433</v>
      </c>
      <c r="K2907" s="187"/>
      <c r="L2907" s="187">
        <v>1.7</v>
      </c>
    </row>
    <row r="2908" spans="2:12" ht="20.100000000000001" customHeight="1" x14ac:dyDescent="0.4">
      <c r="B2908" s="187" t="s">
        <v>446</v>
      </c>
      <c r="C2908" s="187" t="s">
        <v>447</v>
      </c>
      <c r="D2908" s="187" t="s">
        <v>399</v>
      </c>
      <c r="E2908" s="187" t="s">
        <v>404</v>
      </c>
      <c r="F2908" s="187">
        <v>8</v>
      </c>
      <c r="G2908" s="187"/>
      <c r="H2908" s="187"/>
      <c r="I2908" s="187" t="s">
        <v>403</v>
      </c>
      <c r="J2908" s="187" t="s">
        <v>433</v>
      </c>
      <c r="K2908" s="187"/>
      <c r="L2908" s="187">
        <v>1.7</v>
      </c>
    </row>
    <row r="2909" spans="2:12" ht="20.100000000000001" customHeight="1" x14ac:dyDescent="0.4">
      <c r="B2909" s="187" t="s">
        <v>446</v>
      </c>
      <c r="C2909" s="187" t="s">
        <v>452</v>
      </c>
      <c r="D2909" s="187" t="s">
        <v>399</v>
      </c>
      <c r="E2909" s="187" t="s">
        <v>403</v>
      </c>
      <c r="F2909" s="187">
        <v>8</v>
      </c>
      <c r="G2909" s="187"/>
      <c r="H2909" s="187"/>
      <c r="I2909" s="187" t="s">
        <v>404</v>
      </c>
      <c r="J2909" s="187" t="s">
        <v>433</v>
      </c>
      <c r="K2909" s="187"/>
      <c r="L2909" s="187">
        <v>1.7</v>
      </c>
    </row>
    <row r="2910" spans="2:12" ht="20.100000000000001" customHeight="1" x14ac:dyDescent="0.4">
      <c r="B2910" s="187" t="s">
        <v>446</v>
      </c>
      <c r="C2910" s="187" t="s">
        <v>460</v>
      </c>
      <c r="D2910" s="187" t="s">
        <v>399</v>
      </c>
      <c r="E2910" s="187" t="s">
        <v>404</v>
      </c>
      <c r="F2910" s="187">
        <v>8</v>
      </c>
      <c r="G2910" s="187"/>
      <c r="H2910" s="187"/>
      <c r="I2910" s="187" t="s">
        <v>428</v>
      </c>
      <c r="J2910" s="187" t="s">
        <v>433</v>
      </c>
      <c r="K2910" s="187"/>
      <c r="L2910" s="187">
        <v>1.7</v>
      </c>
    </row>
    <row r="2911" spans="2:12" ht="20.100000000000001" customHeight="1" x14ac:dyDescent="0.4">
      <c r="B2911" s="187" t="s">
        <v>446</v>
      </c>
      <c r="C2911" s="187" t="s">
        <v>459</v>
      </c>
      <c r="D2911" s="187" t="s">
        <v>399</v>
      </c>
      <c r="E2911" s="187" t="s">
        <v>442</v>
      </c>
      <c r="F2911" s="187">
        <v>10</v>
      </c>
      <c r="G2911" s="187"/>
      <c r="H2911" s="187"/>
      <c r="I2911" s="187" t="s">
        <v>437</v>
      </c>
      <c r="J2911" s="187" t="s">
        <v>464</v>
      </c>
      <c r="K2911" s="187">
        <v>0.56000000000000005</v>
      </c>
      <c r="L2911" s="187">
        <v>1.8</v>
      </c>
    </row>
    <row r="2912" spans="2:12" ht="20.100000000000001" customHeight="1" x14ac:dyDescent="0.4">
      <c r="B2912" s="187" t="s">
        <v>446</v>
      </c>
      <c r="C2912" s="187" t="s">
        <v>459</v>
      </c>
      <c r="D2912" s="187" t="s">
        <v>419</v>
      </c>
      <c r="E2912" s="187" t="s">
        <v>420</v>
      </c>
      <c r="F2912" s="187">
        <v>10</v>
      </c>
      <c r="G2912" s="187"/>
      <c r="H2912" s="187"/>
      <c r="I2912" s="187" t="s">
        <v>418</v>
      </c>
      <c r="J2912" s="187" t="s">
        <v>464</v>
      </c>
      <c r="K2912" s="187">
        <v>0.55000000000000004</v>
      </c>
      <c r="L2912" s="187">
        <v>1.8</v>
      </c>
    </row>
    <row r="2913" spans="2:12" ht="20.100000000000001" customHeight="1" x14ac:dyDescent="0.4">
      <c r="B2913" s="187" t="s">
        <v>446</v>
      </c>
      <c r="C2913" s="187" t="s">
        <v>459</v>
      </c>
      <c r="D2913" s="187" t="s">
        <v>419</v>
      </c>
      <c r="E2913" s="187" t="s">
        <v>438</v>
      </c>
      <c r="F2913" s="187">
        <v>10</v>
      </c>
      <c r="G2913" s="187"/>
      <c r="H2913" s="187"/>
      <c r="I2913" s="187" t="s">
        <v>412</v>
      </c>
      <c r="J2913" s="187" t="s">
        <v>464</v>
      </c>
      <c r="K2913" s="187">
        <v>0.54</v>
      </c>
      <c r="L2913" s="187">
        <v>1.8</v>
      </c>
    </row>
    <row r="2914" spans="2:12" ht="20.100000000000001" customHeight="1" x14ac:dyDescent="0.4">
      <c r="B2914" s="187" t="s">
        <v>446</v>
      </c>
      <c r="C2914" s="187" t="s">
        <v>459</v>
      </c>
      <c r="D2914" s="187" t="s">
        <v>421</v>
      </c>
      <c r="E2914" s="187" t="s">
        <v>422</v>
      </c>
      <c r="F2914" s="187">
        <v>10</v>
      </c>
      <c r="G2914" s="187"/>
      <c r="H2914" s="187"/>
      <c r="I2914" s="187" t="s">
        <v>418</v>
      </c>
      <c r="J2914" s="187" t="s">
        <v>464</v>
      </c>
      <c r="K2914" s="187">
        <v>0.54</v>
      </c>
      <c r="L2914" s="187">
        <v>1.8</v>
      </c>
    </row>
    <row r="2915" spans="2:12" ht="20.100000000000001" customHeight="1" x14ac:dyDescent="0.4">
      <c r="B2915" s="187" t="s">
        <v>446</v>
      </c>
      <c r="C2915" s="187" t="s">
        <v>459</v>
      </c>
      <c r="D2915" s="187" t="s">
        <v>421</v>
      </c>
      <c r="E2915" s="187" t="s">
        <v>439</v>
      </c>
      <c r="F2915" s="187">
        <v>10</v>
      </c>
      <c r="G2915" s="187"/>
      <c r="H2915" s="187"/>
      <c r="I2915" s="187" t="s">
        <v>412</v>
      </c>
      <c r="J2915" s="187" t="s">
        <v>464</v>
      </c>
      <c r="K2915" s="187">
        <v>0.54</v>
      </c>
      <c r="L2915" s="187">
        <v>1.8</v>
      </c>
    </row>
    <row r="2916" spans="2:12" ht="20.100000000000001" customHeight="1" x14ac:dyDescent="0.4">
      <c r="B2916" s="187" t="s">
        <v>446</v>
      </c>
      <c r="C2916" s="187" t="s">
        <v>459</v>
      </c>
      <c r="D2916" s="187" t="s">
        <v>423</v>
      </c>
      <c r="E2916" s="187" t="s">
        <v>424</v>
      </c>
      <c r="F2916" s="187">
        <v>10</v>
      </c>
      <c r="G2916" s="187"/>
      <c r="H2916" s="187"/>
      <c r="I2916" s="187" t="s">
        <v>418</v>
      </c>
      <c r="J2916" s="187" t="s">
        <v>464</v>
      </c>
      <c r="K2916" s="187">
        <v>0.39</v>
      </c>
      <c r="L2916" s="187">
        <v>1.8</v>
      </c>
    </row>
    <row r="2917" spans="2:12" ht="20.100000000000001" customHeight="1" x14ac:dyDescent="0.4">
      <c r="B2917" s="187" t="s">
        <v>446</v>
      </c>
      <c r="C2917" s="187" t="s">
        <v>459</v>
      </c>
      <c r="D2917" s="187" t="s">
        <v>448</v>
      </c>
      <c r="E2917" s="187" t="s">
        <v>449</v>
      </c>
      <c r="F2917" s="187">
        <v>10</v>
      </c>
      <c r="G2917" s="187"/>
      <c r="H2917" s="187"/>
      <c r="I2917" s="187" t="s">
        <v>418</v>
      </c>
      <c r="J2917" s="187" t="s">
        <v>464</v>
      </c>
      <c r="K2917" s="187">
        <v>0.52</v>
      </c>
      <c r="L2917" s="187">
        <v>1.8</v>
      </c>
    </row>
    <row r="2918" spans="2:12" ht="20.100000000000001" customHeight="1" x14ac:dyDescent="0.4">
      <c r="B2918" s="187" t="s">
        <v>446</v>
      </c>
      <c r="C2918" s="187" t="s">
        <v>459</v>
      </c>
      <c r="D2918" s="187" t="s">
        <v>450</v>
      </c>
      <c r="E2918" s="187" t="s">
        <v>451</v>
      </c>
      <c r="F2918" s="187">
        <v>10</v>
      </c>
      <c r="G2918" s="187"/>
      <c r="H2918" s="187"/>
      <c r="I2918" s="187" t="s">
        <v>418</v>
      </c>
      <c r="J2918" s="187" t="s">
        <v>464</v>
      </c>
      <c r="K2918" s="187">
        <v>0.52</v>
      </c>
      <c r="L2918" s="187">
        <v>1.8</v>
      </c>
    </row>
    <row r="2919" spans="2:12" ht="20.100000000000001" customHeight="1" x14ac:dyDescent="0.4">
      <c r="B2919" s="187" t="s">
        <v>446</v>
      </c>
      <c r="C2919" s="187" t="s">
        <v>459</v>
      </c>
      <c r="D2919" s="187" t="s">
        <v>399</v>
      </c>
      <c r="E2919" s="187" t="s">
        <v>437</v>
      </c>
      <c r="F2919" s="187">
        <v>10</v>
      </c>
      <c r="G2919" s="187"/>
      <c r="H2919" s="187"/>
      <c r="I2919" s="187" t="s">
        <v>442</v>
      </c>
      <c r="J2919" s="187" t="s">
        <v>464</v>
      </c>
      <c r="K2919" s="187">
        <v>0.52</v>
      </c>
      <c r="L2919" s="187">
        <v>1.8</v>
      </c>
    </row>
    <row r="2920" spans="2:12" ht="20.100000000000001" customHeight="1" x14ac:dyDescent="0.4">
      <c r="B2920" s="187" t="s">
        <v>446</v>
      </c>
      <c r="C2920" s="187" t="s">
        <v>459</v>
      </c>
      <c r="D2920" s="187" t="s">
        <v>419</v>
      </c>
      <c r="E2920" s="187" t="s">
        <v>418</v>
      </c>
      <c r="F2920" s="187">
        <v>10</v>
      </c>
      <c r="G2920" s="187"/>
      <c r="H2920" s="187"/>
      <c r="I2920" s="187" t="s">
        <v>420</v>
      </c>
      <c r="J2920" s="187" t="s">
        <v>464</v>
      </c>
      <c r="K2920" s="187">
        <v>0.52</v>
      </c>
      <c r="L2920" s="187">
        <v>1.8</v>
      </c>
    </row>
    <row r="2921" spans="2:12" ht="20.100000000000001" customHeight="1" x14ac:dyDescent="0.4">
      <c r="B2921" s="187" t="s">
        <v>446</v>
      </c>
      <c r="C2921" s="187" t="s">
        <v>459</v>
      </c>
      <c r="D2921" s="187" t="s">
        <v>419</v>
      </c>
      <c r="E2921" s="187" t="s">
        <v>412</v>
      </c>
      <c r="F2921" s="187">
        <v>10</v>
      </c>
      <c r="G2921" s="187"/>
      <c r="H2921" s="187"/>
      <c r="I2921" s="187" t="s">
        <v>438</v>
      </c>
      <c r="J2921" s="187" t="s">
        <v>464</v>
      </c>
      <c r="K2921" s="187">
        <v>0.53</v>
      </c>
      <c r="L2921" s="187">
        <v>1.8</v>
      </c>
    </row>
    <row r="2922" spans="2:12" ht="20.100000000000001" customHeight="1" x14ac:dyDescent="0.4">
      <c r="B2922" s="187" t="s">
        <v>446</v>
      </c>
      <c r="C2922" s="187" t="s">
        <v>459</v>
      </c>
      <c r="D2922" s="187" t="s">
        <v>421</v>
      </c>
      <c r="E2922" s="187" t="s">
        <v>418</v>
      </c>
      <c r="F2922" s="187">
        <v>10</v>
      </c>
      <c r="G2922" s="187"/>
      <c r="H2922" s="187"/>
      <c r="I2922" s="187" t="s">
        <v>422</v>
      </c>
      <c r="J2922" s="187" t="s">
        <v>464</v>
      </c>
      <c r="K2922" s="187">
        <v>0.52</v>
      </c>
      <c r="L2922" s="187">
        <v>1.8</v>
      </c>
    </row>
    <row r="2923" spans="2:12" ht="20.100000000000001" customHeight="1" x14ac:dyDescent="0.4">
      <c r="B2923" s="187" t="s">
        <v>446</v>
      </c>
      <c r="C2923" s="187" t="s">
        <v>459</v>
      </c>
      <c r="D2923" s="187" t="s">
        <v>421</v>
      </c>
      <c r="E2923" s="187" t="s">
        <v>412</v>
      </c>
      <c r="F2923" s="187">
        <v>10</v>
      </c>
      <c r="G2923" s="187"/>
      <c r="H2923" s="187"/>
      <c r="I2923" s="187" t="s">
        <v>439</v>
      </c>
      <c r="J2923" s="187" t="s">
        <v>464</v>
      </c>
      <c r="K2923" s="187">
        <v>0.53</v>
      </c>
      <c r="L2923" s="187">
        <v>1.8</v>
      </c>
    </row>
    <row r="2924" spans="2:12" ht="20.100000000000001" customHeight="1" x14ac:dyDescent="0.4">
      <c r="B2924" s="187" t="s">
        <v>446</v>
      </c>
      <c r="C2924" s="187" t="s">
        <v>459</v>
      </c>
      <c r="D2924" s="187" t="s">
        <v>423</v>
      </c>
      <c r="E2924" s="187" t="s">
        <v>418</v>
      </c>
      <c r="F2924" s="187">
        <v>10</v>
      </c>
      <c r="G2924" s="187"/>
      <c r="H2924" s="187"/>
      <c r="I2924" s="187" t="s">
        <v>424</v>
      </c>
      <c r="J2924" s="187" t="s">
        <v>464</v>
      </c>
      <c r="K2924" s="187">
        <v>0.48</v>
      </c>
      <c r="L2924" s="187">
        <v>1.8</v>
      </c>
    </row>
    <row r="2925" spans="2:12" ht="20.100000000000001" customHeight="1" x14ac:dyDescent="0.4">
      <c r="B2925" s="187" t="s">
        <v>446</v>
      </c>
      <c r="C2925" s="187" t="s">
        <v>459</v>
      </c>
      <c r="D2925" s="187" t="s">
        <v>448</v>
      </c>
      <c r="E2925" s="187" t="s">
        <v>418</v>
      </c>
      <c r="F2925" s="187">
        <v>10</v>
      </c>
      <c r="G2925" s="187"/>
      <c r="H2925" s="187"/>
      <c r="I2925" s="187" t="s">
        <v>449</v>
      </c>
      <c r="J2925" s="187" t="s">
        <v>464</v>
      </c>
      <c r="K2925" s="187">
        <v>0.52</v>
      </c>
      <c r="L2925" s="187">
        <v>1.8</v>
      </c>
    </row>
    <row r="2926" spans="2:12" ht="20.100000000000001" customHeight="1" x14ac:dyDescent="0.4">
      <c r="B2926" s="187" t="s">
        <v>446</v>
      </c>
      <c r="C2926" s="187" t="s">
        <v>459</v>
      </c>
      <c r="D2926" s="187" t="s">
        <v>450</v>
      </c>
      <c r="E2926" s="187" t="s">
        <v>418</v>
      </c>
      <c r="F2926" s="187">
        <v>10</v>
      </c>
      <c r="G2926" s="187"/>
      <c r="H2926" s="187"/>
      <c r="I2926" s="187" t="s">
        <v>451</v>
      </c>
      <c r="J2926" s="187" t="s">
        <v>464</v>
      </c>
      <c r="K2926" s="187">
        <v>0.52</v>
      </c>
      <c r="L2926" s="187">
        <v>1.8</v>
      </c>
    </row>
    <row r="2927" spans="2:12" ht="20.100000000000001" customHeight="1" x14ac:dyDescent="0.4">
      <c r="B2927" s="187" t="s">
        <v>446</v>
      </c>
      <c r="C2927" s="187" t="s">
        <v>447</v>
      </c>
      <c r="D2927" s="187" t="s">
        <v>399</v>
      </c>
      <c r="E2927" s="187" t="s">
        <v>442</v>
      </c>
      <c r="F2927" s="187">
        <v>10</v>
      </c>
      <c r="G2927" s="187"/>
      <c r="H2927" s="187"/>
      <c r="I2927" s="187" t="s">
        <v>436</v>
      </c>
      <c r="J2927" s="187" t="s">
        <v>464</v>
      </c>
      <c r="K2927" s="187">
        <v>0.45</v>
      </c>
      <c r="L2927" s="187">
        <v>1.8</v>
      </c>
    </row>
    <row r="2928" spans="2:12" ht="20.100000000000001" customHeight="1" x14ac:dyDescent="0.4">
      <c r="B2928" s="187" t="s">
        <v>446</v>
      </c>
      <c r="C2928" s="187" t="s">
        <v>447</v>
      </c>
      <c r="D2928" s="187" t="s">
        <v>419</v>
      </c>
      <c r="E2928" s="187" t="s">
        <v>420</v>
      </c>
      <c r="F2928" s="187">
        <v>10</v>
      </c>
      <c r="G2928" s="187"/>
      <c r="H2928" s="187"/>
      <c r="I2928" s="187" t="s">
        <v>407</v>
      </c>
      <c r="J2928" s="187" t="s">
        <v>464</v>
      </c>
      <c r="K2928" s="187">
        <v>0.44</v>
      </c>
      <c r="L2928" s="187">
        <v>1.8</v>
      </c>
    </row>
    <row r="2929" spans="2:12" ht="20.100000000000001" customHeight="1" x14ac:dyDescent="0.4">
      <c r="B2929" s="187" t="s">
        <v>446</v>
      </c>
      <c r="C2929" s="187" t="s">
        <v>447</v>
      </c>
      <c r="D2929" s="187" t="s">
        <v>419</v>
      </c>
      <c r="E2929" s="187" t="s">
        <v>438</v>
      </c>
      <c r="F2929" s="187">
        <v>10</v>
      </c>
      <c r="G2929" s="187"/>
      <c r="H2929" s="187"/>
      <c r="I2929" s="187" t="s">
        <v>400</v>
      </c>
      <c r="J2929" s="187" t="s">
        <v>464</v>
      </c>
      <c r="K2929" s="187">
        <v>0.44</v>
      </c>
      <c r="L2929" s="187">
        <v>1.8</v>
      </c>
    </row>
    <row r="2930" spans="2:12" ht="20.100000000000001" customHeight="1" x14ac:dyDescent="0.4">
      <c r="B2930" s="187" t="s">
        <v>446</v>
      </c>
      <c r="C2930" s="187" t="s">
        <v>447</v>
      </c>
      <c r="D2930" s="187" t="s">
        <v>421</v>
      </c>
      <c r="E2930" s="187" t="s">
        <v>422</v>
      </c>
      <c r="F2930" s="187">
        <v>10</v>
      </c>
      <c r="G2930" s="187"/>
      <c r="H2930" s="187"/>
      <c r="I2930" s="187" t="s">
        <v>407</v>
      </c>
      <c r="J2930" s="187" t="s">
        <v>464</v>
      </c>
      <c r="K2930" s="187">
        <v>0.44</v>
      </c>
      <c r="L2930" s="187">
        <v>1.8</v>
      </c>
    </row>
    <row r="2931" spans="2:12" ht="20.100000000000001" customHeight="1" x14ac:dyDescent="0.4">
      <c r="B2931" s="187" t="s">
        <v>446</v>
      </c>
      <c r="C2931" s="187" t="s">
        <v>447</v>
      </c>
      <c r="D2931" s="187" t="s">
        <v>421</v>
      </c>
      <c r="E2931" s="187" t="s">
        <v>439</v>
      </c>
      <c r="F2931" s="187">
        <v>10</v>
      </c>
      <c r="G2931" s="187"/>
      <c r="H2931" s="187"/>
      <c r="I2931" s="187" t="s">
        <v>400</v>
      </c>
      <c r="J2931" s="187" t="s">
        <v>464</v>
      </c>
      <c r="K2931" s="187">
        <v>0.44</v>
      </c>
      <c r="L2931" s="187">
        <v>1.8</v>
      </c>
    </row>
    <row r="2932" spans="2:12" ht="20.100000000000001" customHeight="1" x14ac:dyDescent="0.4">
      <c r="B2932" s="187" t="s">
        <v>446</v>
      </c>
      <c r="C2932" s="187" t="s">
        <v>447</v>
      </c>
      <c r="D2932" s="187" t="s">
        <v>423</v>
      </c>
      <c r="E2932" s="187" t="s">
        <v>424</v>
      </c>
      <c r="F2932" s="187">
        <v>10</v>
      </c>
      <c r="G2932" s="187"/>
      <c r="H2932" s="187"/>
      <c r="I2932" s="187" t="s">
        <v>407</v>
      </c>
      <c r="J2932" s="187" t="s">
        <v>464</v>
      </c>
      <c r="K2932" s="187">
        <v>0.32</v>
      </c>
      <c r="L2932" s="187">
        <v>1.8</v>
      </c>
    </row>
    <row r="2933" spans="2:12" ht="20.100000000000001" customHeight="1" x14ac:dyDescent="0.4">
      <c r="B2933" s="187" t="s">
        <v>446</v>
      </c>
      <c r="C2933" s="187" t="s">
        <v>447</v>
      </c>
      <c r="D2933" s="187" t="s">
        <v>448</v>
      </c>
      <c r="E2933" s="187" t="s">
        <v>449</v>
      </c>
      <c r="F2933" s="187">
        <v>10</v>
      </c>
      <c r="G2933" s="187"/>
      <c r="H2933" s="187"/>
      <c r="I2933" s="187" t="s">
        <v>407</v>
      </c>
      <c r="J2933" s="187" t="s">
        <v>464</v>
      </c>
      <c r="K2933" s="187">
        <v>0.42</v>
      </c>
      <c r="L2933" s="187">
        <v>1.8</v>
      </c>
    </row>
    <row r="2934" spans="2:12" ht="20.100000000000001" customHeight="1" x14ac:dyDescent="0.4">
      <c r="B2934" s="187" t="s">
        <v>446</v>
      </c>
      <c r="C2934" s="187" t="s">
        <v>447</v>
      </c>
      <c r="D2934" s="187" t="s">
        <v>450</v>
      </c>
      <c r="E2934" s="187" t="s">
        <v>451</v>
      </c>
      <c r="F2934" s="187">
        <v>10</v>
      </c>
      <c r="G2934" s="187"/>
      <c r="H2934" s="187"/>
      <c r="I2934" s="187" t="s">
        <v>407</v>
      </c>
      <c r="J2934" s="187" t="s">
        <v>464</v>
      </c>
      <c r="K2934" s="187">
        <v>0.42</v>
      </c>
      <c r="L2934" s="187">
        <v>1.8</v>
      </c>
    </row>
    <row r="2935" spans="2:12" ht="20.100000000000001" customHeight="1" x14ac:dyDescent="0.4">
      <c r="B2935" s="187" t="s">
        <v>446</v>
      </c>
      <c r="C2935" s="187" t="s">
        <v>452</v>
      </c>
      <c r="D2935" s="187" t="s">
        <v>399</v>
      </c>
      <c r="E2935" s="187" t="s">
        <v>436</v>
      </c>
      <c r="F2935" s="187">
        <v>10</v>
      </c>
      <c r="G2935" s="187"/>
      <c r="H2935" s="187"/>
      <c r="I2935" s="187" t="s">
        <v>442</v>
      </c>
      <c r="J2935" s="187" t="s">
        <v>464</v>
      </c>
      <c r="K2935" s="187">
        <v>0.38</v>
      </c>
      <c r="L2935" s="187">
        <v>1.8</v>
      </c>
    </row>
    <row r="2936" spans="2:12" ht="20.100000000000001" customHeight="1" x14ac:dyDescent="0.4">
      <c r="B2936" s="187" t="s">
        <v>446</v>
      </c>
      <c r="C2936" s="187" t="s">
        <v>452</v>
      </c>
      <c r="D2936" s="187" t="s">
        <v>419</v>
      </c>
      <c r="E2936" s="187" t="s">
        <v>407</v>
      </c>
      <c r="F2936" s="187">
        <v>10</v>
      </c>
      <c r="G2936" s="187"/>
      <c r="H2936" s="187"/>
      <c r="I2936" s="187" t="s">
        <v>420</v>
      </c>
      <c r="J2936" s="187" t="s">
        <v>464</v>
      </c>
      <c r="K2936" s="187">
        <v>0.38</v>
      </c>
      <c r="L2936" s="187">
        <v>1.8</v>
      </c>
    </row>
    <row r="2937" spans="2:12" ht="20.100000000000001" customHeight="1" x14ac:dyDescent="0.4">
      <c r="B2937" s="187" t="s">
        <v>446</v>
      </c>
      <c r="C2937" s="187" t="s">
        <v>452</v>
      </c>
      <c r="D2937" s="187" t="s">
        <v>419</v>
      </c>
      <c r="E2937" s="187" t="s">
        <v>400</v>
      </c>
      <c r="F2937" s="187">
        <v>10</v>
      </c>
      <c r="G2937" s="187"/>
      <c r="H2937" s="187"/>
      <c r="I2937" s="187" t="s">
        <v>438</v>
      </c>
      <c r="J2937" s="187" t="s">
        <v>464</v>
      </c>
      <c r="K2937" s="187">
        <v>0.38</v>
      </c>
      <c r="L2937" s="187">
        <v>1.8</v>
      </c>
    </row>
    <row r="2938" spans="2:12" ht="20.100000000000001" customHeight="1" x14ac:dyDescent="0.4">
      <c r="B2938" s="187" t="s">
        <v>446</v>
      </c>
      <c r="C2938" s="187" t="s">
        <v>452</v>
      </c>
      <c r="D2938" s="187" t="s">
        <v>421</v>
      </c>
      <c r="E2938" s="187" t="s">
        <v>407</v>
      </c>
      <c r="F2938" s="187">
        <v>10</v>
      </c>
      <c r="G2938" s="187"/>
      <c r="H2938" s="187"/>
      <c r="I2938" s="187" t="s">
        <v>422</v>
      </c>
      <c r="J2938" s="187" t="s">
        <v>464</v>
      </c>
      <c r="K2938" s="187">
        <v>0.38</v>
      </c>
      <c r="L2938" s="187">
        <v>1.8</v>
      </c>
    </row>
    <row r="2939" spans="2:12" ht="20.100000000000001" customHeight="1" x14ac:dyDescent="0.4">
      <c r="B2939" s="187" t="s">
        <v>446</v>
      </c>
      <c r="C2939" s="187" t="s">
        <v>452</v>
      </c>
      <c r="D2939" s="187" t="s">
        <v>421</v>
      </c>
      <c r="E2939" s="187" t="s">
        <v>400</v>
      </c>
      <c r="F2939" s="187">
        <v>10</v>
      </c>
      <c r="G2939" s="187"/>
      <c r="H2939" s="187"/>
      <c r="I2939" s="187" t="s">
        <v>439</v>
      </c>
      <c r="J2939" s="187" t="s">
        <v>464</v>
      </c>
      <c r="K2939" s="187">
        <v>0.38</v>
      </c>
      <c r="L2939" s="187">
        <v>1.8</v>
      </c>
    </row>
    <row r="2940" spans="2:12" ht="20.100000000000001" customHeight="1" x14ac:dyDescent="0.4">
      <c r="B2940" s="187" t="s">
        <v>446</v>
      </c>
      <c r="C2940" s="187" t="s">
        <v>452</v>
      </c>
      <c r="D2940" s="187" t="s">
        <v>423</v>
      </c>
      <c r="E2940" s="187" t="s">
        <v>407</v>
      </c>
      <c r="F2940" s="187">
        <v>10</v>
      </c>
      <c r="G2940" s="187"/>
      <c r="H2940" s="187"/>
      <c r="I2940" s="187" t="s">
        <v>424</v>
      </c>
      <c r="J2940" s="187" t="s">
        <v>464</v>
      </c>
      <c r="K2940" s="187">
        <v>0.35</v>
      </c>
      <c r="L2940" s="187">
        <v>1.8</v>
      </c>
    </row>
    <row r="2941" spans="2:12" ht="20.100000000000001" customHeight="1" x14ac:dyDescent="0.4">
      <c r="B2941" s="187" t="s">
        <v>446</v>
      </c>
      <c r="C2941" s="187" t="s">
        <v>452</v>
      </c>
      <c r="D2941" s="187" t="s">
        <v>448</v>
      </c>
      <c r="E2941" s="187" t="s">
        <v>407</v>
      </c>
      <c r="F2941" s="187">
        <v>10</v>
      </c>
      <c r="G2941" s="187"/>
      <c r="H2941" s="187"/>
      <c r="I2941" s="187" t="s">
        <v>449</v>
      </c>
      <c r="J2941" s="187" t="s">
        <v>464</v>
      </c>
      <c r="K2941" s="187">
        <v>0.38</v>
      </c>
      <c r="L2941" s="187">
        <v>1.8</v>
      </c>
    </row>
    <row r="2942" spans="2:12" ht="20.100000000000001" customHeight="1" x14ac:dyDescent="0.4">
      <c r="B2942" s="187" t="s">
        <v>446</v>
      </c>
      <c r="C2942" s="187" t="s">
        <v>452</v>
      </c>
      <c r="D2942" s="187" t="s">
        <v>450</v>
      </c>
      <c r="E2942" s="187" t="s">
        <v>407</v>
      </c>
      <c r="F2942" s="187">
        <v>10</v>
      </c>
      <c r="G2942" s="187"/>
      <c r="H2942" s="187"/>
      <c r="I2942" s="187" t="s">
        <v>451</v>
      </c>
      <c r="J2942" s="187" t="s">
        <v>464</v>
      </c>
      <c r="K2942" s="187">
        <v>0.38</v>
      </c>
      <c r="L2942" s="187">
        <v>1.8</v>
      </c>
    </row>
    <row r="2943" spans="2:12" ht="20.100000000000001" customHeight="1" x14ac:dyDescent="0.4">
      <c r="B2943" s="187" t="s">
        <v>446</v>
      </c>
      <c r="C2943" s="187" t="s">
        <v>460</v>
      </c>
      <c r="D2943" s="187" t="s">
        <v>419</v>
      </c>
      <c r="E2943" s="187" t="s">
        <v>438</v>
      </c>
      <c r="F2943" s="187">
        <v>10</v>
      </c>
      <c r="G2943" s="187"/>
      <c r="H2943" s="187"/>
      <c r="I2943" s="187" t="s">
        <v>429</v>
      </c>
      <c r="J2943" s="187" t="s">
        <v>464</v>
      </c>
      <c r="K2943" s="187">
        <v>0.4</v>
      </c>
      <c r="L2943" s="187">
        <v>1.8</v>
      </c>
    </row>
    <row r="2944" spans="2:12" ht="20.100000000000001" customHeight="1" x14ac:dyDescent="0.4">
      <c r="B2944" s="187" t="s">
        <v>446</v>
      </c>
      <c r="C2944" s="187" t="s">
        <v>460</v>
      </c>
      <c r="D2944" s="187" t="s">
        <v>419</v>
      </c>
      <c r="E2944" s="187" t="s">
        <v>429</v>
      </c>
      <c r="F2944" s="187">
        <v>10</v>
      </c>
      <c r="G2944" s="187"/>
      <c r="H2944" s="187"/>
      <c r="I2944" s="187" t="s">
        <v>438</v>
      </c>
      <c r="J2944" s="187" t="s">
        <v>464</v>
      </c>
      <c r="K2944" s="187">
        <v>0.37</v>
      </c>
      <c r="L2944" s="187">
        <v>1.8</v>
      </c>
    </row>
    <row r="2945" spans="2:12" ht="20.100000000000001" customHeight="1" x14ac:dyDescent="0.4">
      <c r="B2945" s="187" t="s">
        <v>446</v>
      </c>
      <c r="C2945" s="187" t="s">
        <v>459</v>
      </c>
      <c r="D2945" s="187" t="s">
        <v>405</v>
      </c>
      <c r="E2945" s="187" t="s">
        <v>406</v>
      </c>
      <c r="F2945" s="187">
        <v>11</v>
      </c>
      <c r="G2945" s="187"/>
      <c r="H2945" s="187"/>
      <c r="I2945" s="187" t="s">
        <v>411</v>
      </c>
      <c r="J2945" s="187" t="s">
        <v>464</v>
      </c>
      <c r="K2945" s="187">
        <v>0.56999999999999995</v>
      </c>
      <c r="L2945" s="187">
        <v>1.8</v>
      </c>
    </row>
    <row r="2946" spans="2:12" ht="20.100000000000001" customHeight="1" x14ac:dyDescent="0.4">
      <c r="B2946" s="187" t="s">
        <v>446</v>
      </c>
      <c r="C2946" s="187" t="s">
        <v>459</v>
      </c>
      <c r="D2946" s="187" t="s">
        <v>453</v>
      </c>
      <c r="E2946" s="187" t="s">
        <v>411</v>
      </c>
      <c r="F2946" s="187">
        <v>11</v>
      </c>
      <c r="G2946" s="187"/>
      <c r="H2946" s="187"/>
      <c r="I2946" s="187" t="s">
        <v>454</v>
      </c>
      <c r="J2946" s="187" t="s">
        <v>464</v>
      </c>
      <c r="K2946" s="187">
        <v>0.54</v>
      </c>
      <c r="L2946" s="187">
        <v>1.8</v>
      </c>
    </row>
    <row r="2947" spans="2:12" ht="20.100000000000001" customHeight="1" x14ac:dyDescent="0.4">
      <c r="B2947" s="187" t="s">
        <v>446</v>
      </c>
      <c r="C2947" s="187" t="s">
        <v>459</v>
      </c>
      <c r="D2947" s="187" t="s">
        <v>455</v>
      </c>
      <c r="E2947" s="187" t="s">
        <v>411</v>
      </c>
      <c r="F2947" s="187">
        <v>11</v>
      </c>
      <c r="G2947" s="187"/>
      <c r="H2947" s="187"/>
      <c r="I2947" s="187" t="s">
        <v>456</v>
      </c>
      <c r="J2947" s="187" t="s">
        <v>464</v>
      </c>
      <c r="K2947" s="187">
        <v>0.54</v>
      </c>
      <c r="L2947" s="187">
        <v>1.8</v>
      </c>
    </row>
    <row r="2948" spans="2:12" ht="20.100000000000001" customHeight="1" x14ac:dyDescent="0.4">
      <c r="B2948" s="187" t="s">
        <v>446</v>
      </c>
      <c r="C2948" s="187" t="s">
        <v>459</v>
      </c>
      <c r="D2948" s="187" t="s">
        <v>405</v>
      </c>
      <c r="E2948" s="187" t="s">
        <v>411</v>
      </c>
      <c r="F2948" s="187">
        <v>11</v>
      </c>
      <c r="G2948" s="187"/>
      <c r="H2948" s="187"/>
      <c r="I2948" s="187" t="s">
        <v>406</v>
      </c>
      <c r="J2948" s="187" t="s">
        <v>464</v>
      </c>
      <c r="K2948" s="187">
        <v>0.54</v>
      </c>
      <c r="L2948" s="187">
        <v>1.8</v>
      </c>
    </row>
    <row r="2949" spans="2:12" ht="20.100000000000001" customHeight="1" x14ac:dyDescent="0.4">
      <c r="B2949" s="187" t="s">
        <v>446</v>
      </c>
      <c r="C2949" s="187" t="s">
        <v>447</v>
      </c>
      <c r="D2949" s="187" t="s">
        <v>399</v>
      </c>
      <c r="E2949" s="187" t="s">
        <v>444</v>
      </c>
      <c r="F2949" s="187">
        <v>10</v>
      </c>
      <c r="G2949" s="187"/>
      <c r="H2949" s="187"/>
      <c r="I2949" s="187" t="s">
        <v>400</v>
      </c>
      <c r="J2949" s="187" t="s">
        <v>464</v>
      </c>
      <c r="K2949" s="187">
        <v>0.45</v>
      </c>
      <c r="L2949" s="187">
        <v>1.8</v>
      </c>
    </row>
    <row r="2950" spans="2:12" ht="20.100000000000001" customHeight="1" x14ac:dyDescent="0.4">
      <c r="B2950" s="187" t="s">
        <v>446</v>
      </c>
      <c r="C2950" s="187" t="s">
        <v>447</v>
      </c>
      <c r="D2950" s="187" t="s">
        <v>405</v>
      </c>
      <c r="E2950" s="187" t="s">
        <v>406</v>
      </c>
      <c r="F2950" s="187">
        <v>10</v>
      </c>
      <c r="G2950" s="187"/>
      <c r="H2950" s="187"/>
      <c r="I2950" s="187" t="s">
        <v>400</v>
      </c>
      <c r="J2950" s="187" t="s">
        <v>464</v>
      </c>
      <c r="K2950" s="187">
        <v>0.45</v>
      </c>
      <c r="L2950" s="187">
        <v>1.8</v>
      </c>
    </row>
    <row r="2951" spans="2:12" ht="20.100000000000001" customHeight="1" x14ac:dyDescent="0.4">
      <c r="B2951" s="187" t="s">
        <v>446</v>
      </c>
      <c r="C2951" s="187" t="s">
        <v>447</v>
      </c>
      <c r="D2951" s="187" t="s">
        <v>408</v>
      </c>
      <c r="E2951" s="187" t="s">
        <v>409</v>
      </c>
      <c r="F2951" s="187">
        <v>10</v>
      </c>
      <c r="G2951" s="187"/>
      <c r="H2951" s="187"/>
      <c r="I2951" s="187" t="s">
        <v>403</v>
      </c>
      <c r="J2951" s="187" t="s">
        <v>464</v>
      </c>
      <c r="K2951" s="187">
        <v>0.45</v>
      </c>
      <c r="L2951" s="187">
        <v>1.8</v>
      </c>
    </row>
    <row r="2952" spans="2:12" ht="20.100000000000001" customHeight="1" x14ac:dyDescent="0.4">
      <c r="B2952" s="187" t="s">
        <v>446</v>
      </c>
      <c r="C2952" s="187" t="s">
        <v>452</v>
      </c>
      <c r="D2952" s="187" t="s">
        <v>399</v>
      </c>
      <c r="E2952" s="187" t="s">
        <v>400</v>
      </c>
      <c r="F2952" s="187">
        <v>10</v>
      </c>
      <c r="G2952" s="187"/>
      <c r="H2952" s="187"/>
      <c r="I2952" s="187" t="s">
        <v>444</v>
      </c>
      <c r="J2952" s="187" t="s">
        <v>464</v>
      </c>
      <c r="K2952" s="187">
        <v>0.39</v>
      </c>
      <c r="L2952" s="187">
        <v>1.8</v>
      </c>
    </row>
    <row r="2953" spans="2:12" ht="20.100000000000001" customHeight="1" x14ac:dyDescent="0.4">
      <c r="B2953" s="187" t="s">
        <v>446</v>
      </c>
      <c r="C2953" s="187" t="s">
        <v>452</v>
      </c>
      <c r="D2953" s="187" t="s">
        <v>405</v>
      </c>
      <c r="E2953" s="187" t="s">
        <v>400</v>
      </c>
      <c r="F2953" s="187">
        <v>10</v>
      </c>
      <c r="G2953" s="187"/>
      <c r="H2953" s="187"/>
      <c r="I2953" s="187" t="s">
        <v>406</v>
      </c>
      <c r="J2953" s="187" t="s">
        <v>464</v>
      </c>
      <c r="K2953" s="187">
        <v>0.39</v>
      </c>
      <c r="L2953" s="187">
        <v>1.8</v>
      </c>
    </row>
    <row r="2954" spans="2:12" ht="20.100000000000001" customHeight="1" x14ac:dyDescent="0.4">
      <c r="B2954" s="187" t="s">
        <v>446</v>
      </c>
      <c r="C2954" s="187" t="s">
        <v>452</v>
      </c>
      <c r="D2954" s="187" t="s">
        <v>408</v>
      </c>
      <c r="E2954" s="187" t="s">
        <v>403</v>
      </c>
      <c r="F2954" s="187">
        <v>10</v>
      </c>
      <c r="G2954" s="187"/>
      <c r="H2954" s="187"/>
      <c r="I2954" s="187" t="s">
        <v>409</v>
      </c>
      <c r="J2954" s="187" t="s">
        <v>464</v>
      </c>
      <c r="K2954" s="187">
        <v>0.39</v>
      </c>
      <c r="L2954" s="187">
        <v>1.8</v>
      </c>
    </row>
    <row r="2955" spans="2:12" ht="20.100000000000001" customHeight="1" x14ac:dyDescent="0.4">
      <c r="B2955" s="187" t="s">
        <v>446</v>
      </c>
      <c r="C2955" s="187" t="s">
        <v>452</v>
      </c>
      <c r="D2955" s="187" t="s">
        <v>453</v>
      </c>
      <c r="E2955" s="187" t="s">
        <v>400</v>
      </c>
      <c r="F2955" s="187">
        <v>10</v>
      </c>
      <c r="G2955" s="187"/>
      <c r="H2955" s="187"/>
      <c r="I2955" s="187" t="s">
        <v>454</v>
      </c>
      <c r="J2955" s="187" t="s">
        <v>464</v>
      </c>
      <c r="K2955" s="187">
        <v>0.39</v>
      </c>
      <c r="L2955" s="187">
        <v>1.8</v>
      </c>
    </row>
    <row r="2956" spans="2:12" ht="20.100000000000001" customHeight="1" x14ac:dyDescent="0.4">
      <c r="B2956" s="187" t="s">
        <v>446</v>
      </c>
      <c r="C2956" s="187" t="s">
        <v>452</v>
      </c>
      <c r="D2956" s="187" t="s">
        <v>455</v>
      </c>
      <c r="E2956" s="187" t="s">
        <v>400</v>
      </c>
      <c r="F2956" s="187">
        <v>10</v>
      </c>
      <c r="G2956" s="187"/>
      <c r="H2956" s="187"/>
      <c r="I2956" s="187" t="s">
        <v>456</v>
      </c>
      <c r="J2956" s="187" t="s">
        <v>464</v>
      </c>
      <c r="K2956" s="187">
        <v>0.39</v>
      </c>
      <c r="L2956" s="187">
        <v>1.8</v>
      </c>
    </row>
    <row r="2957" spans="2:12" ht="20.100000000000001" customHeight="1" x14ac:dyDescent="0.4">
      <c r="B2957" s="187" t="s">
        <v>446</v>
      </c>
      <c r="C2957" s="187" t="s">
        <v>460</v>
      </c>
      <c r="D2957" s="187" t="s">
        <v>405</v>
      </c>
      <c r="E2957" s="187" t="s">
        <v>406</v>
      </c>
      <c r="F2957" s="187">
        <v>11</v>
      </c>
      <c r="G2957" s="187"/>
      <c r="H2957" s="187"/>
      <c r="I2957" s="187" t="s">
        <v>428</v>
      </c>
      <c r="J2957" s="187" t="s">
        <v>464</v>
      </c>
      <c r="K2957" s="187">
        <v>0.42</v>
      </c>
      <c r="L2957" s="187">
        <v>1.8</v>
      </c>
    </row>
    <row r="2958" spans="2:12" ht="20.100000000000001" customHeight="1" x14ac:dyDescent="0.4">
      <c r="B2958" s="187" t="s">
        <v>446</v>
      </c>
      <c r="C2958" s="187" t="s">
        <v>460</v>
      </c>
      <c r="D2958" s="187" t="s">
        <v>453</v>
      </c>
      <c r="E2958" s="187" t="s">
        <v>428</v>
      </c>
      <c r="F2958" s="187">
        <v>11</v>
      </c>
      <c r="G2958" s="187"/>
      <c r="H2958" s="187"/>
      <c r="I2958" s="187" t="s">
        <v>454</v>
      </c>
      <c r="J2958" s="187" t="s">
        <v>464</v>
      </c>
      <c r="K2958" s="187">
        <v>0.37</v>
      </c>
      <c r="L2958" s="187">
        <v>1.8</v>
      </c>
    </row>
    <row r="2959" spans="2:12" ht="20.100000000000001" customHeight="1" x14ac:dyDescent="0.4">
      <c r="B2959" s="187" t="s">
        <v>446</v>
      </c>
      <c r="C2959" s="187" t="s">
        <v>460</v>
      </c>
      <c r="D2959" s="187" t="s">
        <v>455</v>
      </c>
      <c r="E2959" s="187" t="s">
        <v>428</v>
      </c>
      <c r="F2959" s="187">
        <v>11</v>
      </c>
      <c r="G2959" s="187"/>
      <c r="H2959" s="187"/>
      <c r="I2959" s="187" t="s">
        <v>456</v>
      </c>
      <c r="J2959" s="187" t="s">
        <v>464</v>
      </c>
      <c r="K2959" s="187">
        <v>0.37</v>
      </c>
      <c r="L2959" s="187">
        <v>1.8</v>
      </c>
    </row>
    <row r="2960" spans="2:12" ht="20.100000000000001" customHeight="1" x14ac:dyDescent="0.4">
      <c r="B2960" s="187" t="s">
        <v>446</v>
      </c>
      <c r="C2960" s="187" t="s">
        <v>460</v>
      </c>
      <c r="D2960" s="187" t="s">
        <v>405</v>
      </c>
      <c r="E2960" s="187" t="s">
        <v>428</v>
      </c>
      <c r="F2960" s="187">
        <v>11</v>
      </c>
      <c r="G2960" s="187"/>
      <c r="H2960" s="187"/>
      <c r="I2960" s="187" t="s">
        <v>406</v>
      </c>
      <c r="J2960" s="187" t="s">
        <v>464</v>
      </c>
      <c r="K2960" s="187">
        <v>0.37</v>
      </c>
      <c r="L2960" s="187">
        <v>1.8</v>
      </c>
    </row>
    <row r="2961" spans="2:12" ht="20.100000000000001" customHeight="1" x14ac:dyDescent="0.4">
      <c r="B2961" s="187" t="s">
        <v>446</v>
      </c>
      <c r="C2961" s="187" t="s">
        <v>459</v>
      </c>
      <c r="D2961" s="187" t="s">
        <v>419</v>
      </c>
      <c r="E2961" s="187" t="s">
        <v>438</v>
      </c>
      <c r="F2961" s="187">
        <v>7</v>
      </c>
      <c r="G2961" s="187"/>
      <c r="H2961" s="187"/>
      <c r="I2961" s="187" t="s">
        <v>411</v>
      </c>
      <c r="J2961" s="187" t="s">
        <v>433</v>
      </c>
      <c r="K2961" s="187">
        <v>0.54</v>
      </c>
      <c r="L2961" s="187">
        <v>1.8</v>
      </c>
    </row>
    <row r="2962" spans="2:12" ht="20.100000000000001" customHeight="1" x14ac:dyDescent="0.4">
      <c r="B2962" s="187" t="s">
        <v>446</v>
      </c>
      <c r="C2962" s="187" t="s">
        <v>459</v>
      </c>
      <c r="D2962" s="187" t="s">
        <v>421</v>
      </c>
      <c r="E2962" s="187" t="s">
        <v>422</v>
      </c>
      <c r="F2962" s="187">
        <v>7</v>
      </c>
      <c r="G2962" s="187"/>
      <c r="H2962" s="187"/>
      <c r="I2962" s="187" t="s">
        <v>412</v>
      </c>
      <c r="J2962" s="187" t="s">
        <v>433</v>
      </c>
      <c r="K2962" s="187">
        <v>0.54</v>
      </c>
      <c r="L2962" s="187">
        <v>1.8</v>
      </c>
    </row>
    <row r="2963" spans="2:12" ht="20.100000000000001" customHeight="1" x14ac:dyDescent="0.4">
      <c r="B2963" s="187" t="s">
        <v>446</v>
      </c>
      <c r="C2963" s="187" t="s">
        <v>459</v>
      </c>
      <c r="D2963" s="187" t="s">
        <v>421</v>
      </c>
      <c r="E2963" s="187" t="s">
        <v>439</v>
      </c>
      <c r="F2963" s="187">
        <v>7</v>
      </c>
      <c r="G2963" s="187"/>
      <c r="H2963" s="187"/>
      <c r="I2963" s="187" t="s">
        <v>411</v>
      </c>
      <c r="J2963" s="187" t="s">
        <v>433</v>
      </c>
      <c r="K2963" s="187">
        <v>0.54</v>
      </c>
      <c r="L2963" s="187">
        <v>1.8</v>
      </c>
    </row>
    <row r="2964" spans="2:12" ht="20.100000000000001" customHeight="1" x14ac:dyDescent="0.4">
      <c r="B2964" s="187" t="s">
        <v>446</v>
      </c>
      <c r="C2964" s="187" t="s">
        <v>459</v>
      </c>
      <c r="D2964" s="187" t="s">
        <v>419</v>
      </c>
      <c r="E2964" s="187" t="s">
        <v>411</v>
      </c>
      <c r="F2964" s="187">
        <v>7</v>
      </c>
      <c r="G2964" s="187"/>
      <c r="H2964" s="187"/>
      <c r="I2964" s="187" t="s">
        <v>438</v>
      </c>
      <c r="J2964" s="187" t="s">
        <v>433</v>
      </c>
      <c r="K2964" s="187">
        <v>0.54</v>
      </c>
      <c r="L2964" s="187">
        <v>1.8</v>
      </c>
    </row>
    <row r="2965" spans="2:12" ht="20.100000000000001" customHeight="1" x14ac:dyDescent="0.4">
      <c r="B2965" s="187" t="s">
        <v>446</v>
      </c>
      <c r="C2965" s="187" t="s">
        <v>459</v>
      </c>
      <c r="D2965" s="187" t="s">
        <v>421</v>
      </c>
      <c r="E2965" s="187" t="s">
        <v>412</v>
      </c>
      <c r="F2965" s="187">
        <v>7</v>
      </c>
      <c r="G2965" s="187"/>
      <c r="H2965" s="187"/>
      <c r="I2965" s="187" t="s">
        <v>422</v>
      </c>
      <c r="J2965" s="187" t="s">
        <v>433</v>
      </c>
      <c r="K2965" s="187">
        <v>0.53</v>
      </c>
      <c r="L2965" s="187">
        <v>1.8</v>
      </c>
    </row>
    <row r="2966" spans="2:12" ht="20.100000000000001" customHeight="1" x14ac:dyDescent="0.4">
      <c r="B2966" s="187" t="s">
        <v>446</v>
      </c>
      <c r="C2966" s="187" t="s">
        <v>459</v>
      </c>
      <c r="D2966" s="187" t="s">
        <v>421</v>
      </c>
      <c r="E2966" s="187" t="s">
        <v>411</v>
      </c>
      <c r="F2966" s="187">
        <v>7</v>
      </c>
      <c r="G2966" s="187"/>
      <c r="H2966" s="187"/>
      <c r="I2966" s="187" t="s">
        <v>439</v>
      </c>
      <c r="J2966" s="187" t="s">
        <v>433</v>
      </c>
      <c r="K2966" s="187">
        <v>0.54</v>
      </c>
      <c r="L2966" s="187">
        <v>1.8</v>
      </c>
    </row>
    <row r="2967" spans="2:12" ht="20.100000000000001" customHeight="1" x14ac:dyDescent="0.4">
      <c r="B2967" s="187" t="s">
        <v>446</v>
      </c>
      <c r="C2967" s="187" t="s">
        <v>447</v>
      </c>
      <c r="D2967" s="187" t="s">
        <v>419</v>
      </c>
      <c r="E2967" s="187" t="s">
        <v>420</v>
      </c>
      <c r="F2967" s="187">
        <v>7</v>
      </c>
      <c r="G2967" s="187"/>
      <c r="H2967" s="187"/>
      <c r="I2967" s="187" t="s">
        <v>400</v>
      </c>
      <c r="J2967" s="187" t="s">
        <v>433</v>
      </c>
      <c r="K2967" s="187">
        <v>0.44</v>
      </c>
      <c r="L2967" s="187">
        <v>1.8</v>
      </c>
    </row>
    <row r="2968" spans="2:12" ht="20.100000000000001" customHeight="1" x14ac:dyDescent="0.4">
      <c r="B2968" s="187" t="s">
        <v>446</v>
      </c>
      <c r="C2968" s="187" t="s">
        <v>447</v>
      </c>
      <c r="D2968" s="187" t="s">
        <v>419</v>
      </c>
      <c r="E2968" s="187" t="s">
        <v>438</v>
      </c>
      <c r="F2968" s="187">
        <v>7</v>
      </c>
      <c r="G2968" s="187"/>
      <c r="H2968" s="187"/>
      <c r="I2968" s="187" t="s">
        <v>403</v>
      </c>
      <c r="J2968" s="187" t="s">
        <v>433</v>
      </c>
      <c r="K2968" s="187">
        <v>0.44</v>
      </c>
      <c r="L2968" s="187">
        <v>1.8</v>
      </c>
    </row>
    <row r="2969" spans="2:12" ht="20.100000000000001" customHeight="1" x14ac:dyDescent="0.4">
      <c r="B2969" s="187" t="s">
        <v>446</v>
      </c>
      <c r="C2969" s="187" t="s">
        <v>447</v>
      </c>
      <c r="D2969" s="187" t="s">
        <v>421</v>
      </c>
      <c r="E2969" s="187" t="s">
        <v>422</v>
      </c>
      <c r="F2969" s="187">
        <v>7</v>
      </c>
      <c r="G2969" s="187"/>
      <c r="H2969" s="187"/>
      <c r="I2969" s="187" t="s">
        <v>400</v>
      </c>
      <c r="J2969" s="187" t="s">
        <v>433</v>
      </c>
      <c r="K2969" s="187">
        <v>0.44</v>
      </c>
      <c r="L2969" s="187">
        <v>1.8</v>
      </c>
    </row>
    <row r="2970" spans="2:12" ht="20.100000000000001" customHeight="1" x14ac:dyDescent="0.4">
      <c r="B2970" s="187" t="s">
        <v>446</v>
      </c>
      <c r="C2970" s="187" t="s">
        <v>447</v>
      </c>
      <c r="D2970" s="187" t="s">
        <v>421</v>
      </c>
      <c r="E2970" s="187" t="s">
        <v>439</v>
      </c>
      <c r="F2970" s="187">
        <v>7</v>
      </c>
      <c r="G2970" s="187"/>
      <c r="H2970" s="187"/>
      <c r="I2970" s="187" t="s">
        <v>403</v>
      </c>
      <c r="J2970" s="187" t="s">
        <v>433</v>
      </c>
      <c r="K2970" s="187">
        <v>0.44</v>
      </c>
      <c r="L2970" s="187">
        <v>1.8</v>
      </c>
    </row>
    <row r="2971" spans="2:12" ht="20.100000000000001" customHeight="1" x14ac:dyDescent="0.4">
      <c r="B2971" s="187" t="s">
        <v>446</v>
      </c>
      <c r="C2971" s="187" t="s">
        <v>447</v>
      </c>
      <c r="D2971" s="187" t="s">
        <v>448</v>
      </c>
      <c r="E2971" s="187" t="s">
        <v>449</v>
      </c>
      <c r="F2971" s="187">
        <v>7</v>
      </c>
      <c r="G2971" s="187"/>
      <c r="H2971" s="187"/>
      <c r="I2971" s="187" t="s">
        <v>400</v>
      </c>
      <c r="J2971" s="187" t="s">
        <v>433</v>
      </c>
      <c r="K2971" s="187">
        <v>0.42</v>
      </c>
      <c r="L2971" s="187">
        <v>1.8</v>
      </c>
    </row>
    <row r="2972" spans="2:12" ht="20.100000000000001" customHeight="1" x14ac:dyDescent="0.4">
      <c r="B2972" s="187" t="s">
        <v>446</v>
      </c>
      <c r="C2972" s="187" t="s">
        <v>447</v>
      </c>
      <c r="D2972" s="187" t="s">
        <v>450</v>
      </c>
      <c r="E2972" s="187" t="s">
        <v>451</v>
      </c>
      <c r="F2972" s="187">
        <v>7</v>
      </c>
      <c r="G2972" s="187"/>
      <c r="H2972" s="187"/>
      <c r="I2972" s="187" t="s">
        <v>400</v>
      </c>
      <c r="J2972" s="187" t="s">
        <v>433</v>
      </c>
      <c r="K2972" s="187">
        <v>0.42</v>
      </c>
      <c r="L2972" s="187">
        <v>1.8</v>
      </c>
    </row>
    <row r="2973" spans="2:12" ht="20.100000000000001" customHeight="1" x14ac:dyDescent="0.4">
      <c r="B2973" s="187" t="s">
        <v>446</v>
      </c>
      <c r="C2973" s="187" t="s">
        <v>452</v>
      </c>
      <c r="D2973" s="187" t="s">
        <v>419</v>
      </c>
      <c r="E2973" s="187" t="s">
        <v>400</v>
      </c>
      <c r="F2973" s="187">
        <v>7</v>
      </c>
      <c r="G2973" s="187"/>
      <c r="H2973" s="187"/>
      <c r="I2973" s="187" t="s">
        <v>420</v>
      </c>
      <c r="J2973" s="187" t="s">
        <v>433</v>
      </c>
      <c r="K2973" s="187">
        <v>0.38</v>
      </c>
      <c r="L2973" s="187">
        <v>1.8</v>
      </c>
    </row>
    <row r="2974" spans="2:12" ht="20.100000000000001" customHeight="1" x14ac:dyDescent="0.4">
      <c r="B2974" s="187" t="s">
        <v>446</v>
      </c>
      <c r="C2974" s="187" t="s">
        <v>452</v>
      </c>
      <c r="D2974" s="187" t="s">
        <v>419</v>
      </c>
      <c r="E2974" s="187" t="s">
        <v>403</v>
      </c>
      <c r="F2974" s="187">
        <v>7</v>
      </c>
      <c r="G2974" s="187"/>
      <c r="H2974" s="187"/>
      <c r="I2974" s="187" t="s">
        <v>438</v>
      </c>
      <c r="J2974" s="187" t="s">
        <v>433</v>
      </c>
      <c r="K2974" s="187">
        <v>0.38</v>
      </c>
      <c r="L2974" s="187">
        <v>1.8</v>
      </c>
    </row>
    <row r="2975" spans="2:12" ht="20.100000000000001" customHeight="1" x14ac:dyDescent="0.4">
      <c r="B2975" s="187" t="s">
        <v>446</v>
      </c>
      <c r="C2975" s="187" t="s">
        <v>452</v>
      </c>
      <c r="D2975" s="187" t="s">
        <v>421</v>
      </c>
      <c r="E2975" s="187" t="s">
        <v>400</v>
      </c>
      <c r="F2975" s="187">
        <v>7</v>
      </c>
      <c r="G2975" s="187"/>
      <c r="H2975" s="187"/>
      <c r="I2975" s="187" t="s">
        <v>422</v>
      </c>
      <c r="J2975" s="187" t="s">
        <v>433</v>
      </c>
      <c r="K2975" s="187">
        <v>0.38</v>
      </c>
      <c r="L2975" s="187">
        <v>1.8</v>
      </c>
    </row>
    <row r="2976" spans="2:12" ht="20.100000000000001" customHeight="1" x14ac:dyDescent="0.4">
      <c r="B2976" s="187" t="s">
        <v>446</v>
      </c>
      <c r="C2976" s="187" t="s">
        <v>452</v>
      </c>
      <c r="D2976" s="187" t="s">
        <v>421</v>
      </c>
      <c r="E2976" s="187" t="s">
        <v>403</v>
      </c>
      <c r="F2976" s="187">
        <v>7</v>
      </c>
      <c r="G2976" s="187"/>
      <c r="H2976" s="187"/>
      <c r="I2976" s="187" t="s">
        <v>439</v>
      </c>
      <c r="J2976" s="187" t="s">
        <v>433</v>
      </c>
      <c r="K2976" s="187">
        <v>0.38</v>
      </c>
      <c r="L2976" s="187">
        <v>1.8</v>
      </c>
    </row>
    <row r="2977" spans="2:12" ht="20.100000000000001" customHeight="1" x14ac:dyDescent="0.4">
      <c r="B2977" s="187" t="s">
        <v>446</v>
      </c>
      <c r="C2977" s="187" t="s">
        <v>452</v>
      </c>
      <c r="D2977" s="187" t="s">
        <v>448</v>
      </c>
      <c r="E2977" s="187" t="s">
        <v>400</v>
      </c>
      <c r="F2977" s="187">
        <v>7</v>
      </c>
      <c r="G2977" s="187"/>
      <c r="H2977" s="187"/>
      <c r="I2977" s="187" t="s">
        <v>449</v>
      </c>
      <c r="J2977" s="187" t="s">
        <v>433</v>
      </c>
      <c r="K2977" s="187">
        <v>0.38</v>
      </c>
      <c r="L2977" s="187">
        <v>1.8</v>
      </c>
    </row>
    <row r="2978" spans="2:12" ht="20.100000000000001" customHeight="1" x14ac:dyDescent="0.4">
      <c r="B2978" s="187" t="s">
        <v>446</v>
      </c>
      <c r="C2978" s="187" t="s">
        <v>452</v>
      </c>
      <c r="D2978" s="187" t="s">
        <v>450</v>
      </c>
      <c r="E2978" s="187" t="s">
        <v>400</v>
      </c>
      <c r="F2978" s="187">
        <v>7</v>
      </c>
      <c r="G2978" s="187"/>
      <c r="H2978" s="187"/>
      <c r="I2978" s="187" t="s">
        <v>451</v>
      </c>
      <c r="J2978" s="187" t="s">
        <v>433</v>
      </c>
      <c r="K2978" s="187">
        <v>0.38</v>
      </c>
      <c r="L2978" s="187">
        <v>1.8</v>
      </c>
    </row>
    <row r="2979" spans="2:12" ht="20.100000000000001" customHeight="1" x14ac:dyDescent="0.4">
      <c r="B2979" s="187" t="s">
        <v>446</v>
      </c>
      <c r="C2979" s="187" t="s">
        <v>460</v>
      </c>
      <c r="D2979" s="187" t="s">
        <v>419</v>
      </c>
      <c r="E2979" s="187" t="s">
        <v>438</v>
      </c>
      <c r="F2979" s="187">
        <v>7</v>
      </c>
      <c r="G2979" s="187"/>
      <c r="H2979" s="187"/>
      <c r="I2979" s="187" t="s">
        <v>428</v>
      </c>
      <c r="J2979" s="187" t="s">
        <v>433</v>
      </c>
      <c r="K2979" s="187">
        <v>0.4</v>
      </c>
      <c r="L2979" s="187">
        <v>1.8</v>
      </c>
    </row>
    <row r="2980" spans="2:12" ht="20.100000000000001" customHeight="1" x14ac:dyDescent="0.4">
      <c r="B2980" s="187" t="s">
        <v>446</v>
      </c>
      <c r="C2980" s="187" t="s">
        <v>460</v>
      </c>
      <c r="D2980" s="187" t="s">
        <v>421</v>
      </c>
      <c r="E2980" s="187" t="s">
        <v>422</v>
      </c>
      <c r="F2980" s="187">
        <v>7</v>
      </c>
      <c r="G2980" s="187"/>
      <c r="H2980" s="187"/>
      <c r="I2980" s="187" t="s">
        <v>429</v>
      </c>
      <c r="J2980" s="187" t="s">
        <v>433</v>
      </c>
      <c r="K2980" s="187">
        <v>0.4</v>
      </c>
      <c r="L2980" s="187">
        <v>1.8</v>
      </c>
    </row>
    <row r="2981" spans="2:12" ht="20.100000000000001" customHeight="1" x14ac:dyDescent="0.4">
      <c r="B2981" s="187" t="s">
        <v>446</v>
      </c>
      <c r="C2981" s="187" t="s">
        <v>460</v>
      </c>
      <c r="D2981" s="187" t="s">
        <v>421</v>
      </c>
      <c r="E2981" s="187" t="s">
        <v>439</v>
      </c>
      <c r="F2981" s="187">
        <v>7</v>
      </c>
      <c r="G2981" s="187"/>
      <c r="H2981" s="187"/>
      <c r="I2981" s="187" t="s">
        <v>428</v>
      </c>
      <c r="J2981" s="187" t="s">
        <v>433</v>
      </c>
      <c r="K2981" s="187">
        <v>0.4</v>
      </c>
      <c r="L2981" s="187">
        <v>1.8</v>
      </c>
    </row>
    <row r="2982" spans="2:12" ht="20.100000000000001" customHeight="1" x14ac:dyDescent="0.4">
      <c r="B2982" s="187" t="s">
        <v>446</v>
      </c>
      <c r="C2982" s="187" t="s">
        <v>460</v>
      </c>
      <c r="D2982" s="187" t="s">
        <v>419</v>
      </c>
      <c r="E2982" s="187" t="s">
        <v>428</v>
      </c>
      <c r="F2982" s="187">
        <v>7</v>
      </c>
      <c r="G2982" s="187"/>
      <c r="H2982" s="187"/>
      <c r="I2982" s="187" t="s">
        <v>438</v>
      </c>
      <c r="J2982" s="187" t="s">
        <v>433</v>
      </c>
      <c r="K2982" s="187">
        <v>0.37</v>
      </c>
      <c r="L2982" s="187">
        <v>1.8</v>
      </c>
    </row>
    <row r="2983" spans="2:12" ht="20.100000000000001" customHeight="1" x14ac:dyDescent="0.4">
      <c r="B2983" s="187" t="s">
        <v>446</v>
      </c>
      <c r="C2983" s="187" t="s">
        <v>460</v>
      </c>
      <c r="D2983" s="187" t="s">
        <v>421</v>
      </c>
      <c r="E2983" s="187" t="s">
        <v>429</v>
      </c>
      <c r="F2983" s="187">
        <v>7</v>
      </c>
      <c r="G2983" s="187"/>
      <c r="H2983" s="187"/>
      <c r="I2983" s="187" t="s">
        <v>422</v>
      </c>
      <c r="J2983" s="187" t="s">
        <v>433</v>
      </c>
      <c r="K2983" s="187">
        <v>0.37</v>
      </c>
      <c r="L2983" s="187">
        <v>1.8</v>
      </c>
    </row>
    <row r="2984" spans="2:12" ht="20.100000000000001" customHeight="1" x14ac:dyDescent="0.4">
      <c r="B2984" s="187" t="s">
        <v>446</v>
      </c>
      <c r="C2984" s="187" t="s">
        <v>460</v>
      </c>
      <c r="D2984" s="187" t="s">
        <v>421</v>
      </c>
      <c r="E2984" s="187" t="s">
        <v>428</v>
      </c>
      <c r="F2984" s="187">
        <v>7</v>
      </c>
      <c r="G2984" s="187"/>
      <c r="H2984" s="187"/>
      <c r="I2984" s="187" t="s">
        <v>439</v>
      </c>
      <c r="J2984" s="187" t="s">
        <v>433</v>
      </c>
      <c r="K2984" s="187">
        <v>0.37</v>
      </c>
      <c r="L2984" s="187">
        <v>1.8</v>
      </c>
    </row>
    <row r="2985" spans="2:12" ht="20.100000000000001" customHeight="1" x14ac:dyDescent="0.4">
      <c r="B2985" s="187" t="s">
        <v>446</v>
      </c>
      <c r="C2985" s="187" t="s">
        <v>460</v>
      </c>
      <c r="D2985" s="187" t="s">
        <v>421</v>
      </c>
      <c r="E2985" s="187" t="s">
        <v>439</v>
      </c>
      <c r="F2985" s="187">
        <v>10</v>
      </c>
      <c r="G2985" s="187"/>
      <c r="H2985" s="187"/>
      <c r="I2985" s="187" t="s">
        <v>429</v>
      </c>
      <c r="J2985" s="187" t="s">
        <v>464</v>
      </c>
      <c r="K2985" s="187">
        <v>0.4</v>
      </c>
      <c r="L2985" s="187">
        <v>1.8</v>
      </c>
    </row>
    <row r="2986" spans="2:12" ht="20.100000000000001" customHeight="1" x14ac:dyDescent="0.4">
      <c r="B2986" s="187" t="s">
        <v>446</v>
      </c>
      <c r="C2986" s="187" t="s">
        <v>460</v>
      </c>
      <c r="D2986" s="187" t="s">
        <v>421</v>
      </c>
      <c r="E2986" s="187" t="s">
        <v>429</v>
      </c>
      <c r="F2986" s="187">
        <v>10</v>
      </c>
      <c r="G2986" s="187"/>
      <c r="H2986" s="187"/>
      <c r="I2986" s="187" t="s">
        <v>439</v>
      </c>
      <c r="J2986" s="187" t="s">
        <v>464</v>
      </c>
      <c r="K2986" s="187">
        <v>0.37</v>
      </c>
      <c r="L2986" s="187">
        <v>1.8</v>
      </c>
    </row>
    <row r="2987" spans="2:12" ht="20.100000000000001" customHeight="1" x14ac:dyDescent="0.4">
      <c r="B2987" s="187" t="s">
        <v>446</v>
      </c>
      <c r="C2987" s="187" t="s">
        <v>459</v>
      </c>
      <c r="D2987" s="187" t="s">
        <v>457</v>
      </c>
      <c r="E2987" s="187" t="s">
        <v>461</v>
      </c>
      <c r="F2987" s="187">
        <v>10</v>
      </c>
      <c r="G2987" s="187"/>
      <c r="H2987" s="187"/>
      <c r="I2987" s="187" t="s">
        <v>418</v>
      </c>
      <c r="J2987" s="187" t="s">
        <v>464</v>
      </c>
      <c r="K2987" s="187">
        <v>0.56999999999999995</v>
      </c>
      <c r="L2987" s="187">
        <v>1.8</v>
      </c>
    </row>
    <row r="2988" spans="2:12" ht="20.100000000000001" customHeight="1" x14ac:dyDescent="0.4">
      <c r="B2988" s="187" t="s">
        <v>446</v>
      </c>
      <c r="C2988" s="187" t="s">
        <v>447</v>
      </c>
      <c r="D2988" s="187" t="s">
        <v>457</v>
      </c>
      <c r="E2988" s="187" t="s">
        <v>461</v>
      </c>
      <c r="F2988" s="187">
        <v>10</v>
      </c>
      <c r="G2988" s="187"/>
      <c r="H2988" s="187"/>
      <c r="I2988" s="187" t="s">
        <v>407</v>
      </c>
      <c r="J2988" s="187" t="s">
        <v>464</v>
      </c>
      <c r="K2988" s="187">
        <v>0.45</v>
      </c>
      <c r="L2988" s="187">
        <v>1.8</v>
      </c>
    </row>
    <row r="2989" spans="2:12" ht="20.100000000000001" customHeight="1" x14ac:dyDescent="0.4">
      <c r="B2989" s="187" t="s">
        <v>446</v>
      </c>
      <c r="C2989" s="187" t="s">
        <v>459</v>
      </c>
      <c r="D2989" s="187" t="s">
        <v>399</v>
      </c>
      <c r="E2989" s="187" t="s">
        <v>404</v>
      </c>
      <c r="F2989" s="187">
        <v>11</v>
      </c>
      <c r="G2989" s="187"/>
      <c r="H2989" s="187"/>
      <c r="I2989" s="187" t="s">
        <v>411</v>
      </c>
      <c r="J2989" s="187" t="s">
        <v>464</v>
      </c>
      <c r="K2989" s="187"/>
      <c r="L2989" s="187">
        <v>1.8</v>
      </c>
    </row>
    <row r="2990" spans="2:12" ht="20.100000000000001" customHeight="1" x14ac:dyDescent="0.4">
      <c r="B2990" s="187" t="s">
        <v>446</v>
      </c>
      <c r="C2990" s="187" t="s">
        <v>447</v>
      </c>
      <c r="D2990" s="187" t="s">
        <v>399</v>
      </c>
      <c r="E2990" s="187" t="s">
        <v>404</v>
      </c>
      <c r="F2990" s="187">
        <v>10</v>
      </c>
      <c r="G2990" s="187"/>
      <c r="H2990" s="187"/>
      <c r="I2990" s="187" t="s">
        <v>403</v>
      </c>
      <c r="J2990" s="187" t="s">
        <v>464</v>
      </c>
      <c r="K2990" s="187"/>
      <c r="L2990" s="187">
        <v>1.8</v>
      </c>
    </row>
    <row r="2991" spans="2:12" ht="20.100000000000001" customHeight="1" x14ac:dyDescent="0.4">
      <c r="B2991" s="187" t="s">
        <v>446</v>
      </c>
      <c r="C2991" s="187" t="s">
        <v>452</v>
      </c>
      <c r="D2991" s="187" t="s">
        <v>399</v>
      </c>
      <c r="E2991" s="187" t="s">
        <v>403</v>
      </c>
      <c r="F2991" s="187">
        <v>10</v>
      </c>
      <c r="G2991" s="187"/>
      <c r="H2991" s="187"/>
      <c r="I2991" s="187" t="s">
        <v>404</v>
      </c>
      <c r="J2991" s="187" t="s">
        <v>464</v>
      </c>
      <c r="K2991" s="187"/>
      <c r="L2991" s="187">
        <v>1.8</v>
      </c>
    </row>
    <row r="2992" spans="2:12" ht="20.100000000000001" customHeight="1" x14ac:dyDescent="0.4">
      <c r="B2992" s="187" t="s">
        <v>446</v>
      </c>
      <c r="C2992" s="187" t="s">
        <v>460</v>
      </c>
      <c r="D2992" s="187" t="s">
        <v>399</v>
      </c>
      <c r="E2992" s="187" t="s">
        <v>404</v>
      </c>
      <c r="F2992" s="187">
        <v>11</v>
      </c>
      <c r="G2992" s="187"/>
      <c r="H2992" s="187"/>
      <c r="I2992" s="187" t="s">
        <v>428</v>
      </c>
      <c r="J2992" s="187" t="s">
        <v>464</v>
      </c>
      <c r="K2992" s="187"/>
      <c r="L2992" s="187">
        <v>1.8</v>
      </c>
    </row>
    <row r="2993" spans="2:12" ht="20.100000000000001" customHeight="1" x14ac:dyDescent="0.4">
      <c r="B2993" s="187" t="s">
        <v>446</v>
      </c>
      <c r="C2993" s="187" t="s">
        <v>447</v>
      </c>
      <c r="D2993" s="187" t="s">
        <v>399</v>
      </c>
      <c r="E2993" s="187" t="s">
        <v>404</v>
      </c>
      <c r="F2993" s="187">
        <v>7</v>
      </c>
      <c r="G2993" s="187"/>
      <c r="H2993" s="187"/>
      <c r="I2993" s="187" t="s">
        <v>403</v>
      </c>
      <c r="J2993" s="187" t="s">
        <v>433</v>
      </c>
      <c r="K2993" s="187"/>
      <c r="L2993" s="187">
        <v>1.8</v>
      </c>
    </row>
    <row r="2994" spans="2:12" ht="20.100000000000001" customHeight="1" x14ac:dyDescent="0.4">
      <c r="B2994" s="187" t="s">
        <v>446</v>
      </c>
      <c r="C2994" s="187" t="s">
        <v>452</v>
      </c>
      <c r="D2994" s="187" t="s">
        <v>399</v>
      </c>
      <c r="E2994" s="187" t="s">
        <v>403</v>
      </c>
      <c r="F2994" s="187">
        <v>7</v>
      </c>
      <c r="G2994" s="187"/>
      <c r="H2994" s="187"/>
      <c r="I2994" s="187" t="s">
        <v>404</v>
      </c>
      <c r="J2994" s="187" t="s">
        <v>433</v>
      </c>
      <c r="K2994" s="187"/>
      <c r="L2994" s="187">
        <v>1.8</v>
      </c>
    </row>
    <row r="2995" spans="2:12" ht="20.100000000000001" customHeight="1" x14ac:dyDescent="0.4">
      <c r="B2995" s="187" t="s">
        <v>446</v>
      </c>
      <c r="C2995" s="187" t="s">
        <v>459</v>
      </c>
      <c r="D2995" s="187" t="s">
        <v>419</v>
      </c>
      <c r="E2995" s="187" t="s">
        <v>438</v>
      </c>
      <c r="F2995" s="187">
        <v>9</v>
      </c>
      <c r="G2995" s="187"/>
      <c r="H2995" s="187"/>
      <c r="I2995" s="187" t="s">
        <v>418</v>
      </c>
      <c r="J2995" s="187" t="s">
        <v>464</v>
      </c>
      <c r="K2995" s="187">
        <v>0.54</v>
      </c>
      <c r="L2995" s="187">
        <v>1.9</v>
      </c>
    </row>
    <row r="2996" spans="2:12" ht="20.100000000000001" customHeight="1" x14ac:dyDescent="0.4">
      <c r="B2996" s="187" t="s">
        <v>446</v>
      </c>
      <c r="C2996" s="187" t="s">
        <v>459</v>
      </c>
      <c r="D2996" s="187" t="s">
        <v>421</v>
      </c>
      <c r="E2996" s="187" t="s">
        <v>439</v>
      </c>
      <c r="F2996" s="187">
        <v>9</v>
      </c>
      <c r="G2996" s="187"/>
      <c r="H2996" s="187"/>
      <c r="I2996" s="187" t="s">
        <v>418</v>
      </c>
      <c r="J2996" s="187" t="s">
        <v>464</v>
      </c>
      <c r="K2996" s="187">
        <v>0.54</v>
      </c>
      <c r="L2996" s="187">
        <v>1.9</v>
      </c>
    </row>
    <row r="2997" spans="2:12" ht="20.100000000000001" customHeight="1" x14ac:dyDescent="0.4">
      <c r="B2997" s="187" t="s">
        <v>446</v>
      </c>
      <c r="C2997" s="187" t="s">
        <v>459</v>
      </c>
      <c r="D2997" s="187" t="s">
        <v>419</v>
      </c>
      <c r="E2997" s="187" t="s">
        <v>418</v>
      </c>
      <c r="F2997" s="187">
        <v>9</v>
      </c>
      <c r="G2997" s="187"/>
      <c r="H2997" s="187"/>
      <c r="I2997" s="187" t="s">
        <v>438</v>
      </c>
      <c r="J2997" s="187" t="s">
        <v>464</v>
      </c>
      <c r="K2997" s="187">
        <v>0.52</v>
      </c>
      <c r="L2997" s="187">
        <v>1.9</v>
      </c>
    </row>
    <row r="2998" spans="2:12" ht="20.100000000000001" customHeight="1" x14ac:dyDescent="0.4">
      <c r="B2998" s="187" t="s">
        <v>446</v>
      </c>
      <c r="C2998" s="187" t="s">
        <v>459</v>
      </c>
      <c r="D2998" s="187" t="s">
        <v>421</v>
      </c>
      <c r="E2998" s="187" t="s">
        <v>418</v>
      </c>
      <c r="F2998" s="187">
        <v>9</v>
      </c>
      <c r="G2998" s="187"/>
      <c r="H2998" s="187"/>
      <c r="I2998" s="187" t="s">
        <v>439</v>
      </c>
      <c r="J2998" s="187" t="s">
        <v>464</v>
      </c>
      <c r="K2998" s="187">
        <v>0.52</v>
      </c>
      <c r="L2998" s="187">
        <v>1.9</v>
      </c>
    </row>
    <row r="2999" spans="2:12" ht="20.100000000000001" customHeight="1" x14ac:dyDescent="0.4">
      <c r="B2999" s="187" t="s">
        <v>446</v>
      </c>
      <c r="C2999" s="187" t="s">
        <v>447</v>
      </c>
      <c r="D2999" s="187" t="s">
        <v>419</v>
      </c>
      <c r="E2999" s="187" t="s">
        <v>438</v>
      </c>
      <c r="F2999" s="187">
        <v>9</v>
      </c>
      <c r="G2999" s="187"/>
      <c r="H2999" s="187"/>
      <c r="I2999" s="187" t="s">
        <v>407</v>
      </c>
      <c r="J2999" s="187" t="s">
        <v>464</v>
      </c>
      <c r="K2999" s="187">
        <v>0.44</v>
      </c>
      <c r="L2999" s="187">
        <v>1.9</v>
      </c>
    </row>
    <row r="3000" spans="2:12" ht="20.100000000000001" customHeight="1" x14ac:dyDescent="0.4">
      <c r="B3000" s="187" t="s">
        <v>446</v>
      </c>
      <c r="C3000" s="187" t="s">
        <v>447</v>
      </c>
      <c r="D3000" s="187" t="s">
        <v>421</v>
      </c>
      <c r="E3000" s="187" t="s">
        <v>439</v>
      </c>
      <c r="F3000" s="187">
        <v>9</v>
      </c>
      <c r="G3000" s="187"/>
      <c r="H3000" s="187"/>
      <c r="I3000" s="187" t="s">
        <v>407</v>
      </c>
      <c r="J3000" s="187" t="s">
        <v>464</v>
      </c>
      <c r="K3000" s="187">
        <v>0.44</v>
      </c>
      <c r="L3000" s="187">
        <v>1.9</v>
      </c>
    </row>
    <row r="3001" spans="2:12" ht="20.100000000000001" customHeight="1" x14ac:dyDescent="0.4">
      <c r="B3001" s="187" t="s">
        <v>446</v>
      </c>
      <c r="C3001" s="187" t="s">
        <v>452</v>
      </c>
      <c r="D3001" s="187" t="s">
        <v>419</v>
      </c>
      <c r="E3001" s="187" t="s">
        <v>407</v>
      </c>
      <c r="F3001" s="187">
        <v>9</v>
      </c>
      <c r="G3001" s="187"/>
      <c r="H3001" s="187"/>
      <c r="I3001" s="187" t="s">
        <v>438</v>
      </c>
      <c r="J3001" s="187" t="s">
        <v>464</v>
      </c>
      <c r="K3001" s="187">
        <v>0.38</v>
      </c>
      <c r="L3001" s="187">
        <v>1.9</v>
      </c>
    </row>
    <row r="3002" spans="2:12" ht="20.100000000000001" customHeight="1" x14ac:dyDescent="0.4">
      <c r="B3002" s="187" t="s">
        <v>446</v>
      </c>
      <c r="C3002" s="187" t="s">
        <v>452</v>
      </c>
      <c r="D3002" s="187" t="s">
        <v>421</v>
      </c>
      <c r="E3002" s="187" t="s">
        <v>407</v>
      </c>
      <c r="F3002" s="187">
        <v>9</v>
      </c>
      <c r="G3002" s="187"/>
      <c r="H3002" s="187"/>
      <c r="I3002" s="187" t="s">
        <v>439</v>
      </c>
      <c r="J3002" s="187" t="s">
        <v>464</v>
      </c>
      <c r="K3002" s="187">
        <v>0.38</v>
      </c>
      <c r="L3002" s="187">
        <v>1.9</v>
      </c>
    </row>
    <row r="3003" spans="2:12" ht="20.100000000000001" customHeight="1" x14ac:dyDescent="0.4">
      <c r="B3003" s="187" t="s">
        <v>446</v>
      </c>
      <c r="C3003" s="187" t="s">
        <v>459</v>
      </c>
      <c r="D3003" s="187" t="s">
        <v>399</v>
      </c>
      <c r="E3003" s="187" t="s">
        <v>444</v>
      </c>
      <c r="F3003" s="187">
        <v>10</v>
      </c>
      <c r="G3003" s="187"/>
      <c r="H3003" s="187"/>
      <c r="I3003" s="187" t="s">
        <v>412</v>
      </c>
      <c r="J3003" s="187" t="s">
        <v>464</v>
      </c>
      <c r="K3003" s="187">
        <v>0.56999999999999995</v>
      </c>
      <c r="L3003" s="187">
        <v>1.9</v>
      </c>
    </row>
    <row r="3004" spans="2:12" ht="20.100000000000001" customHeight="1" x14ac:dyDescent="0.4">
      <c r="B3004" s="187" t="s">
        <v>446</v>
      </c>
      <c r="C3004" s="187" t="s">
        <v>459</v>
      </c>
      <c r="D3004" s="187" t="s">
        <v>405</v>
      </c>
      <c r="E3004" s="187" t="s">
        <v>406</v>
      </c>
      <c r="F3004" s="187">
        <v>10</v>
      </c>
      <c r="G3004" s="187"/>
      <c r="H3004" s="187"/>
      <c r="I3004" s="187" t="s">
        <v>412</v>
      </c>
      <c r="J3004" s="187" t="s">
        <v>464</v>
      </c>
      <c r="K3004" s="187">
        <v>0.56999999999999995</v>
      </c>
      <c r="L3004" s="187">
        <v>1.9</v>
      </c>
    </row>
    <row r="3005" spans="2:12" ht="20.100000000000001" customHeight="1" x14ac:dyDescent="0.4">
      <c r="B3005" s="187" t="s">
        <v>446</v>
      </c>
      <c r="C3005" s="187" t="s">
        <v>459</v>
      </c>
      <c r="D3005" s="187" t="s">
        <v>408</v>
      </c>
      <c r="E3005" s="187" t="s">
        <v>409</v>
      </c>
      <c r="F3005" s="187">
        <v>10</v>
      </c>
      <c r="G3005" s="187"/>
      <c r="H3005" s="187"/>
      <c r="I3005" s="187" t="s">
        <v>411</v>
      </c>
      <c r="J3005" s="187" t="s">
        <v>464</v>
      </c>
      <c r="K3005" s="187">
        <v>0.56999999999999995</v>
      </c>
      <c r="L3005" s="187">
        <v>1.9</v>
      </c>
    </row>
    <row r="3006" spans="2:12" ht="20.100000000000001" customHeight="1" x14ac:dyDescent="0.4">
      <c r="B3006" s="187" t="s">
        <v>446</v>
      </c>
      <c r="C3006" s="187" t="s">
        <v>459</v>
      </c>
      <c r="D3006" s="187" t="s">
        <v>453</v>
      </c>
      <c r="E3006" s="187" t="s">
        <v>412</v>
      </c>
      <c r="F3006" s="187">
        <v>10</v>
      </c>
      <c r="G3006" s="187"/>
      <c r="H3006" s="187"/>
      <c r="I3006" s="187" t="s">
        <v>454</v>
      </c>
      <c r="J3006" s="187" t="s">
        <v>464</v>
      </c>
      <c r="K3006" s="187">
        <v>0.54</v>
      </c>
      <c r="L3006" s="187">
        <v>1.9</v>
      </c>
    </row>
    <row r="3007" spans="2:12" ht="20.100000000000001" customHeight="1" x14ac:dyDescent="0.4">
      <c r="B3007" s="187" t="s">
        <v>446</v>
      </c>
      <c r="C3007" s="187" t="s">
        <v>459</v>
      </c>
      <c r="D3007" s="187" t="s">
        <v>455</v>
      </c>
      <c r="E3007" s="187" t="s">
        <v>412</v>
      </c>
      <c r="F3007" s="187">
        <v>10</v>
      </c>
      <c r="G3007" s="187"/>
      <c r="H3007" s="187"/>
      <c r="I3007" s="187" t="s">
        <v>456</v>
      </c>
      <c r="J3007" s="187" t="s">
        <v>464</v>
      </c>
      <c r="K3007" s="187">
        <v>0.54</v>
      </c>
      <c r="L3007" s="187">
        <v>1.9</v>
      </c>
    </row>
    <row r="3008" spans="2:12" ht="20.100000000000001" customHeight="1" x14ac:dyDescent="0.4">
      <c r="B3008" s="187" t="s">
        <v>446</v>
      </c>
      <c r="C3008" s="187" t="s">
        <v>459</v>
      </c>
      <c r="D3008" s="187" t="s">
        <v>399</v>
      </c>
      <c r="E3008" s="187" t="s">
        <v>412</v>
      </c>
      <c r="F3008" s="187">
        <v>10</v>
      </c>
      <c r="G3008" s="187"/>
      <c r="H3008" s="187"/>
      <c r="I3008" s="187" t="s">
        <v>444</v>
      </c>
      <c r="J3008" s="187" t="s">
        <v>464</v>
      </c>
      <c r="K3008" s="187">
        <v>0.54</v>
      </c>
      <c r="L3008" s="187">
        <v>1.9</v>
      </c>
    </row>
    <row r="3009" spans="2:12" ht="20.100000000000001" customHeight="1" x14ac:dyDescent="0.4">
      <c r="B3009" s="187" t="s">
        <v>446</v>
      </c>
      <c r="C3009" s="187" t="s">
        <v>459</v>
      </c>
      <c r="D3009" s="187" t="s">
        <v>405</v>
      </c>
      <c r="E3009" s="187" t="s">
        <v>412</v>
      </c>
      <c r="F3009" s="187">
        <v>10</v>
      </c>
      <c r="G3009" s="187"/>
      <c r="H3009" s="187"/>
      <c r="I3009" s="187" t="s">
        <v>406</v>
      </c>
      <c r="J3009" s="187" t="s">
        <v>464</v>
      </c>
      <c r="K3009" s="187">
        <v>0.54</v>
      </c>
      <c r="L3009" s="187">
        <v>1.9</v>
      </c>
    </row>
    <row r="3010" spans="2:12" ht="20.100000000000001" customHeight="1" x14ac:dyDescent="0.4">
      <c r="B3010" s="187" t="s">
        <v>446</v>
      </c>
      <c r="C3010" s="187" t="s">
        <v>459</v>
      </c>
      <c r="D3010" s="187" t="s">
        <v>408</v>
      </c>
      <c r="E3010" s="187" t="s">
        <v>411</v>
      </c>
      <c r="F3010" s="187">
        <v>10</v>
      </c>
      <c r="G3010" s="187"/>
      <c r="H3010" s="187"/>
      <c r="I3010" s="187" t="s">
        <v>409</v>
      </c>
      <c r="J3010" s="187" t="s">
        <v>464</v>
      </c>
      <c r="K3010" s="187">
        <v>0.54</v>
      </c>
      <c r="L3010" s="187">
        <v>1.9</v>
      </c>
    </row>
    <row r="3011" spans="2:12" ht="20.100000000000001" customHeight="1" x14ac:dyDescent="0.4">
      <c r="B3011" s="187" t="s">
        <v>446</v>
      </c>
      <c r="C3011" s="187" t="s">
        <v>447</v>
      </c>
      <c r="D3011" s="187" t="s">
        <v>405</v>
      </c>
      <c r="E3011" s="187" t="s">
        <v>406</v>
      </c>
      <c r="F3011" s="187">
        <v>9</v>
      </c>
      <c r="G3011" s="187"/>
      <c r="H3011" s="187"/>
      <c r="I3011" s="187" t="s">
        <v>407</v>
      </c>
      <c r="J3011" s="187" t="s">
        <v>464</v>
      </c>
      <c r="K3011" s="187">
        <v>0.45</v>
      </c>
      <c r="L3011" s="187">
        <v>1.9</v>
      </c>
    </row>
    <row r="3012" spans="2:12" ht="20.100000000000001" customHeight="1" x14ac:dyDescent="0.4">
      <c r="B3012" s="187" t="s">
        <v>446</v>
      </c>
      <c r="C3012" s="187" t="s">
        <v>447</v>
      </c>
      <c r="D3012" s="187" t="s">
        <v>408</v>
      </c>
      <c r="E3012" s="187" t="s">
        <v>409</v>
      </c>
      <c r="F3012" s="187">
        <v>9</v>
      </c>
      <c r="G3012" s="187"/>
      <c r="H3012" s="187"/>
      <c r="I3012" s="187" t="s">
        <v>400</v>
      </c>
      <c r="J3012" s="187" t="s">
        <v>464</v>
      </c>
      <c r="K3012" s="187">
        <v>0.45</v>
      </c>
      <c r="L3012" s="187">
        <v>1.9</v>
      </c>
    </row>
    <row r="3013" spans="2:12" ht="20.100000000000001" customHeight="1" x14ac:dyDescent="0.4">
      <c r="B3013" s="187" t="s">
        <v>446</v>
      </c>
      <c r="C3013" s="187" t="s">
        <v>452</v>
      </c>
      <c r="D3013" s="187" t="s">
        <v>405</v>
      </c>
      <c r="E3013" s="187" t="s">
        <v>407</v>
      </c>
      <c r="F3013" s="187">
        <v>9</v>
      </c>
      <c r="G3013" s="187"/>
      <c r="H3013" s="187"/>
      <c r="I3013" s="187" t="s">
        <v>406</v>
      </c>
      <c r="J3013" s="187" t="s">
        <v>464</v>
      </c>
      <c r="K3013" s="187">
        <v>0.39</v>
      </c>
      <c r="L3013" s="187">
        <v>1.9</v>
      </c>
    </row>
    <row r="3014" spans="2:12" ht="20.100000000000001" customHeight="1" x14ac:dyDescent="0.4">
      <c r="B3014" s="187" t="s">
        <v>446</v>
      </c>
      <c r="C3014" s="187" t="s">
        <v>452</v>
      </c>
      <c r="D3014" s="187" t="s">
        <v>408</v>
      </c>
      <c r="E3014" s="187" t="s">
        <v>400</v>
      </c>
      <c r="F3014" s="187">
        <v>9</v>
      </c>
      <c r="G3014" s="187"/>
      <c r="H3014" s="187"/>
      <c r="I3014" s="187" t="s">
        <v>409</v>
      </c>
      <c r="J3014" s="187" t="s">
        <v>464</v>
      </c>
      <c r="K3014" s="187">
        <v>0.39</v>
      </c>
      <c r="L3014" s="187">
        <v>1.9</v>
      </c>
    </row>
    <row r="3015" spans="2:12" ht="20.100000000000001" customHeight="1" x14ac:dyDescent="0.4">
      <c r="B3015" s="187" t="s">
        <v>446</v>
      </c>
      <c r="C3015" s="187" t="s">
        <v>452</v>
      </c>
      <c r="D3015" s="187" t="s">
        <v>453</v>
      </c>
      <c r="E3015" s="187" t="s">
        <v>407</v>
      </c>
      <c r="F3015" s="187">
        <v>9</v>
      </c>
      <c r="G3015" s="187"/>
      <c r="H3015" s="187"/>
      <c r="I3015" s="187" t="s">
        <v>454</v>
      </c>
      <c r="J3015" s="187" t="s">
        <v>464</v>
      </c>
      <c r="K3015" s="187">
        <v>0.39</v>
      </c>
      <c r="L3015" s="187">
        <v>1.9</v>
      </c>
    </row>
    <row r="3016" spans="2:12" ht="20.100000000000001" customHeight="1" x14ac:dyDescent="0.4">
      <c r="B3016" s="187" t="s">
        <v>446</v>
      </c>
      <c r="C3016" s="187" t="s">
        <v>452</v>
      </c>
      <c r="D3016" s="187" t="s">
        <v>455</v>
      </c>
      <c r="E3016" s="187" t="s">
        <v>407</v>
      </c>
      <c r="F3016" s="187">
        <v>9</v>
      </c>
      <c r="G3016" s="187"/>
      <c r="H3016" s="187"/>
      <c r="I3016" s="187" t="s">
        <v>456</v>
      </c>
      <c r="J3016" s="187" t="s">
        <v>464</v>
      </c>
      <c r="K3016" s="187">
        <v>0.39</v>
      </c>
      <c r="L3016" s="187">
        <v>1.9</v>
      </c>
    </row>
    <row r="3017" spans="2:12" ht="20.100000000000001" customHeight="1" x14ac:dyDescent="0.4">
      <c r="B3017" s="187" t="s">
        <v>446</v>
      </c>
      <c r="C3017" s="187" t="s">
        <v>460</v>
      </c>
      <c r="D3017" s="187" t="s">
        <v>399</v>
      </c>
      <c r="E3017" s="187" t="s">
        <v>444</v>
      </c>
      <c r="F3017" s="187">
        <v>10</v>
      </c>
      <c r="G3017" s="187"/>
      <c r="H3017" s="187"/>
      <c r="I3017" s="187" t="s">
        <v>429</v>
      </c>
      <c r="J3017" s="187" t="s">
        <v>464</v>
      </c>
      <c r="K3017" s="187">
        <v>0.42</v>
      </c>
      <c r="L3017" s="187">
        <v>1.9</v>
      </c>
    </row>
    <row r="3018" spans="2:12" ht="20.100000000000001" customHeight="1" x14ac:dyDescent="0.4">
      <c r="B3018" s="187" t="s">
        <v>446</v>
      </c>
      <c r="C3018" s="187" t="s">
        <v>460</v>
      </c>
      <c r="D3018" s="187" t="s">
        <v>405</v>
      </c>
      <c r="E3018" s="187" t="s">
        <v>406</v>
      </c>
      <c r="F3018" s="187">
        <v>10</v>
      </c>
      <c r="G3018" s="187"/>
      <c r="H3018" s="187"/>
      <c r="I3018" s="187" t="s">
        <v>429</v>
      </c>
      <c r="J3018" s="187" t="s">
        <v>464</v>
      </c>
      <c r="K3018" s="187">
        <v>0.42</v>
      </c>
      <c r="L3018" s="187">
        <v>1.9</v>
      </c>
    </row>
    <row r="3019" spans="2:12" ht="20.100000000000001" customHeight="1" x14ac:dyDescent="0.4">
      <c r="B3019" s="187" t="s">
        <v>446</v>
      </c>
      <c r="C3019" s="187" t="s">
        <v>460</v>
      </c>
      <c r="D3019" s="187" t="s">
        <v>408</v>
      </c>
      <c r="E3019" s="187" t="s">
        <v>409</v>
      </c>
      <c r="F3019" s="187">
        <v>10</v>
      </c>
      <c r="G3019" s="187"/>
      <c r="H3019" s="187"/>
      <c r="I3019" s="187" t="s">
        <v>428</v>
      </c>
      <c r="J3019" s="187" t="s">
        <v>464</v>
      </c>
      <c r="K3019" s="187">
        <v>0.42</v>
      </c>
      <c r="L3019" s="187">
        <v>1.9</v>
      </c>
    </row>
    <row r="3020" spans="2:12" ht="20.100000000000001" customHeight="1" x14ac:dyDescent="0.4">
      <c r="B3020" s="187" t="s">
        <v>446</v>
      </c>
      <c r="C3020" s="187" t="s">
        <v>460</v>
      </c>
      <c r="D3020" s="187" t="s">
        <v>453</v>
      </c>
      <c r="E3020" s="187" t="s">
        <v>429</v>
      </c>
      <c r="F3020" s="187">
        <v>10</v>
      </c>
      <c r="G3020" s="187"/>
      <c r="H3020" s="187"/>
      <c r="I3020" s="187" t="s">
        <v>454</v>
      </c>
      <c r="J3020" s="187" t="s">
        <v>464</v>
      </c>
      <c r="K3020" s="187">
        <v>0.37</v>
      </c>
      <c r="L3020" s="187">
        <v>1.9</v>
      </c>
    </row>
    <row r="3021" spans="2:12" ht="20.100000000000001" customHeight="1" x14ac:dyDescent="0.4">
      <c r="B3021" s="187" t="s">
        <v>446</v>
      </c>
      <c r="C3021" s="187" t="s">
        <v>460</v>
      </c>
      <c r="D3021" s="187" t="s">
        <v>455</v>
      </c>
      <c r="E3021" s="187" t="s">
        <v>429</v>
      </c>
      <c r="F3021" s="187">
        <v>10</v>
      </c>
      <c r="G3021" s="187"/>
      <c r="H3021" s="187"/>
      <c r="I3021" s="187" t="s">
        <v>456</v>
      </c>
      <c r="J3021" s="187" t="s">
        <v>464</v>
      </c>
      <c r="K3021" s="187">
        <v>0.37</v>
      </c>
      <c r="L3021" s="187">
        <v>1.9</v>
      </c>
    </row>
    <row r="3022" spans="2:12" ht="20.100000000000001" customHeight="1" x14ac:dyDescent="0.4">
      <c r="B3022" s="187" t="s">
        <v>446</v>
      </c>
      <c r="C3022" s="187" t="s">
        <v>460</v>
      </c>
      <c r="D3022" s="187" t="s">
        <v>399</v>
      </c>
      <c r="E3022" s="187" t="s">
        <v>429</v>
      </c>
      <c r="F3022" s="187">
        <v>10</v>
      </c>
      <c r="G3022" s="187"/>
      <c r="H3022" s="187"/>
      <c r="I3022" s="187" t="s">
        <v>444</v>
      </c>
      <c r="J3022" s="187" t="s">
        <v>464</v>
      </c>
      <c r="K3022" s="187">
        <v>0.37</v>
      </c>
      <c r="L3022" s="187">
        <v>1.9</v>
      </c>
    </row>
    <row r="3023" spans="2:12" ht="20.100000000000001" customHeight="1" x14ac:dyDescent="0.4">
      <c r="B3023" s="187" t="s">
        <v>446</v>
      </c>
      <c r="C3023" s="187" t="s">
        <v>460</v>
      </c>
      <c r="D3023" s="187" t="s">
        <v>405</v>
      </c>
      <c r="E3023" s="187" t="s">
        <v>429</v>
      </c>
      <c r="F3023" s="187">
        <v>10</v>
      </c>
      <c r="G3023" s="187"/>
      <c r="H3023" s="187"/>
      <c r="I3023" s="187" t="s">
        <v>406</v>
      </c>
      <c r="J3023" s="187" t="s">
        <v>464</v>
      </c>
      <c r="K3023" s="187">
        <v>0.37</v>
      </c>
      <c r="L3023" s="187">
        <v>1.9</v>
      </c>
    </row>
    <row r="3024" spans="2:12" ht="20.100000000000001" customHeight="1" x14ac:dyDescent="0.4">
      <c r="B3024" s="187" t="s">
        <v>446</v>
      </c>
      <c r="C3024" s="187" t="s">
        <v>460</v>
      </c>
      <c r="D3024" s="187" t="s">
        <v>408</v>
      </c>
      <c r="E3024" s="187" t="s">
        <v>428</v>
      </c>
      <c r="F3024" s="187">
        <v>10</v>
      </c>
      <c r="G3024" s="187"/>
      <c r="H3024" s="187"/>
      <c r="I3024" s="187" t="s">
        <v>409</v>
      </c>
      <c r="J3024" s="187" t="s">
        <v>464</v>
      </c>
      <c r="K3024" s="187">
        <v>0.37</v>
      </c>
      <c r="L3024" s="187">
        <v>1.9</v>
      </c>
    </row>
    <row r="3025" spans="2:12" ht="20.100000000000001" customHeight="1" x14ac:dyDescent="0.4">
      <c r="B3025" s="187" t="s">
        <v>446</v>
      </c>
      <c r="C3025" s="187" t="s">
        <v>459</v>
      </c>
      <c r="D3025" s="187" t="s">
        <v>419</v>
      </c>
      <c r="E3025" s="187" t="s">
        <v>420</v>
      </c>
      <c r="F3025" s="187">
        <v>7</v>
      </c>
      <c r="G3025" s="187"/>
      <c r="H3025" s="187"/>
      <c r="I3025" s="187" t="s">
        <v>412</v>
      </c>
      <c r="J3025" s="187" t="s">
        <v>433</v>
      </c>
      <c r="K3025" s="187">
        <v>0.55000000000000004</v>
      </c>
      <c r="L3025" s="187">
        <v>1.9</v>
      </c>
    </row>
    <row r="3026" spans="2:12" ht="20.100000000000001" customHeight="1" x14ac:dyDescent="0.4">
      <c r="B3026" s="187" t="s">
        <v>446</v>
      </c>
      <c r="C3026" s="187" t="s">
        <v>459</v>
      </c>
      <c r="D3026" s="187" t="s">
        <v>448</v>
      </c>
      <c r="E3026" s="187" t="s">
        <v>449</v>
      </c>
      <c r="F3026" s="187">
        <v>7</v>
      </c>
      <c r="G3026" s="187"/>
      <c r="H3026" s="187"/>
      <c r="I3026" s="187" t="s">
        <v>412</v>
      </c>
      <c r="J3026" s="187" t="s">
        <v>433</v>
      </c>
      <c r="K3026" s="187">
        <v>0.52</v>
      </c>
      <c r="L3026" s="187">
        <v>1.9</v>
      </c>
    </row>
    <row r="3027" spans="2:12" ht="20.100000000000001" customHeight="1" x14ac:dyDescent="0.4">
      <c r="B3027" s="187" t="s">
        <v>446</v>
      </c>
      <c r="C3027" s="187" t="s">
        <v>459</v>
      </c>
      <c r="D3027" s="187" t="s">
        <v>450</v>
      </c>
      <c r="E3027" s="187" t="s">
        <v>451</v>
      </c>
      <c r="F3027" s="187">
        <v>7</v>
      </c>
      <c r="G3027" s="187"/>
      <c r="H3027" s="187"/>
      <c r="I3027" s="187" t="s">
        <v>412</v>
      </c>
      <c r="J3027" s="187" t="s">
        <v>433</v>
      </c>
      <c r="K3027" s="187">
        <v>0.52</v>
      </c>
      <c r="L3027" s="187">
        <v>1.9</v>
      </c>
    </row>
    <row r="3028" spans="2:12" ht="20.100000000000001" customHeight="1" x14ac:dyDescent="0.4">
      <c r="B3028" s="187" t="s">
        <v>446</v>
      </c>
      <c r="C3028" s="187" t="s">
        <v>459</v>
      </c>
      <c r="D3028" s="187" t="s">
        <v>419</v>
      </c>
      <c r="E3028" s="187" t="s">
        <v>412</v>
      </c>
      <c r="F3028" s="187">
        <v>7</v>
      </c>
      <c r="G3028" s="187"/>
      <c r="H3028" s="187"/>
      <c r="I3028" s="187" t="s">
        <v>420</v>
      </c>
      <c r="J3028" s="187" t="s">
        <v>433</v>
      </c>
      <c r="K3028" s="187">
        <v>0.53</v>
      </c>
      <c r="L3028" s="187">
        <v>1.9</v>
      </c>
    </row>
    <row r="3029" spans="2:12" ht="20.100000000000001" customHeight="1" x14ac:dyDescent="0.4">
      <c r="B3029" s="187" t="s">
        <v>446</v>
      </c>
      <c r="C3029" s="187" t="s">
        <v>459</v>
      </c>
      <c r="D3029" s="187" t="s">
        <v>448</v>
      </c>
      <c r="E3029" s="187" t="s">
        <v>412</v>
      </c>
      <c r="F3029" s="187">
        <v>7</v>
      </c>
      <c r="G3029" s="187"/>
      <c r="H3029" s="187"/>
      <c r="I3029" s="187" t="s">
        <v>449</v>
      </c>
      <c r="J3029" s="187" t="s">
        <v>433</v>
      </c>
      <c r="K3029" s="187">
        <v>0.52</v>
      </c>
      <c r="L3029" s="187">
        <v>1.9</v>
      </c>
    </row>
    <row r="3030" spans="2:12" ht="20.100000000000001" customHeight="1" x14ac:dyDescent="0.4">
      <c r="B3030" s="187" t="s">
        <v>446</v>
      </c>
      <c r="C3030" s="187" t="s">
        <v>459</v>
      </c>
      <c r="D3030" s="187" t="s">
        <v>450</v>
      </c>
      <c r="E3030" s="187" t="s">
        <v>412</v>
      </c>
      <c r="F3030" s="187">
        <v>7</v>
      </c>
      <c r="G3030" s="187"/>
      <c r="H3030" s="187"/>
      <c r="I3030" s="187" t="s">
        <v>451</v>
      </c>
      <c r="J3030" s="187" t="s">
        <v>433</v>
      </c>
      <c r="K3030" s="187">
        <v>0.52</v>
      </c>
      <c r="L3030" s="187">
        <v>1.9</v>
      </c>
    </row>
    <row r="3031" spans="2:12" ht="20.100000000000001" customHeight="1" x14ac:dyDescent="0.4">
      <c r="B3031" s="187" t="s">
        <v>446</v>
      </c>
      <c r="C3031" s="187" t="s">
        <v>460</v>
      </c>
      <c r="D3031" s="187" t="s">
        <v>419</v>
      </c>
      <c r="E3031" s="187" t="s">
        <v>420</v>
      </c>
      <c r="F3031" s="187">
        <v>7</v>
      </c>
      <c r="G3031" s="187"/>
      <c r="H3031" s="187"/>
      <c r="I3031" s="187" t="s">
        <v>429</v>
      </c>
      <c r="J3031" s="187" t="s">
        <v>433</v>
      </c>
      <c r="K3031" s="187">
        <v>0.4</v>
      </c>
      <c r="L3031" s="187">
        <v>1.9</v>
      </c>
    </row>
    <row r="3032" spans="2:12" ht="20.100000000000001" customHeight="1" x14ac:dyDescent="0.4">
      <c r="B3032" s="187" t="s">
        <v>446</v>
      </c>
      <c r="C3032" s="187" t="s">
        <v>460</v>
      </c>
      <c r="D3032" s="187" t="s">
        <v>448</v>
      </c>
      <c r="E3032" s="187" t="s">
        <v>449</v>
      </c>
      <c r="F3032" s="187">
        <v>7</v>
      </c>
      <c r="G3032" s="187"/>
      <c r="H3032" s="187"/>
      <c r="I3032" s="187" t="s">
        <v>429</v>
      </c>
      <c r="J3032" s="187" t="s">
        <v>433</v>
      </c>
      <c r="K3032" s="187">
        <v>0.39</v>
      </c>
      <c r="L3032" s="187">
        <v>1.9</v>
      </c>
    </row>
    <row r="3033" spans="2:12" ht="20.100000000000001" customHeight="1" x14ac:dyDescent="0.4">
      <c r="B3033" s="187" t="s">
        <v>446</v>
      </c>
      <c r="C3033" s="187" t="s">
        <v>460</v>
      </c>
      <c r="D3033" s="187" t="s">
        <v>450</v>
      </c>
      <c r="E3033" s="187" t="s">
        <v>451</v>
      </c>
      <c r="F3033" s="187">
        <v>7</v>
      </c>
      <c r="G3033" s="187"/>
      <c r="H3033" s="187"/>
      <c r="I3033" s="187" t="s">
        <v>429</v>
      </c>
      <c r="J3033" s="187" t="s">
        <v>433</v>
      </c>
      <c r="K3033" s="187">
        <v>0.39</v>
      </c>
      <c r="L3033" s="187">
        <v>1.9</v>
      </c>
    </row>
    <row r="3034" spans="2:12" ht="20.100000000000001" customHeight="1" x14ac:dyDescent="0.4">
      <c r="B3034" s="187" t="s">
        <v>446</v>
      </c>
      <c r="C3034" s="187" t="s">
        <v>460</v>
      </c>
      <c r="D3034" s="187" t="s">
        <v>419</v>
      </c>
      <c r="E3034" s="187" t="s">
        <v>429</v>
      </c>
      <c r="F3034" s="187">
        <v>7</v>
      </c>
      <c r="G3034" s="187"/>
      <c r="H3034" s="187"/>
      <c r="I3034" s="187" t="s">
        <v>420</v>
      </c>
      <c r="J3034" s="187" t="s">
        <v>433</v>
      </c>
      <c r="K3034" s="187">
        <v>0.37</v>
      </c>
      <c r="L3034" s="187">
        <v>1.9</v>
      </c>
    </row>
    <row r="3035" spans="2:12" ht="20.100000000000001" customHeight="1" x14ac:dyDescent="0.4">
      <c r="B3035" s="187" t="s">
        <v>446</v>
      </c>
      <c r="C3035" s="187" t="s">
        <v>460</v>
      </c>
      <c r="D3035" s="187" t="s">
        <v>448</v>
      </c>
      <c r="E3035" s="187" t="s">
        <v>429</v>
      </c>
      <c r="F3035" s="187">
        <v>7</v>
      </c>
      <c r="G3035" s="187"/>
      <c r="H3035" s="187"/>
      <c r="I3035" s="187" t="s">
        <v>449</v>
      </c>
      <c r="J3035" s="187" t="s">
        <v>433</v>
      </c>
      <c r="K3035" s="187">
        <v>0.36</v>
      </c>
      <c r="L3035" s="187">
        <v>1.9</v>
      </c>
    </row>
    <row r="3036" spans="2:12" ht="20.100000000000001" customHeight="1" x14ac:dyDescent="0.4">
      <c r="B3036" s="187" t="s">
        <v>446</v>
      </c>
      <c r="C3036" s="187" t="s">
        <v>460</v>
      </c>
      <c r="D3036" s="187" t="s">
        <v>450</v>
      </c>
      <c r="E3036" s="187" t="s">
        <v>429</v>
      </c>
      <c r="F3036" s="187">
        <v>7</v>
      </c>
      <c r="G3036" s="187"/>
      <c r="H3036" s="187"/>
      <c r="I3036" s="187" t="s">
        <v>451</v>
      </c>
      <c r="J3036" s="187" t="s">
        <v>433</v>
      </c>
      <c r="K3036" s="187">
        <v>0.36</v>
      </c>
      <c r="L3036" s="187">
        <v>1.9</v>
      </c>
    </row>
    <row r="3037" spans="2:12" ht="20.100000000000001" customHeight="1" x14ac:dyDescent="0.4">
      <c r="B3037" s="187" t="s">
        <v>446</v>
      </c>
      <c r="C3037" s="187" t="s">
        <v>459</v>
      </c>
      <c r="D3037" s="187" t="s">
        <v>399</v>
      </c>
      <c r="E3037" s="187" t="s">
        <v>404</v>
      </c>
      <c r="F3037" s="187">
        <v>10</v>
      </c>
      <c r="G3037" s="187"/>
      <c r="H3037" s="187"/>
      <c r="I3037" s="187" t="s">
        <v>411</v>
      </c>
      <c r="J3037" s="187" t="s">
        <v>464</v>
      </c>
      <c r="K3037" s="187"/>
      <c r="L3037" s="187">
        <v>1.9</v>
      </c>
    </row>
    <row r="3038" spans="2:12" ht="20.100000000000001" customHeight="1" x14ac:dyDescent="0.4">
      <c r="B3038" s="187" t="s">
        <v>446</v>
      </c>
      <c r="C3038" s="187" t="s">
        <v>460</v>
      </c>
      <c r="D3038" s="187" t="s">
        <v>399</v>
      </c>
      <c r="E3038" s="187" t="s">
        <v>404</v>
      </c>
      <c r="F3038" s="187">
        <v>10</v>
      </c>
      <c r="G3038" s="187"/>
      <c r="H3038" s="187"/>
      <c r="I3038" s="187" t="s">
        <v>428</v>
      </c>
      <c r="J3038" s="187" t="s">
        <v>464</v>
      </c>
      <c r="K3038" s="187"/>
      <c r="L3038" s="187">
        <v>1.9</v>
      </c>
    </row>
    <row r="3039" spans="2:12" ht="20.100000000000001" customHeight="1" x14ac:dyDescent="0.4">
      <c r="B3039" s="187" t="s">
        <v>446</v>
      </c>
      <c r="C3039" s="187" t="s">
        <v>459</v>
      </c>
      <c r="D3039" s="187" t="s">
        <v>399</v>
      </c>
      <c r="E3039" s="187" t="s">
        <v>404</v>
      </c>
      <c r="F3039" s="187">
        <v>7</v>
      </c>
      <c r="G3039" s="187"/>
      <c r="H3039" s="187"/>
      <c r="I3039" s="187" t="s">
        <v>411</v>
      </c>
      <c r="J3039" s="187" t="s">
        <v>433</v>
      </c>
      <c r="K3039" s="187"/>
      <c r="L3039" s="187">
        <v>1.9</v>
      </c>
    </row>
    <row r="3040" spans="2:12" ht="20.100000000000001" customHeight="1" x14ac:dyDescent="0.4">
      <c r="B3040" s="187" t="s">
        <v>446</v>
      </c>
      <c r="C3040" s="187" t="s">
        <v>460</v>
      </c>
      <c r="D3040" s="187" t="s">
        <v>399</v>
      </c>
      <c r="E3040" s="187" t="s">
        <v>404</v>
      </c>
      <c r="F3040" s="187">
        <v>7</v>
      </c>
      <c r="G3040" s="187"/>
      <c r="H3040" s="187"/>
      <c r="I3040" s="187" t="s">
        <v>428</v>
      </c>
      <c r="J3040" s="187" t="s">
        <v>433</v>
      </c>
      <c r="K3040" s="187"/>
      <c r="L3040" s="187">
        <v>1.9</v>
      </c>
    </row>
    <row r="3041" spans="2:12" ht="20.100000000000001" customHeight="1" x14ac:dyDescent="0.4">
      <c r="B3041" s="187" t="s">
        <v>446</v>
      </c>
      <c r="C3041" s="187" t="s">
        <v>459</v>
      </c>
      <c r="D3041" s="187" t="s">
        <v>405</v>
      </c>
      <c r="E3041" s="187" t="s">
        <v>406</v>
      </c>
      <c r="F3041" s="187">
        <v>9</v>
      </c>
      <c r="G3041" s="187"/>
      <c r="H3041" s="187"/>
      <c r="I3041" s="187" t="s">
        <v>418</v>
      </c>
      <c r="J3041" s="187" t="s">
        <v>464</v>
      </c>
      <c r="K3041" s="187">
        <v>0.56999999999999995</v>
      </c>
      <c r="L3041" s="187">
        <v>2</v>
      </c>
    </row>
    <row r="3042" spans="2:12" ht="20.100000000000001" customHeight="1" x14ac:dyDescent="0.4">
      <c r="B3042" s="187" t="s">
        <v>446</v>
      </c>
      <c r="C3042" s="187" t="s">
        <v>459</v>
      </c>
      <c r="D3042" s="187" t="s">
        <v>408</v>
      </c>
      <c r="E3042" s="187" t="s">
        <v>409</v>
      </c>
      <c r="F3042" s="187">
        <v>9</v>
      </c>
      <c r="G3042" s="187"/>
      <c r="H3042" s="187"/>
      <c r="I3042" s="187" t="s">
        <v>412</v>
      </c>
      <c r="J3042" s="187" t="s">
        <v>464</v>
      </c>
      <c r="K3042" s="187">
        <v>0.56999999999999995</v>
      </c>
      <c r="L3042" s="187">
        <v>2</v>
      </c>
    </row>
    <row r="3043" spans="2:12" ht="20.100000000000001" customHeight="1" x14ac:dyDescent="0.4">
      <c r="B3043" s="187" t="s">
        <v>446</v>
      </c>
      <c r="C3043" s="187" t="s">
        <v>459</v>
      </c>
      <c r="D3043" s="187" t="s">
        <v>453</v>
      </c>
      <c r="E3043" s="187" t="s">
        <v>418</v>
      </c>
      <c r="F3043" s="187">
        <v>9</v>
      </c>
      <c r="G3043" s="187"/>
      <c r="H3043" s="187"/>
      <c r="I3043" s="187" t="s">
        <v>454</v>
      </c>
      <c r="J3043" s="187" t="s">
        <v>464</v>
      </c>
      <c r="K3043" s="187">
        <v>0.53</v>
      </c>
      <c r="L3043" s="187">
        <v>2</v>
      </c>
    </row>
    <row r="3044" spans="2:12" ht="20.100000000000001" customHeight="1" x14ac:dyDescent="0.4">
      <c r="B3044" s="187" t="s">
        <v>446</v>
      </c>
      <c r="C3044" s="187" t="s">
        <v>459</v>
      </c>
      <c r="D3044" s="187" t="s">
        <v>455</v>
      </c>
      <c r="E3044" s="187" t="s">
        <v>418</v>
      </c>
      <c r="F3044" s="187">
        <v>9</v>
      </c>
      <c r="G3044" s="187"/>
      <c r="H3044" s="187"/>
      <c r="I3044" s="187" t="s">
        <v>456</v>
      </c>
      <c r="J3044" s="187" t="s">
        <v>464</v>
      </c>
      <c r="K3044" s="187">
        <v>0.53</v>
      </c>
      <c r="L3044" s="187">
        <v>2</v>
      </c>
    </row>
    <row r="3045" spans="2:12" ht="20.100000000000001" customHeight="1" x14ac:dyDescent="0.4">
      <c r="B3045" s="187" t="s">
        <v>446</v>
      </c>
      <c r="C3045" s="187" t="s">
        <v>459</v>
      </c>
      <c r="D3045" s="187" t="s">
        <v>405</v>
      </c>
      <c r="E3045" s="187" t="s">
        <v>418</v>
      </c>
      <c r="F3045" s="187">
        <v>9</v>
      </c>
      <c r="G3045" s="187"/>
      <c r="H3045" s="187"/>
      <c r="I3045" s="187" t="s">
        <v>406</v>
      </c>
      <c r="J3045" s="187" t="s">
        <v>464</v>
      </c>
      <c r="K3045" s="187">
        <v>0.53</v>
      </c>
      <c r="L3045" s="187">
        <v>2</v>
      </c>
    </row>
    <row r="3046" spans="2:12" ht="20.100000000000001" customHeight="1" x14ac:dyDescent="0.4">
      <c r="B3046" s="187" t="s">
        <v>446</v>
      </c>
      <c r="C3046" s="187" t="s">
        <v>459</v>
      </c>
      <c r="D3046" s="187" t="s">
        <v>408</v>
      </c>
      <c r="E3046" s="187" t="s">
        <v>412</v>
      </c>
      <c r="F3046" s="187">
        <v>9</v>
      </c>
      <c r="G3046" s="187"/>
      <c r="H3046" s="187"/>
      <c r="I3046" s="187" t="s">
        <v>409</v>
      </c>
      <c r="J3046" s="187" t="s">
        <v>464</v>
      </c>
      <c r="K3046" s="187">
        <v>0.54</v>
      </c>
      <c r="L3046" s="187">
        <v>2</v>
      </c>
    </row>
    <row r="3047" spans="2:12" ht="20.100000000000001" customHeight="1" x14ac:dyDescent="0.4">
      <c r="B3047" s="187" t="s">
        <v>446</v>
      </c>
      <c r="C3047" s="187" t="s">
        <v>460</v>
      </c>
      <c r="D3047" s="187" t="s">
        <v>408</v>
      </c>
      <c r="E3047" s="187" t="s">
        <v>409</v>
      </c>
      <c r="F3047" s="187">
        <v>9</v>
      </c>
      <c r="G3047" s="187"/>
      <c r="H3047" s="187"/>
      <c r="I3047" s="187" t="s">
        <v>429</v>
      </c>
      <c r="J3047" s="187" t="s">
        <v>464</v>
      </c>
      <c r="K3047" s="187">
        <v>0.42</v>
      </c>
      <c r="L3047" s="187">
        <v>2</v>
      </c>
    </row>
    <row r="3048" spans="2:12" ht="20.100000000000001" customHeight="1" x14ac:dyDescent="0.4">
      <c r="B3048" s="187" t="s">
        <v>446</v>
      </c>
      <c r="C3048" s="187" t="s">
        <v>460</v>
      </c>
      <c r="D3048" s="187" t="s">
        <v>408</v>
      </c>
      <c r="E3048" s="187" t="s">
        <v>429</v>
      </c>
      <c r="F3048" s="187">
        <v>9</v>
      </c>
      <c r="G3048" s="187"/>
      <c r="H3048" s="187"/>
      <c r="I3048" s="187" t="s">
        <v>409</v>
      </c>
      <c r="J3048" s="187" t="s">
        <v>464</v>
      </c>
      <c r="K3048" s="187">
        <v>0.37</v>
      </c>
      <c r="L3048" s="187">
        <v>2</v>
      </c>
    </row>
    <row r="3049" spans="2:12" ht="20.100000000000001" customHeight="1" x14ac:dyDescent="0.4">
      <c r="B3049" s="187" t="s">
        <v>446</v>
      </c>
      <c r="C3049" s="187" t="s">
        <v>459</v>
      </c>
      <c r="D3049" s="187" t="s">
        <v>419</v>
      </c>
      <c r="E3049" s="187" t="s">
        <v>420</v>
      </c>
      <c r="F3049" s="187">
        <v>6</v>
      </c>
      <c r="G3049" s="187"/>
      <c r="H3049" s="187"/>
      <c r="I3049" s="187" t="s">
        <v>418</v>
      </c>
      <c r="J3049" s="187" t="s">
        <v>433</v>
      </c>
      <c r="K3049" s="187">
        <v>0.55000000000000004</v>
      </c>
      <c r="L3049" s="187">
        <v>2</v>
      </c>
    </row>
    <row r="3050" spans="2:12" ht="20.100000000000001" customHeight="1" x14ac:dyDescent="0.4">
      <c r="B3050" s="187" t="s">
        <v>446</v>
      </c>
      <c r="C3050" s="187" t="s">
        <v>459</v>
      </c>
      <c r="D3050" s="187" t="s">
        <v>419</v>
      </c>
      <c r="E3050" s="187" t="s">
        <v>438</v>
      </c>
      <c r="F3050" s="187">
        <v>6</v>
      </c>
      <c r="G3050" s="187"/>
      <c r="H3050" s="187"/>
      <c r="I3050" s="187" t="s">
        <v>412</v>
      </c>
      <c r="J3050" s="187" t="s">
        <v>433</v>
      </c>
      <c r="K3050" s="187">
        <v>0.54</v>
      </c>
      <c r="L3050" s="187">
        <v>2</v>
      </c>
    </row>
    <row r="3051" spans="2:12" ht="20.100000000000001" customHeight="1" x14ac:dyDescent="0.4">
      <c r="B3051" s="187" t="s">
        <v>446</v>
      </c>
      <c r="C3051" s="187" t="s">
        <v>459</v>
      </c>
      <c r="D3051" s="187" t="s">
        <v>421</v>
      </c>
      <c r="E3051" s="187" t="s">
        <v>422</v>
      </c>
      <c r="F3051" s="187">
        <v>6</v>
      </c>
      <c r="G3051" s="187"/>
      <c r="H3051" s="187"/>
      <c r="I3051" s="187" t="s">
        <v>418</v>
      </c>
      <c r="J3051" s="187" t="s">
        <v>433</v>
      </c>
      <c r="K3051" s="187">
        <v>0.54</v>
      </c>
      <c r="L3051" s="187">
        <v>2</v>
      </c>
    </row>
    <row r="3052" spans="2:12" ht="20.100000000000001" customHeight="1" x14ac:dyDescent="0.4">
      <c r="B3052" s="187" t="s">
        <v>446</v>
      </c>
      <c r="C3052" s="187" t="s">
        <v>459</v>
      </c>
      <c r="D3052" s="187" t="s">
        <v>421</v>
      </c>
      <c r="E3052" s="187" t="s">
        <v>439</v>
      </c>
      <c r="F3052" s="187">
        <v>6</v>
      </c>
      <c r="G3052" s="187"/>
      <c r="H3052" s="187"/>
      <c r="I3052" s="187" t="s">
        <v>412</v>
      </c>
      <c r="J3052" s="187" t="s">
        <v>433</v>
      </c>
      <c r="K3052" s="187">
        <v>0.54</v>
      </c>
      <c r="L3052" s="187">
        <v>2</v>
      </c>
    </row>
    <row r="3053" spans="2:12" ht="20.100000000000001" customHeight="1" x14ac:dyDescent="0.4">
      <c r="B3053" s="187" t="s">
        <v>446</v>
      </c>
      <c r="C3053" s="187" t="s">
        <v>459</v>
      </c>
      <c r="D3053" s="187" t="s">
        <v>448</v>
      </c>
      <c r="E3053" s="187" t="s">
        <v>449</v>
      </c>
      <c r="F3053" s="187">
        <v>6</v>
      </c>
      <c r="G3053" s="187"/>
      <c r="H3053" s="187"/>
      <c r="I3053" s="187" t="s">
        <v>418</v>
      </c>
      <c r="J3053" s="187" t="s">
        <v>433</v>
      </c>
      <c r="K3053" s="187">
        <v>0.52</v>
      </c>
      <c r="L3053" s="187">
        <v>2</v>
      </c>
    </row>
    <row r="3054" spans="2:12" ht="20.100000000000001" customHeight="1" x14ac:dyDescent="0.4">
      <c r="B3054" s="187" t="s">
        <v>446</v>
      </c>
      <c r="C3054" s="187" t="s">
        <v>459</v>
      </c>
      <c r="D3054" s="187" t="s">
        <v>450</v>
      </c>
      <c r="E3054" s="187" t="s">
        <v>451</v>
      </c>
      <c r="F3054" s="187">
        <v>6</v>
      </c>
      <c r="G3054" s="187"/>
      <c r="H3054" s="187"/>
      <c r="I3054" s="187" t="s">
        <v>418</v>
      </c>
      <c r="J3054" s="187" t="s">
        <v>433</v>
      </c>
      <c r="K3054" s="187">
        <v>0.52</v>
      </c>
      <c r="L3054" s="187">
        <v>2</v>
      </c>
    </row>
    <row r="3055" spans="2:12" ht="20.100000000000001" customHeight="1" x14ac:dyDescent="0.4">
      <c r="B3055" s="187" t="s">
        <v>446</v>
      </c>
      <c r="C3055" s="187" t="s">
        <v>459</v>
      </c>
      <c r="D3055" s="187" t="s">
        <v>419</v>
      </c>
      <c r="E3055" s="187" t="s">
        <v>418</v>
      </c>
      <c r="F3055" s="187">
        <v>6</v>
      </c>
      <c r="G3055" s="187"/>
      <c r="H3055" s="187"/>
      <c r="I3055" s="187" t="s">
        <v>420</v>
      </c>
      <c r="J3055" s="187" t="s">
        <v>433</v>
      </c>
      <c r="K3055" s="187">
        <v>0.53</v>
      </c>
      <c r="L3055" s="187">
        <v>2</v>
      </c>
    </row>
    <row r="3056" spans="2:12" ht="20.100000000000001" customHeight="1" x14ac:dyDescent="0.4">
      <c r="B3056" s="187" t="s">
        <v>446</v>
      </c>
      <c r="C3056" s="187" t="s">
        <v>459</v>
      </c>
      <c r="D3056" s="187" t="s">
        <v>419</v>
      </c>
      <c r="E3056" s="187" t="s">
        <v>412</v>
      </c>
      <c r="F3056" s="187">
        <v>6</v>
      </c>
      <c r="G3056" s="187"/>
      <c r="H3056" s="187"/>
      <c r="I3056" s="187" t="s">
        <v>438</v>
      </c>
      <c r="J3056" s="187" t="s">
        <v>433</v>
      </c>
      <c r="K3056" s="187">
        <v>0.53</v>
      </c>
      <c r="L3056" s="187">
        <v>2</v>
      </c>
    </row>
    <row r="3057" spans="2:12" ht="20.100000000000001" customHeight="1" x14ac:dyDescent="0.4">
      <c r="B3057" s="187" t="s">
        <v>446</v>
      </c>
      <c r="C3057" s="187" t="s">
        <v>459</v>
      </c>
      <c r="D3057" s="187" t="s">
        <v>421</v>
      </c>
      <c r="E3057" s="187" t="s">
        <v>418</v>
      </c>
      <c r="F3057" s="187">
        <v>6</v>
      </c>
      <c r="G3057" s="187"/>
      <c r="H3057" s="187"/>
      <c r="I3057" s="187" t="s">
        <v>422</v>
      </c>
      <c r="J3057" s="187" t="s">
        <v>433</v>
      </c>
      <c r="K3057" s="187">
        <v>0.53</v>
      </c>
      <c r="L3057" s="187">
        <v>2</v>
      </c>
    </row>
    <row r="3058" spans="2:12" ht="20.100000000000001" customHeight="1" x14ac:dyDescent="0.4">
      <c r="B3058" s="187" t="s">
        <v>446</v>
      </c>
      <c r="C3058" s="187" t="s">
        <v>459</v>
      </c>
      <c r="D3058" s="187" t="s">
        <v>421</v>
      </c>
      <c r="E3058" s="187" t="s">
        <v>412</v>
      </c>
      <c r="F3058" s="187">
        <v>6</v>
      </c>
      <c r="G3058" s="187"/>
      <c r="H3058" s="187"/>
      <c r="I3058" s="187" t="s">
        <v>439</v>
      </c>
      <c r="J3058" s="187" t="s">
        <v>433</v>
      </c>
      <c r="K3058" s="187">
        <v>0.53</v>
      </c>
      <c r="L3058" s="187">
        <v>2</v>
      </c>
    </row>
    <row r="3059" spans="2:12" ht="20.100000000000001" customHeight="1" x14ac:dyDescent="0.4">
      <c r="B3059" s="187" t="s">
        <v>446</v>
      </c>
      <c r="C3059" s="187" t="s">
        <v>459</v>
      </c>
      <c r="D3059" s="187" t="s">
        <v>448</v>
      </c>
      <c r="E3059" s="187" t="s">
        <v>418</v>
      </c>
      <c r="F3059" s="187">
        <v>6</v>
      </c>
      <c r="G3059" s="187"/>
      <c r="H3059" s="187"/>
      <c r="I3059" s="187" t="s">
        <v>449</v>
      </c>
      <c r="J3059" s="187" t="s">
        <v>433</v>
      </c>
      <c r="K3059" s="187">
        <v>0.52</v>
      </c>
      <c r="L3059" s="187">
        <v>2</v>
      </c>
    </row>
    <row r="3060" spans="2:12" ht="20.100000000000001" customHeight="1" x14ac:dyDescent="0.4">
      <c r="B3060" s="187" t="s">
        <v>446</v>
      </c>
      <c r="C3060" s="187" t="s">
        <v>459</v>
      </c>
      <c r="D3060" s="187" t="s">
        <v>450</v>
      </c>
      <c r="E3060" s="187" t="s">
        <v>418</v>
      </c>
      <c r="F3060" s="187">
        <v>6</v>
      </c>
      <c r="G3060" s="187"/>
      <c r="H3060" s="187"/>
      <c r="I3060" s="187" t="s">
        <v>451</v>
      </c>
      <c r="J3060" s="187" t="s">
        <v>433</v>
      </c>
      <c r="K3060" s="187">
        <v>0.52</v>
      </c>
      <c r="L3060" s="187">
        <v>2</v>
      </c>
    </row>
    <row r="3061" spans="2:12" ht="20.100000000000001" customHeight="1" x14ac:dyDescent="0.4">
      <c r="B3061" s="187" t="s">
        <v>446</v>
      </c>
      <c r="C3061" s="187" t="s">
        <v>447</v>
      </c>
      <c r="D3061" s="187" t="s">
        <v>419</v>
      </c>
      <c r="E3061" s="187" t="s">
        <v>420</v>
      </c>
      <c r="F3061" s="187">
        <v>6</v>
      </c>
      <c r="G3061" s="187"/>
      <c r="H3061" s="187"/>
      <c r="I3061" s="187" t="s">
        <v>407</v>
      </c>
      <c r="J3061" s="187" t="s">
        <v>433</v>
      </c>
      <c r="K3061" s="187">
        <v>0.44</v>
      </c>
      <c r="L3061" s="187">
        <v>2</v>
      </c>
    </row>
    <row r="3062" spans="2:12" ht="20.100000000000001" customHeight="1" x14ac:dyDescent="0.4">
      <c r="B3062" s="187" t="s">
        <v>446</v>
      </c>
      <c r="C3062" s="187" t="s">
        <v>447</v>
      </c>
      <c r="D3062" s="187" t="s">
        <v>419</v>
      </c>
      <c r="E3062" s="187" t="s">
        <v>438</v>
      </c>
      <c r="F3062" s="187">
        <v>6</v>
      </c>
      <c r="G3062" s="187"/>
      <c r="H3062" s="187"/>
      <c r="I3062" s="187" t="s">
        <v>400</v>
      </c>
      <c r="J3062" s="187" t="s">
        <v>433</v>
      </c>
      <c r="K3062" s="187">
        <v>0.44</v>
      </c>
      <c r="L3062" s="187">
        <v>2</v>
      </c>
    </row>
    <row r="3063" spans="2:12" ht="20.100000000000001" customHeight="1" x14ac:dyDescent="0.4">
      <c r="B3063" s="187" t="s">
        <v>446</v>
      </c>
      <c r="C3063" s="187" t="s">
        <v>447</v>
      </c>
      <c r="D3063" s="187" t="s">
        <v>421</v>
      </c>
      <c r="E3063" s="187" t="s">
        <v>422</v>
      </c>
      <c r="F3063" s="187">
        <v>6</v>
      </c>
      <c r="G3063" s="187"/>
      <c r="H3063" s="187"/>
      <c r="I3063" s="187" t="s">
        <v>407</v>
      </c>
      <c r="J3063" s="187" t="s">
        <v>433</v>
      </c>
      <c r="K3063" s="187">
        <v>0.44</v>
      </c>
      <c r="L3063" s="187">
        <v>2</v>
      </c>
    </row>
    <row r="3064" spans="2:12" ht="20.100000000000001" customHeight="1" x14ac:dyDescent="0.4">
      <c r="B3064" s="187" t="s">
        <v>446</v>
      </c>
      <c r="C3064" s="187" t="s">
        <v>447</v>
      </c>
      <c r="D3064" s="187" t="s">
        <v>421</v>
      </c>
      <c r="E3064" s="187" t="s">
        <v>439</v>
      </c>
      <c r="F3064" s="187">
        <v>6</v>
      </c>
      <c r="G3064" s="187"/>
      <c r="H3064" s="187"/>
      <c r="I3064" s="187" t="s">
        <v>400</v>
      </c>
      <c r="J3064" s="187" t="s">
        <v>433</v>
      </c>
      <c r="K3064" s="187">
        <v>0.44</v>
      </c>
      <c r="L3064" s="187">
        <v>2</v>
      </c>
    </row>
    <row r="3065" spans="2:12" ht="20.100000000000001" customHeight="1" x14ac:dyDescent="0.4">
      <c r="B3065" s="187" t="s">
        <v>446</v>
      </c>
      <c r="C3065" s="187" t="s">
        <v>447</v>
      </c>
      <c r="D3065" s="187" t="s">
        <v>448</v>
      </c>
      <c r="E3065" s="187" t="s">
        <v>449</v>
      </c>
      <c r="F3065" s="187">
        <v>6</v>
      </c>
      <c r="G3065" s="187"/>
      <c r="H3065" s="187"/>
      <c r="I3065" s="187" t="s">
        <v>407</v>
      </c>
      <c r="J3065" s="187" t="s">
        <v>433</v>
      </c>
      <c r="K3065" s="187">
        <v>0.42</v>
      </c>
      <c r="L3065" s="187">
        <v>2</v>
      </c>
    </row>
    <row r="3066" spans="2:12" ht="20.100000000000001" customHeight="1" x14ac:dyDescent="0.4">
      <c r="B3066" s="187" t="s">
        <v>446</v>
      </c>
      <c r="C3066" s="187" t="s">
        <v>447</v>
      </c>
      <c r="D3066" s="187" t="s">
        <v>450</v>
      </c>
      <c r="E3066" s="187" t="s">
        <v>451</v>
      </c>
      <c r="F3066" s="187">
        <v>6</v>
      </c>
      <c r="G3066" s="187"/>
      <c r="H3066" s="187"/>
      <c r="I3066" s="187" t="s">
        <v>407</v>
      </c>
      <c r="J3066" s="187" t="s">
        <v>433</v>
      </c>
      <c r="K3066" s="187">
        <v>0.42</v>
      </c>
      <c r="L3066" s="187">
        <v>2</v>
      </c>
    </row>
    <row r="3067" spans="2:12" ht="20.100000000000001" customHeight="1" x14ac:dyDescent="0.4">
      <c r="B3067" s="187" t="s">
        <v>446</v>
      </c>
      <c r="C3067" s="187" t="s">
        <v>452</v>
      </c>
      <c r="D3067" s="187" t="s">
        <v>419</v>
      </c>
      <c r="E3067" s="187" t="s">
        <v>407</v>
      </c>
      <c r="F3067" s="187">
        <v>6</v>
      </c>
      <c r="G3067" s="187"/>
      <c r="H3067" s="187"/>
      <c r="I3067" s="187" t="s">
        <v>420</v>
      </c>
      <c r="J3067" s="187" t="s">
        <v>433</v>
      </c>
      <c r="K3067" s="187">
        <v>0.38</v>
      </c>
      <c r="L3067" s="187">
        <v>2</v>
      </c>
    </row>
    <row r="3068" spans="2:12" ht="20.100000000000001" customHeight="1" x14ac:dyDescent="0.4">
      <c r="B3068" s="187" t="s">
        <v>446</v>
      </c>
      <c r="C3068" s="187" t="s">
        <v>452</v>
      </c>
      <c r="D3068" s="187" t="s">
        <v>419</v>
      </c>
      <c r="E3068" s="187" t="s">
        <v>400</v>
      </c>
      <c r="F3068" s="187">
        <v>6</v>
      </c>
      <c r="G3068" s="187"/>
      <c r="H3068" s="187"/>
      <c r="I3068" s="187" t="s">
        <v>438</v>
      </c>
      <c r="J3068" s="187" t="s">
        <v>433</v>
      </c>
      <c r="K3068" s="187">
        <v>0.38</v>
      </c>
      <c r="L3068" s="187">
        <v>2</v>
      </c>
    </row>
    <row r="3069" spans="2:12" ht="20.100000000000001" customHeight="1" x14ac:dyDescent="0.4">
      <c r="B3069" s="187" t="s">
        <v>446</v>
      </c>
      <c r="C3069" s="187" t="s">
        <v>452</v>
      </c>
      <c r="D3069" s="187" t="s">
        <v>421</v>
      </c>
      <c r="E3069" s="187" t="s">
        <v>407</v>
      </c>
      <c r="F3069" s="187">
        <v>6</v>
      </c>
      <c r="G3069" s="187"/>
      <c r="H3069" s="187"/>
      <c r="I3069" s="187" t="s">
        <v>422</v>
      </c>
      <c r="J3069" s="187" t="s">
        <v>433</v>
      </c>
      <c r="K3069" s="187">
        <v>0.38</v>
      </c>
      <c r="L3069" s="187">
        <v>2</v>
      </c>
    </row>
    <row r="3070" spans="2:12" ht="20.100000000000001" customHeight="1" x14ac:dyDescent="0.4">
      <c r="B3070" s="187" t="s">
        <v>446</v>
      </c>
      <c r="C3070" s="187" t="s">
        <v>452</v>
      </c>
      <c r="D3070" s="187" t="s">
        <v>421</v>
      </c>
      <c r="E3070" s="187" t="s">
        <v>400</v>
      </c>
      <c r="F3070" s="187">
        <v>6</v>
      </c>
      <c r="G3070" s="187"/>
      <c r="H3070" s="187"/>
      <c r="I3070" s="187" t="s">
        <v>439</v>
      </c>
      <c r="J3070" s="187" t="s">
        <v>433</v>
      </c>
      <c r="K3070" s="187">
        <v>0.38</v>
      </c>
      <c r="L3070" s="187">
        <v>2</v>
      </c>
    </row>
    <row r="3071" spans="2:12" ht="20.100000000000001" customHeight="1" x14ac:dyDescent="0.4">
      <c r="B3071" s="187" t="s">
        <v>446</v>
      </c>
      <c r="C3071" s="187" t="s">
        <v>452</v>
      </c>
      <c r="D3071" s="187" t="s">
        <v>448</v>
      </c>
      <c r="E3071" s="187" t="s">
        <v>407</v>
      </c>
      <c r="F3071" s="187">
        <v>6</v>
      </c>
      <c r="G3071" s="187"/>
      <c r="H3071" s="187"/>
      <c r="I3071" s="187" t="s">
        <v>449</v>
      </c>
      <c r="J3071" s="187" t="s">
        <v>433</v>
      </c>
      <c r="K3071" s="187">
        <v>0.38</v>
      </c>
      <c r="L3071" s="187">
        <v>2</v>
      </c>
    </row>
    <row r="3072" spans="2:12" ht="20.100000000000001" customHeight="1" x14ac:dyDescent="0.4">
      <c r="B3072" s="187" t="s">
        <v>446</v>
      </c>
      <c r="C3072" s="187" t="s">
        <v>452</v>
      </c>
      <c r="D3072" s="187" t="s">
        <v>450</v>
      </c>
      <c r="E3072" s="187" t="s">
        <v>407</v>
      </c>
      <c r="F3072" s="187">
        <v>6</v>
      </c>
      <c r="G3072" s="187"/>
      <c r="H3072" s="187"/>
      <c r="I3072" s="187" t="s">
        <v>451</v>
      </c>
      <c r="J3072" s="187" t="s">
        <v>433</v>
      </c>
      <c r="K3072" s="187">
        <v>0.38</v>
      </c>
      <c r="L3072" s="187">
        <v>2</v>
      </c>
    </row>
    <row r="3073" spans="2:12" ht="20.100000000000001" customHeight="1" x14ac:dyDescent="0.4">
      <c r="B3073" s="187" t="s">
        <v>446</v>
      </c>
      <c r="C3073" s="187" t="s">
        <v>460</v>
      </c>
      <c r="D3073" s="187" t="s">
        <v>419</v>
      </c>
      <c r="E3073" s="187" t="s">
        <v>438</v>
      </c>
      <c r="F3073" s="187">
        <v>6</v>
      </c>
      <c r="G3073" s="187"/>
      <c r="H3073" s="187"/>
      <c r="I3073" s="187" t="s">
        <v>429</v>
      </c>
      <c r="J3073" s="187" t="s">
        <v>433</v>
      </c>
      <c r="K3073" s="187">
        <v>0.4</v>
      </c>
      <c r="L3073" s="187">
        <v>2</v>
      </c>
    </row>
    <row r="3074" spans="2:12" ht="20.100000000000001" customHeight="1" x14ac:dyDescent="0.4">
      <c r="B3074" s="187" t="s">
        <v>446</v>
      </c>
      <c r="C3074" s="187" t="s">
        <v>460</v>
      </c>
      <c r="D3074" s="187" t="s">
        <v>421</v>
      </c>
      <c r="E3074" s="187" t="s">
        <v>439</v>
      </c>
      <c r="F3074" s="187">
        <v>6</v>
      </c>
      <c r="G3074" s="187"/>
      <c r="H3074" s="187"/>
      <c r="I3074" s="187" t="s">
        <v>429</v>
      </c>
      <c r="J3074" s="187" t="s">
        <v>433</v>
      </c>
      <c r="K3074" s="187">
        <v>0.4</v>
      </c>
      <c r="L3074" s="187">
        <v>2</v>
      </c>
    </row>
    <row r="3075" spans="2:12" ht="20.100000000000001" customHeight="1" x14ac:dyDescent="0.4">
      <c r="B3075" s="187" t="s">
        <v>446</v>
      </c>
      <c r="C3075" s="187" t="s">
        <v>460</v>
      </c>
      <c r="D3075" s="187" t="s">
        <v>419</v>
      </c>
      <c r="E3075" s="187" t="s">
        <v>429</v>
      </c>
      <c r="F3075" s="187">
        <v>6</v>
      </c>
      <c r="G3075" s="187"/>
      <c r="H3075" s="187"/>
      <c r="I3075" s="187" t="s">
        <v>438</v>
      </c>
      <c r="J3075" s="187" t="s">
        <v>433</v>
      </c>
      <c r="K3075" s="187">
        <v>0.37</v>
      </c>
      <c r="L3075" s="187">
        <v>2</v>
      </c>
    </row>
    <row r="3076" spans="2:12" ht="20.100000000000001" customHeight="1" x14ac:dyDescent="0.4">
      <c r="B3076" s="187" t="s">
        <v>446</v>
      </c>
      <c r="C3076" s="187" t="s">
        <v>460</v>
      </c>
      <c r="D3076" s="187" t="s">
        <v>421</v>
      </c>
      <c r="E3076" s="187" t="s">
        <v>429</v>
      </c>
      <c r="F3076" s="187">
        <v>6</v>
      </c>
      <c r="G3076" s="187"/>
      <c r="H3076" s="187"/>
      <c r="I3076" s="187" t="s">
        <v>439</v>
      </c>
      <c r="J3076" s="187" t="s">
        <v>433</v>
      </c>
      <c r="K3076" s="187">
        <v>0.37</v>
      </c>
      <c r="L3076" s="187">
        <v>2</v>
      </c>
    </row>
    <row r="3077" spans="2:12" ht="20.100000000000001" customHeight="1" x14ac:dyDescent="0.4">
      <c r="B3077" s="187" t="s">
        <v>446</v>
      </c>
      <c r="C3077" s="187" t="s">
        <v>459</v>
      </c>
      <c r="D3077" s="187" t="s">
        <v>399</v>
      </c>
      <c r="E3077" s="187" t="s">
        <v>404</v>
      </c>
      <c r="F3077" s="187">
        <v>9</v>
      </c>
      <c r="G3077" s="187"/>
      <c r="H3077" s="187"/>
      <c r="I3077" s="187" t="s">
        <v>411</v>
      </c>
      <c r="J3077" s="187" t="s">
        <v>464</v>
      </c>
      <c r="K3077" s="187"/>
      <c r="L3077" s="187">
        <v>2</v>
      </c>
    </row>
    <row r="3078" spans="2:12" ht="20.100000000000001" customHeight="1" x14ac:dyDescent="0.4">
      <c r="B3078" s="187" t="s">
        <v>446</v>
      </c>
      <c r="C3078" s="187" t="s">
        <v>447</v>
      </c>
      <c r="D3078" s="187" t="s">
        <v>399</v>
      </c>
      <c r="E3078" s="187" t="s">
        <v>404</v>
      </c>
      <c r="F3078" s="187">
        <v>9</v>
      </c>
      <c r="G3078" s="187"/>
      <c r="H3078" s="187"/>
      <c r="I3078" s="187" t="s">
        <v>403</v>
      </c>
      <c r="J3078" s="187" t="s">
        <v>464</v>
      </c>
      <c r="K3078" s="187"/>
      <c r="L3078" s="187">
        <v>2</v>
      </c>
    </row>
    <row r="3079" spans="2:12" ht="20.100000000000001" customHeight="1" x14ac:dyDescent="0.4">
      <c r="B3079" s="187" t="s">
        <v>446</v>
      </c>
      <c r="C3079" s="187" t="s">
        <v>452</v>
      </c>
      <c r="D3079" s="187" t="s">
        <v>399</v>
      </c>
      <c r="E3079" s="187" t="s">
        <v>403</v>
      </c>
      <c r="F3079" s="187">
        <v>9</v>
      </c>
      <c r="G3079" s="187"/>
      <c r="H3079" s="187"/>
      <c r="I3079" s="187" t="s">
        <v>404</v>
      </c>
      <c r="J3079" s="187" t="s">
        <v>464</v>
      </c>
      <c r="K3079" s="187"/>
      <c r="L3079" s="187">
        <v>2</v>
      </c>
    </row>
    <row r="3080" spans="2:12" ht="20.100000000000001" customHeight="1" x14ac:dyDescent="0.4">
      <c r="B3080" s="187" t="s">
        <v>446</v>
      </c>
      <c r="C3080" s="187" t="s">
        <v>460</v>
      </c>
      <c r="D3080" s="187" t="s">
        <v>399</v>
      </c>
      <c r="E3080" s="187" t="s">
        <v>404</v>
      </c>
      <c r="F3080" s="187">
        <v>9</v>
      </c>
      <c r="G3080" s="187"/>
      <c r="H3080" s="187"/>
      <c r="I3080" s="187" t="s">
        <v>428</v>
      </c>
      <c r="J3080" s="187" t="s">
        <v>464</v>
      </c>
      <c r="K3080" s="187"/>
      <c r="L3080" s="187">
        <v>2</v>
      </c>
    </row>
    <row r="3081" spans="2:12" ht="20.100000000000001" customHeight="1" x14ac:dyDescent="0.4">
      <c r="B3081" s="187" t="s">
        <v>446</v>
      </c>
      <c r="C3081" s="187" t="s">
        <v>447</v>
      </c>
      <c r="D3081" s="187" t="s">
        <v>399</v>
      </c>
      <c r="E3081" s="187" t="s">
        <v>404</v>
      </c>
      <c r="F3081" s="187">
        <v>6</v>
      </c>
      <c r="G3081" s="187"/>
      <c r="H3081" s="187"/>
      <c r="I3081" s="187" t="s">
        <v>403</v>
      </c>
      <c r="J3081" s="187" t="s">
        <v>433</v>
      </c>
      <c r="K3081" s="187"/>
      <c r="L3081" s="187">
        <v>2</v>
      </c>
    </row>
    <row r="3082" spans="2:12" ht="20.100000000000001" customHeight="1" x14ac:dyDescent="0.4">
      <c r="B3082" s="187" t="s">
        <v>446</v>
      </c>
      <c r="C3082" s="187" t="s">
        <v>452</v>
      </c>
      <c r="D3082" s="187" t="s">
        <v>399</v>
      </c>
      <c r="E3082" s="187" t="s">
        <v>403</v>
      </c>
      <c r="F3082" s="187">
        <v>6</v>
      </c>
      <c r="G3082" s="187"/>
      <c r="H3082" s="187"/>
      <c r="I3082" s="187" t="s">
        <v>404</v>
      </c>
      <c r="J3082" s="187" t="s">
        <v>433</v>
      </c>
      <c r="K3082" s="187"/>
      <c r="L3082" s="187">
        <v>2</v>
      </c>
    </row>
    <row r="3083" spans="2:12" ht="20.100000000000001" customHeight="1" x14ac:dyDescent="0.4">
      <c r="B3083" s="187" t="s">
        <v>446</v>
      </c>
      <c r="C3083" s="187" t="s">
        <v>459</v>
      </c>
      <c r="D3083" s="187" t="s">
        <v>399</v>
      </c>
      <c r="E3083" s="187" t="s">
        <v>434</v>
      </c>
      <c r="F3083" s="187">
        <v>8</v>
      </c>
      <c r="G3083" s="187"/>
      <c r="H3083" s="187"/>
      <c r="I3083" s="187" t="s">
        <v>418</v>
      </c>
      <c r="J3083" s="187" t="s">
        <v>464</v>
      </c>
      <c r="K3083" s="187">
        <v>0.56000000000000005</v>
      </c>
      <c r="L3083" s="187">
        <v>2.1</v>
      </c>
    </row>
    <row r="3084" spans="2:12" ht="20.100000000000001" customHeight="1" x14ac:dyDescent="0.4">
      <c r="B3084" s="187" t="s">
        <v>446</v>
      </c>
      <c r="C3084" s="187" t="s">
        <v>459</v>
      </c>
      <c r="D3084" s="187" t="s">
        <v>408</v>
      </c>
      <c r="E3084" s="187" t="s">
        <v>409</v>
      </c>
      <c r="F3084" s="187">
        <v>8</v>
      </c>
      <c r="G3084" s="187"/>
      <c r="H3084" s="187"/>
      <c r="I3084" s="187" t="s">
        <v>418</v>
      </c>
      <c r="J3084" s="187" t="s">
        <v>464</v>
      </c>
      <c r="K3084" s="187">
        <v>0.56000000000000005</v>
      </c>
      <c r="L3084" s="187">
        <v>2.1</v>
      </c>
    </row>
    <row r="3085" spans="2:12" ht="20.100000000000001" customHeight="1" x14ac:dyDescent="0.4">
      <c r="B3085" s="187" t="s">
        <v>446</v>
      </c>
      <c r="C3085" s="187" t="s">
        <v>459</v>
      </c>
      <c r="D3085" s="187" t="s">
        <v>419</v>
      </c>
      <c r="E3085" s="187" t="s">
        <v>420</v>
      </c>
      <c r="F3085" s="187">
        <v>8</v>
      </c>
      <c r="G3085" s="187"/>
      <c r="H3085" s="187"/>
      <c r="I3085" s="187" t="s">
        <v>411</v>
      </c>
      <c r="J3085" s="187" t="s">
        <v>464</v>
      </c>
      <c r="K3085" s="187">
        <v>0.55000000000000004</v>
      </c>
      <c r="L3085" s="187">
        <v>2.1</v>
      </c>
    </row>
    <row r="3086" spans="2:12" ht="20.100000000000001" customHeight="1" x14ac:dyDescent="0.4">
      <c r="B3086" s="187" t="s">
        <v>446</v>
      </c>
      <c r="C3086" s="187" t="s">
        <v>459</v>
      </c>
      <c r="D3086" s="187" t="s">
        <v>421</v>
      </c>
      <c r="E3086" s="187" t="s">
        <v>422</v>
      </c>
      <c r="F3086" s="187">
        <v>8</v>
      </c>
      <c r="G3086" s="187"/>
      <c r="H3086" s="187"/>
      <c r="I3086" s="187" t="s">
        <v>411</v>
      </c>
      <c r="J3086" s="187" t="s">
        <v>464</v>
      </c>
      <c r="K3086" s="187">
        <v>0.55000000000000004</v>
      </c>
      <c r="L3086" s="187">
        <v>2.1</v>
      </c>
    </row>
    <row r="3087" spans="2:12" ht="20.100000000000001" customHeight="1" x14ac:dyDescent="0.4">
      <c r="B3087" s="187" t="s">
        <v>446</v>
      </c>
      <c r="C3087" s="187" t="s">
        <v>459</v>
      </c>
      <c r="D3087" s="187" t="s">
        <v>448</v>
      </c>
      <c r="E3087" s="187" t="s">
        <v>449</v>
      </c>
      <c r="F3087" s="187">
        <v>8</v>
      </c>
      <c r="G3087" s="187"/>
      <c r="H3087" s="187"/>
      <c r="I3087" s="187" t="s">
        <v>411</v>
      </c>
      <c r="J3087" s="187" t="s">
        <v>464</v>
      </c>
      <c r="K3087" s="187">
        <v>0.52</v>
      </c>
      <c r="L3087" s="187">
        <v>2.1</v>
      </c>
    </row>
    <row r="3088" spans="2:12" ht="20.100000000000001" customHeight="1" x14ac:dyDescent="0.4">
      <c r="B3088" s="187" t="s">
        <v>446</v>
      </c>
      <c r="C3088" s="187" t="s">
        <v>459</v>
      </c>
      <c r="D3088" s="187" t="s">
        <v>450</v>
      </c>
      <c r="E3088" s="187" t="s">
        <v>451</v>
      </c>
      <c r="F3088" s="187">
        <v>8</v>
      </c>
      <c r="G3088" s="187"/>
      <c r="H3088" s="187"/>
      <c r="I3088" s="187" t="s">
        <v>411</v>
      </c>
      <c r="J3088" s="187" t="s">
        <v>464</v>
      </c>
      <c r="K3088" s="187">
        <v>0.52</v>
      </c>
      <c r="L3088" s="187">
        <v>2.1</v>
      </c>
    </row>
    <row r="3089" spans="2:12" ht="20.100000000000001" customHeight="1" x14ac:dyDescent="0.4">
      <c r="B3089" s="187" t="s">
        <v>446</v>
      </c>
      <c r="C3089" s="187" t="s">
        <v>459</v>
      </c>
      <c r="D3089" s="187" t="s">
        <v>399</v>
      </c>
      <c r="E3089" s="187" t="s">
        <v>418</v>
      </c>
      <c r="F3089" s="187">
        <v>8</v>
      </c>
      <c r="G3089" s="187"/>
      <c r="H3089" s="187"/>
      <c r="I3089" s="187" t="s">
        <v>434</v>
      </c>
      <c r="J3089" s="187" t="s">
        <v>464</v>
      </c>
      <c r="K3089" s="187">
        <v>0.53</v>
      </c>
      <c r="L3089" s="187">
        <v>2.1</v>
      </c>
    </row>
    <row r="3090" spans="2:12" ht="20.100000000000001" customHeight="1" x14ac:dyDescent="0.4">
      <c r="B3090" s="187" t="s">
        <v>446</v>
      </c>
      <c r="C3090" s="187" t="s">
        <v>459</v>
      </c>
      <c r="D3090" s="187" t="s">
        <v>408</v>
      </c>
      <c r="E3090" s="187" t="s">
        <v>418</v>
      </c>
      <c r="F3090" s="187">
        <v>8</v>
      </c>
      <c r="G3090" s="187"/>
      <c r="H3090" s="187"/>
      <c r="I3090" s="187" t="s">
        <v>409</v>
      </c>
      <c r="J3090" s="187" t="s">
        <v>464</v>
      </c>
      <c r="K3090" s="187">
        <v>0.53</v>
      </c>
      <c r="L3090" s="187">
        <v>2.1</v>
      </c>
    </row>
    <row r="3091" spans="2:12" ht="20.100000000000001" customHeight="1" x14ac:dyDescent="0.4">
      <c r="B3091" s="187" t="s">
        <v>446</v>
      </c>
      <c r="C3091" s="187" t="s">
        <v>459</v>
      </c>
      <c r="D3091" s="187" t="s">
        <v>419</v>
      </c>
      <c r="E3091" s="187" t="s">
        <v>411</v>
      </c>
      <c r="F3091" s="187">
        <v>8</v>
      </c>
      <c r="G3091" s="187"/>
      <c r="H3091" s="187"/>
      <c r="I3091" s="187" t="s">
        <v>420</v>
      </c>
      <c r="J3091" s="187" t="s">
        <v>464</v>
      </c>
      <c r="K3091" s="187">
        <v>0.54</v>
      </c>
      <c r="L3091" s="187">
        <v>2.1</v>
      </c>
    </row>
    <row r="3092" spans="2:12" ht="20.100000000000001" customHeight="1" x14ac:dyDescent="0.4">
      <c r="B3092" s="187" t="s">
        <v>446</v>
      </c>
      <c r="C3092" s="187" t="s">
        <v>459</v>
      </c>
      <c r="D3092" s="187" t="s">
        <v>421</v>
      </c>
      <c r="E3092" s="187" t="s">
        <v>411</v>
      </c>
      <c r="F3092" s="187">
        <v>8</v>
      </c>
      <c r="G3092" s="187"/>
      <c r="H3092" s="187"/>
      <c r="I3092" s="187" t="s">
        <v>422</v>
      </c>
      <c r="J3092" s="187" t="s">
        <v>464</v>
      </c>
      <c r="K3092" s="187">
        <v>0.54</v>
      </c>
      <c r="L3092" s="187">
        <v>2.1</v>
      </c>
    </row>
    <row r="3093" spans="2:12" ht="20.100000000000001" customHeight="1" x14ac:dyDescent="0.4">
      <c r="B3093" s="187" t="s">
        <v>446</v>
      </c>
      <c r="C3093" s="187" t="s">
        <v>459</v>
      </c>
      <c r="D3093" s="187" t="s">
        <v>448</v>
      </c>
      <c r="E3093" s="187" t="s">
        <v>411</v>
      </c>
      <c r="F3093" s="187">
        <v>8</v>
      </c>
      <c r="G3093" s="187"/>
      <c r="H3093" s="187"/>
      <c r="I3093" s="187" t="s">
        <v>449</v>
      </c>
      <c r="J3093" s="187" t="s">
        <v>464</v>
      </c>
      <c r="K3093" s="187">
        <v>0.53</v>
      </c>
      <c r="L3093" s="187">
        <v>2.1</v>
      </c>
    </row>
    <row r="3094" spans="2:12" ht="20.100000000000001" customHeight="1" x14ac:dyDescent="0.4">
      <c r="B3094" s="187" t="s">
        <v>446</v>
      </c>
      <c r="C3094" s="187" t="s">
        <v>459</v>
      </c>
      <c r="D3094" s="187" t="s">
        <v>450</v>
      </c>
      <c r="E3094" s="187" t="s">
        <v>411</v>
      </c>
      <c r="F3094" s="187">
        <v>8</v>
      </c>
      <c r="G3094" s="187"/>
      <c r="H3094" s="187"/>
      <c r="I3094" s="187" t="s">
        <v>451</v>
      </c>
      <c r="J3094" s="187" t="s">
        <v>464</v>
      </c>
      <c r="K3094" s="187">
        <v>0.53</v>
      </c>
      <c r="L3094" s="187">
        <v>2.1</v>
      </c>
    </row>
    <row r="3095" spans="2:12" ht="20.100000000000001" customHeight="1" x14ac:dyDescent="0.4">
      <c r="B3095" s="187" t="s">
        <v>446</v>
      </c>
      <c r="C3095" s="187" t="s">
        <v>447</v>
      </c>
      <c r="D3095" s="187" t="s">
        <v>399</v>
      </c>
      <c r="E3095" s="187" t="s">
        <v>434</v>
      </c>
      <c r="F3095" s="187">
        <v>8</v>
      </c>
      <c r="G3095" s="187"/>
      <c r="H3095" s="187"/>
      <c r="I3095" s="187" t="s">
        <v>407</v>
      </c>
      <c r="J3095" s="187" t="s">
        <v>464</v>
      </c>
      <c r="K3095" s="187">
        <v>0.45</v>
      </c>
      <c r="L3095" s="187">
        <v>2.1</v>
      </c>
    </row>
    <row r="3096" spans="2:12" ht="20.100000000000001" customHeight="1" x14ac:dyDescent="0.4">
      <c r="B3096" s="187" t="s">
        <v>446</v>
      </c>
      <c r="C3096" s="187" t="s">
        <v>447</v>
      </c>
      <c r="D3096" s="187" t="s">
        <v>408</v>
      </c>
      <c r="E3096" s="187" t="s">
        <v>409</v>
      </c>
      <c r="F3096" s="187">
        <v>8</v>
      </c>
      <c r="G3096" s="187"/>
      <c r="H3096" s="187"/>
      <c r="I3096" s="187" t="s">
        <v>407</v>
      </c>
      <c r="J3096" s="187" t="s">
        <v>464</v>
      </c>
      <c r="K3096" s="187">
        <v>0.45</v>
      </c>
      <c r="L3096" s="187">
        <v>2.1</v>
      </c>
    </row>
    <row r="3097" spans="2:12" ht="20.100000000000001" customHeight="1" x14ac:dyDescent="0.4">
      <c r="B3097" s="187" t="s">
        <v>446</v>
      </c>
      <c r="C3097" s="187" t="s">
        <v>447</v>
      </c>
      <c r="D3097" s="187" t="s">
        <v>419</v>
      </c>
      <c r="E3097" s="187" t="s">
        <v>420</v>
      </c>
      <c r="F3097" s="187">
        <v>8</v>
      </c>
      <c r="G3097" s="187"/>
      <c r="H3097" s="187"/>
      <c r="I3097" s="187" t="s">
        <v>403</v>
      </c>
      <c r="J3097" s="187" t="s">
        <v>464</v>
      </c>
      <c r="K3097" s="187">
        <v>0.44</v>
      </c>
      <c r="L3097" s="187">
        <v>2.1</v>
      </c>
    </row>
    <row r="3098" spans="2:12" ht="20.100000000000001" customHeight="1" x14ac:dyDescent="0.4">
      <c r="B3098" s="187" t="s">
        <v>446</v>
      </c>
      <c r="C3098" s="187" t="s">
        <v>447</v>
      </c>
      <c r="D3098" s="187" t="s">
        <v>421</v>
      </c>
      <c r="E3098" s="187" t="s">
        <v>422</v>
      </c>
      <c r="F3098" s="187">
        <v>8</v>
      </c>
      <c r="G3098" s="187"/>
      <c r="H3098" s="187"/>
      <c r="I3098" s="187" t="s">
        <v>403</v>
      </c>
      <c r="J3098" s="187" t="s">
        <v>464</v>
      </c>
      <c r="K3098" s="187">
        <v>0.44</v>
      </c>
      <c r="L3098" s="187">
        <v>2.1</v>
      </c>
    </row>
    <row r="3099" spans="2:12" ht="20.100000000000001" customHeight="1" x14ac:dyDescent="0.4">
      <c r="B3099" s="187" t="s">
        <v>446</v>
      </c>
      <c r="C3099" s="187" t="s">
        <v>447</v>
      </c>
      <c r="D3099" s="187" t="s">
        <v>448</v>
      </c>
      <c r="E3099" s="187" t="s">
        <v>449</v>
      </c>
      <c r="F3099" s="187">
        <v>8</v>
      </c>
      <c r="G3099" s="187"/>
      <c r="H3099" s="187"/>
      <c r="I3099" s="187" t="s">
        <v>403</v>
      </c>
      <c r="J3099" s="187" t="s">
        <v>464</v>
      </c>
      <c r="K3099" s="187">
        <v>0.42</v>
      </c>
      <c r="L3099" s="187">
        <v>2.1</v>
      </c>
    </row>
    <row r="3100" spans="2:12" ht="20.100000000000001" customHeight="1" x14ac:dyDescent="0.4">
      <c r="B3100" s="187" t="s">
        <v>446</v>
      </c>
      <c r="C3100" s="187" t="s">
        <v>447</v>
      </c>
      <c r="D3100" s="187" t="s">
        <v>450</v>
      </c>
      <c r="E3100" s="187" t="s">
        <v>451</v>
      </c>
      <c r="F3100" s="187">
        <v>8</v>
      </c>
      <c r="G3100" s="187"/>
      <c r="H3100" s="187"/>
      <c r="I3100" s="187" t="s">
        <v>403</v>
      </c>
      <c r="J3100" s="187" t="s">
        <v>464</v>
      </c>
      <c r="K3100" s="187">
        <v>0.42</v>
      </c>
      <c r="L3100" s="187">
        <v>2.1</v>
      </c>
    </row>
    <row r="3101" spans="2:12" ht="20.100000000000001" customHeight="1" x14ac:dyDescent="0.4">
      <c r="B3101" s="187" t="s">
        <v>446</v>
      </c>
      <c r="C3101" s="187" t="s">
        <v>452</v>
      </c>
      <c r="D3101" s="187" t="s">
        <v>399</v>
      </c>
      <c r="E3101" s="187" t="s">
        <v>407</v>
      </c>
      <c r="F3101" s="187">
        <v>8</v>
      </c>
      <c r="G3101" s="187"/>
      <c r="H3101" s="187"/>
      <c r="I3101" s="187" t="s">
        <v>434</v>
      </c>
      <c r="J3101" s="187" t="s">
        <v>464</v>
      </c>
      <c r="K3101" s="187">
        <v>0.39</v>
      </c>
      <c r="L3101" s="187">
        <v>2.1</v>
      </c>
    </row>
    <row r="3102" spans="2:12" ht="20.100000000000001" customHeight="1" x14ac:dyDescent="0.4">
      <c r="B3102" s="187" t="s">
        <v>446</v>
      </c>
      <c r="C3102" s="187" t="s">
        <v>452</v>
      </c>
      <c r="D3102" s="187" t="s">
        <v>408</v>
      </c>
      <c r="E3102" s="187" t="s">
        <v>407</v>
      </c>
      <c r="F3102" s="187">
        <v>8</v>
      </c>
      <c r="G3102" s="187"/>
      <c r="H3102" s="187"/>
      <c r="I3102" s="187" t="s">
        <v>409</v>
      </c>
      <c r="J3102" s="187" t="s">
        <v>464</v>
      </c>
      <c r="K3102" s="187">
        <v>0.39</v>
      </c>
      <c r="L3102" s="187">
        <v>2.1</v>
      </c>
    </row>
    <row r="3103" spans="2:12" ht="20.100000000000001" customHeight="1" x14ac:dyDescent="0.4">
      <c r="B3103" s="187" t="s">
        <v>446</v>
      </c>
      <c r="C3103" s="187" t="s">
        <v>452</v>
      </c>
      <c r="D3103" s="187" t="s">
        <v>419</v>
      </c>
      <c r="E3103" s="187" t="s">
        <v>403</v>
      </c>
      <c r="F3103" s="187">
        <v>8</v>
      </c>
      <c r="G3103" s="187"/>
      <c r="H3103" s="187"/>
      <c r="I3103" s="187" t="s">
        <v>420</v>
      </c>
      <c r="J3103" s="187" t="s">
        <v>464</v>
      </c>
      <c r="K3103" s="187">
        <v>0.39</v>
      </c>
      <c r="L3103" s="187">
        <v>2.1</v>
      </c>
    </row>
    <row r="3104" spans="2:12" ht="20.100000000000001" customHeight="1" x14ac:dyDescent="0.4">
      <c r="B3104" s="187" t="s">
        <v>446</v>
      </c>
      <c r="C3104" s="187" t="s">
        <v>452</v>
      </c>
      <c r="D3104" s="187" t="s">
        <v>421</v>
      </c>
      <c r="E3104" s="187" t="s">
        <v>403</v>
      </c>
      <c r="F3104" s="187">
        <v>8</v>
      </c>
      <c r="G3104" s="187"/>
      <c r="H3104" s="187"/>
      <c r="I3104" s="187" t="s">
        <v>422</v>
      </c>
      <c r="J3104" s="187" t="s">
        <v>464</v>
      </c>
      <c r="K3104" s="187">
        <v>0.39</v>
      </c>
      <c r="L3104" s="187">
        <v>2.1</v>
      </c>
    </row>
    <row r="3105" spans="2:12" ht="20.100000000000001" customHeight="1" x14ac:dyDescent="0.4">
      <c r="B3105" s="187" t="s">
        <v>446</v>
      </c>
      <c r="C3105" s="187" t="s">
        <v>452</v>
      </c>
      <c r="D3105" s="187" t="s">
        <v>448</v>
      </c>
      <c r="E3105" s="187" t="s">
        <v>403</v>
      </c>
      <c r="F3105" s="187">
        <v>8</v>
      </c>
      <c r="G3105" s="187"/>
      <c r="H3105" s="187"/>
      <c r="I3105" s="187" t="s">
        <v>449</v>
      </c>
      <c r="J3105" s="187" t="s">
        <v>464</v>
      </c>
      <c r="K3105" s="187">
        <v>0.38</v>
      </c>
      <c r="L3105" s="187">
        <v>2.1</v>
      </c>
    </row>
    <row r="3106" spans="2:12" ht="20.100000000000001" customHeight="1" x14ac:dyDescent="0.4">
      <c r="B3106" s="187" t="s">
        <v>446</v>
      </c>
      <c r="C3106" s="187" t="s">
        <v>452</v>
      </c>
      <c r="D3106" s="187" t="s">
        <v>450</v>
      </c>
      <c r="E3106" s="187" t="s">
        <v>403</v>
      </c>
      <c r="F3106" s="187">
        <v>8</v>
      </c>
      <c r="G3106" s="187"/>
      <c r="H3106" s="187"/>
      <c r="I3106" s="187" t="s">
        <v>451</v>
      </c>
      <c r="J3106" s="187" t="s">
        <v>464</v>
      </c>
      <c r="K3106" s="187">
        <v>0.38</v>
      </c>
      <c r="L3106" s="187">
        <v>2.1</v>
      </c>
    </row>
    <row r="3107" spans="2:12" ht="20.100000000000001" customHeight="1" x14ac:dyDescent="0.4">
      <c r="B3107" s="187" t="s">
        <v>446</v>
      </c>
      <c r="C3107" s="187" t="s">
        <v>460</v>
      </c>
      <c r="D3107" s="187" t="s">
        <v>419</v>
      </c>
      <c r="E3107" s="187" t="s">
        <v>420</v>
      </c>
      <c r="F3107" s="187">
        <v>8</v>
      </c>
      <c r="G3107" s="187"/>
      <c r="H3107" s="187"/>
      <c r="I3107" s="187" t="s">
        <v>428</v>
      </c>
      <c r="J3107" s="187" t="s">
        <v>464</v>
      </c>
      <c r="K3107" s="187">
        <v>0.41</v>
      </c>
      <c r="L3107" s="187">
        <v>2.1</v>
      </c>
    </row>
    <row r="3108" spans="2:12" ht="20.100000000000001" customHeight="1" x14ac:dyDescent="0.4">
      <c r="B3108" s="187" t="s">
        <v>446</v>
      </c>
      <c r="C3108" s="187" t="s">
        <v>460</v>
      </c>
      <c r="D3108" s="187" t="s">
        <v>421</v>
      </c>
      <c r="E3108" s="187" t="s">
        <v>422</v>
      </c>
      <c r="F3108" s="187">
        <v>8</v>
      </c>
      <c r="G3108" s="187"/>
      <c r="H3108" s="187"/>
      <c r="I3108" s="187" t="s">
        <v>428</v>
      </c>
      <c r="J3108" s="187" t="s">
        <v>464</v>
      </c>
      <c r="K3108" s="187">
        <v>0.4</v>
      </c>
      <c r="L3108" s="187">
        <v>2.1</v>
      </c>
    </row>
    <row r="3109" spans="2:12" ht="20.100000000000001" customHeight="1" x14ac:dyDescent="0.4">
      <c r="B3109" s="187" t="s">
        <v>446</v>
      </c>
      <c r="C3109" s="187" t="s">
        <v>460</v>
      </c>
      <c r="D3109" s="187" t="s">
        <v>448</v>
      </c>
      <c r="E3109" s="187" t="s">
        <v>449</v>
      </c>
      <c r="F3109" s="187">
        <v>8</v>
      </c>
      <c r="G3109" s="187"/>
      <c r="H3109" s="187"/>
      <c r="I3109" s="187" t="s">
        <v>428</v>
      </c>
      <c r="J3109" s="187" t="s">
        <v>464</v>
      </c>
      <c r="K3109" s="187">
        <v>0.4</v>
      </c>
      <c r="L3109" s="187">
        <v>2.1</v>
      </c>
    </row>
    <row r="3110" spans="2:12" ht="20.100000000000001" customHeight="1" x14ac:dyDescent="0.4">
      <c r="B3110" s="187" t="s">
        <v>446</v>
      </c>
      <c r="C3110" s="187" t="s">
        <v>460</v>
      </c>
      <c r="D3110" s="187" t="s">
        <v>450</v>
      </c>
      <c r="E3110" s="187" t="s">
        <v>451</v>
      </c>
      <c r="F3110" s="187">
        <v>8</v>
      </c>
      <c r="G3110" s="187"/>
      <c r="H3110" s="187"/>
      <c r="I3110" s="187" t="s">
        <v>428</v>
      </c>
      <c r="J3110" s="187" t="s">
        <v>464</v>
      </c>
      <c r="K3110" s="187">
        <v>0.4</v>
      </c>
      <c r="L3110" s="187">
        <v>2.1</v>
      </c>
    </row>
    <row r="3111" spans="2:12" ht="20.100000000000001" customHeight="1" x14ac:dyDescent="0.4">
      <c r="B3111" s="187" t="s">
        <v>446</v>
      </c>
      <c r="C3111" s="187" t="s">
        <v>460</v>
      </c>
      <c r="D3111" s="187" t="s">
        <v>419</v>
      </c>
      <c r="E3111" s="187" t="s">
        <v>428</v>
      </c>
      <c r="F3111" s="187">
        <v>8</v>
      </c>
      <c r="G3111" s="187"/>
      <c r="H3111" s="187"/>
      <c r="I3111" s="187" t="s">
        <v>420</v>
      </c>
      <c r="J3111" s="187" t="s">
        <v>464</v>
      </c>
      <c r="K3111" s="187">
        <v>0.37</v>
      </c>
      <c r="L3111" s="187">
        <v>2.1</v>
      </c>
    </row>
    <row r="3112" spans="2:12" ht="20.100000000000001" customHeight="1" x14ac:dyDescent="0.4">
      <c r="B3112" s="187" t="s">
        <v>446</v>
      </c>
      <c r="C3112" s="187" t="s">
        <v>460</v>
      </c>
      <c r="D3112" s="187" t="s">
        <v>421</v>
      </c>
      <c r="E3112" s="187" t="s">
        <v>428</v>
      </c>
      <c r="F3112" s="187">
        <v>8</v>
      </c>
      <c r="G3112" s="187"/>
      <c r="H3112" s="187"/>
      <c r="I3112" s="187" t="s">
        <v>422</v>
      </c>
      <c r="J3112" s="187" t="s">
        <v>464</v>
      </c>
      <c r="K3112" s="187">
        <v>0.37</v>
      </c>
      <c r="L3112" s="187">
        <v>2.1</v>
      </c>
    </row>
    <row r="3113" spans="2:12" ht="20.100000000000001" customHeight="1" x14ac:dyDescent="0.4">
      <c r="B3113" s="187" t="s">
        <v>446</v>
      </c>
      <c r="C3113" s="187" t="s">
        <v>460</v>
      </c>
      <c r="D3113" s="187" t="s">
        <v>448</v>
      </c>
      <c r="E3113" s="187" t="s">
        <v>428</v>
      </c>
      <c r="F3113" s="187">
        <v>8</v>
      </c>
      <c r="G3113" s="187"/>
      <c r="H3113" s="187"/>
      <c r="I3113" s="187" t="s">
        <v>449</v>
      </c>
      <c r="J3113" s="187" t="s">
        <v>464</v>
      </c>
      <c r="K3113" s="187">
        <v>0.37</v>
      </c>
      <c r="L3113" s="187">
        <v>2.1</v>
      </c>
    </row>
    <row r="3114" spans="2:12" ht="20.100000000000001" customHeight="1" x14ac:dyDescent="0.4">
      <c r="B3114" s="187" t="s">
        <v>446</v>
      </c>
      <c r="C3114" s="187" t="s">
        <v>460</v>
      </c>
      <c r="D3114" s="187" t="s">
        <v>450</v>
      </c>
      <c r="E3114" s="187" t="s">
        <v>428</v>
      </c>
      <c r="F3114" s="187">
        <v>8</v>
      </c>
      <c r="G3114" s="187"/>
      <c r="H3114" s="187"/>
      <c r="I3114" s="187" t="s">
        <v>451</v>
      </c>
      <c r="J3114" s="187" t="s">
        <v>464</v>
      </c>
      <c r="K3114" s="187">
        <v>0.37</v>
      </c>
      <c r="L3114" s="187">
        <v>2.1</v>
      </c>
    </row>
    <row r="3115" spans="2:12" ht="20.100000000000001" customHeight="1" x14ac:dyDescent="0.4">
      <c r="B3115" s="187" t="s">
        <v>446</v>
      </c>
      <c r="C3115" s="187" t="s">
        <v>459</v>
      </c>
      <c r="D3115" s="187" t="s">
        <v>419</v>
      </c>
      <c r="E3115" s="187" t="s">
        <v>449</v>
      </c>
      <c r="F3115" s="187">
        <v>8</v>
      </c>
      <c r="G3115" s="187"/>
      <c r="H3115" s="187"/>
      <c r="I3115" s="187" t="s">
        <v>462</v>
      </c>
      <c r="J3115" s="187" t="s">
        <v>464</v>
      </c>
      <c r="K3115" s="187">
        <v>0.52</v>
      </c>
      <c r="L3115" s="187">
        <v>2.1</v>
      </c>
    </row>
    <row r="3116" spans="2:12" ht="20.100000000000001" customHeight="1" x14ac:dyDescent="0.4">
      <c r="B3116" s="187" t="s">
        <v>446</v>
      </c>
      <c r="C3116" s="187" t="s">
        <v>459</v>
      </c>
      <c r="D3116" s="187" t="s">
        <v>421</v>
      </c>
      <c r="E3116" s="187" t="s">
        <v>451</v>
      </c>
      <c r="F3116" s="187">
        <v>8</v>
      </c>
      <c r="G3116" s="187"/>
      <c r="H3116" s="187"/>
      <c r="I3116" s="187" t="s">
        <v>462</v>
      </c>
      <c r="J3116" s="187" t="s">
        <v>464</v>
      </c>
      <c r="K3116" s="187">
        <v>0.52</v>
      </c>
      <c r="L3116" s="187">
        <v>2.1</v>
      </c>
    </row>
    <row r="3117" spans="2:12" ht="20.100000000000001" customHeight="1" x14ac:dyDescent="0.4">
      <c r="B3117" s="187" t="s">
        <v>446</v>
      </c>
      <c r="C3117" s="187" t="s">
        <v>447</v>
      </c>
      <c r="D3117" s="187" t="s">
        <v>419</v>
      </c>
      <c r="E3117" s="187" t="s">
        <v>449</v>
      </c>
      <c r="F3117" s="187">
        <v>8</v>
      </c>
      <c r="G3117" s="187"/>
      <c r="H3117" s="187"/>
      <c r="I3117" s="187" t="s">
        <v>463</v>
      </c>
      <c r="J3117" s="187" t="s">
        <v>464</v>
      </c>
      <c r="K3117" s="187">
        <v>0.42</v>
      </c>
      <c r="L3117" s="187">
        <v>2.1</v>
      </c>
    </row>
    <row r="3118" spans="2:12" ht="20.100000000000001" customHeight="1" x14ac:dyDescent="0.4">
      <c r="B3118" s="187" t="s">
        <v>446</v>
      </c>
      <c r="C3118" s="187" t="s">
        <v>447</v>
      </c>
      <c r="D3118" s="187" t="s">
        <v>421</v>
      </c>
      <c r="E3118" s="187" t="s">
        <v>451</v>
      </c>
      <c r="F3118" s="187">
        <v>8</v>
      </c>
      <c r="G3118" s="187"/>
      <c r="H3118" s="187"/>
      <c r="I3118" s="187" t="s">
        <v>463</v>
      </c>
      <c r="J3118" s="187" t="s">
        <v>464</v>
      </c>
      <c r="K3118" s="187">
        <v>0.42</v>
      </c>
      <c r="L3118" s="187">
        <v>2.1</v>
      </c>
    </row>
    <row r="3119" spans="2:12" ht="20.100000000000001" customHeight="1" x14ac:dyDescent="0.4">
      <c r="B3119" s="187" t="s">
        <v>446</v>
      </c>
      <c r="C3119" s="187" t="s">
        <v>459</v>
      </c>
      <c r="D3119" s="187" t="s">
        <v>399</v>
      </c>
      <c r="E3119" s="187" t="s">
        <v>404</v>
      </c>
      <c r="F3119" s="187">
        <v>8</v>
      </c>
      <c r="G3119" s="187"/>
      <c r="H3119" s="187"/>
      <c r="I3119" s="187" t="s">
        <v>411</v>
      </c>
      <c r="J3119" s="187" t="s">
        <v>464</v>
      </c>
      <c r="K3119" s="187"/>
      <c r="L3119" s="187">
        <v>2.1</v>
      </c>
    </row>
    <row r="3120" spans="2:12" ht="20.100000000000001" customHeight="1" x14ac:dyDescent="0.4">
      <c r="B3120" s="187" t="s">
        <v>446</v>
      </c>
      <c r="C3120" s="187" t="s">
        <v>447</v>
      </c>
      <c r="D3120" s="187" t="s">
        <v>399</v>
      </c>
      <c r="E3120" s="187" t="s">
        <v>404</v>
      </c>
      <c r="F3120" s="187">
        <v>8</v>
      </c>
      <c r="G3120" s="187"/>
      <c r="H3120" s="187"/>
      <c r="I3120" s="187" t="s">
        <v>403</v>
      </c>
      <c r="J3120" s="187" t="s">
        <v>464</v>
      </c>
      <c r="K3120" s="187"/>
      <c r="L3120" s="187">
        <v>2.1</v>
      </c>
    </row>
    <row r="3121" spans="2:12" ht="20.100000000000001" customHeight="1" x14ac:dyDescent="0.4">
      <c r="B3121" s="187" t="s">
        <v>446</v>
      </c>
      <c r="C3121" s="187" t="s">
        <v>452</v>
      </c>
      <c r="D3121" s="187" t="s">
        <v>399</v>
      </c>
      <c r="E3121" s="187" t="s">
        <v>403</v>
      </c>
      <c r="F3121" s="187">
        <v>8</v>
      </c>
      <c r="G3121" s="187"/>
      <c r="H3121" s="187"/>
      <c r="I3121" s="187" t="s">
        <v>404</v>
      </c>
      <c r="J3121" s="187" t="s">
        <v>464</v>
      </c>
      <c r="K3121" s="187"/>
      <c r="L3121" s="187">
        <v>2.1</v>
      </c>
    </row>
    <row r="3122" spans="2:12" ht="20.100000000000001" customHeight="1" x14ac:dyDescent="0.4">
      <c r="B3122" s="187" t="s">
        <v>446</v>
      </c>
      <c r="C3122" s="187" t="s">
        <v>460</v>
      </c>
      <c r="D3122" s="187" t="s">
        <v>399</v>
      </c>
      <c r="E3122" s="187" t="s">
        <v>404</v>
      </c>
      <c r="F3122" s="187">
        <v>8</v>
      </c>
      <c r="G3122" s="187"/>
      <c r="H3122" s="187"/>
      <c r="I3122" s="187" t="s">
        <v>428</v>
      </c>
      <c r="J3122" s="187" t="s">
        <v>464</v>
      </c>
      <c r="K3122" s="187"/>
      <c r="L3122" s="187">
        <v>2.1</v>
      </c>
    </row>
    <row r="3123" spans="2:12" ht="20.100000000000001" customHeight="1" x14ac:dyDescent="0.4">
      <c r="B3123" s="187" t="s">
        <v>446</v>
      </c>
      <c r="C3123" s="187" t="s">
        <v>459</v>
      </c>
      <c r="D3123" s="187" t="s">
        <v>399</v>
      </c>
      <c r="E3123" s="187" t="s">
        <v>404</v>
      </c>
      <c r="F3123" s="187">
        <v>6</v>
      </c>
      <c r="G3123" s="187"/>
      <c r="H3123" s="187"/>
      <c r="I3123" s="187" t="s">
        <v>411</v>
      </c>
      <c r="J3123" s="187" t="s">
        <v>433</v>
      </c>
      <c r="K3123" s="187"/>
      <c r="L3123" s="187">
        <v>2.1</v>
      </c>
    </row>
    <row r="3124" spans="2:12" ht="20.100000000000001" customHeight="1" x14ac:dyDescent="0.4">
      <c r="B3124" s="187" t="s">
        <v>446</v>
      </c>
      <c r="C3124" s="187" t="s">
        <v>460</v>
      </c>
      <c r="D3124" s="187" t="s">
        <v>399</v>
      </c>
      <c r="E3124" s="187" t="s">
        <v>404</v>
      </c>
      <c r="F3124" s="187">
        <v>6</v>
      </c>
      <c r="G3124" s="187"/>
      <c r="H3124" s="187"/>
      <c r="I3124" s="187" t="s">
        <v>428</v>
      </c>
      <c r="J3124" s="187" t="s">
        <v>433</v>
      </c>
      <c r="K3124" s="187"/>
      <c r="L3124" s="187">
        <v>2.1</v>
      </c>
    </row>
    <row r="3125" spans="2:12" ht="20.100000000000001" customHeight="1" x14ac:dyDescent="0.4">
      <c r="B3125" s="187" t="s">
        <v>446</v>
      </c>
      <c r="C3125" s="187" t="s">
        <v>447</v>
      </c>
      <c r="D3125" s="187" t="s">
        <v>419</v>
      </c>
      <c r="E3125" s="187" t="s">
        <v>420</v>
      </c>
      <c r="F3125" s="187">
        <v>7</v>
      </c>
      <c r="G3125" s="187"/>
      <c r="H3125" s="187"/>
      <c r="I3125" s="187" t="s">
        <v>400</v>
      </c>
      <c r="J3125" s="187" t="s">
        <v>464</v>
      </c>
      <c r="K3125" s="187">
        <v>0.44</v>
      </c>
      <c r="L3125" s="187">
        <v>2.2000000000000002</v>
      </c>
    </row>
    <row r="3126" spans="2:12" ht="20.100000000000001" customHeight="1" x14ac:dyDescent="0.4">
      <c r="B3126" s="187" t="s">
        <v>446</v>
      </c>
      <c r="C3126" s="187" t="s">
        <v>447</v>
      </c>
      <c r="D3126" s="187" t="s">
        <v>419</v>
      </c>
      <c r="E3126" s="187" t="s">
        <v>438</v>
      </c>
      <c r="F3126" s="187">
        <v>7</v>
      </c>
      <c r="G3126" s="187"/>
      <c r="H3126" s="187"/>
      <c r="I3126" s="187" t="s">
        <v>403</v>
      </c>
      <c r="J3126" s="187" t="s">
        <v>464</v>
      </c>
      <c r="K3126" s="187">
        <v>0.44</v>
      </c>
      <c r="L3126" s="187">
        <v>2.2000000000000002</v>
      </c>
    </row>
    <row r="3127" spans="2:12" ht="20.100000000000001" customHeight="1" x14ac:dyDescent="0.4">
      <c r="B3127" s="187" t="s">
        <v>446</v>
      </c>
      <c r="C3127" s="187" t="s">
        <v>447</v>
      </c>
      <c r="D3127" s="187" t="s">
        <v>421</v>
      </c>
      <c r="E3127" s="187" t="s">
        <v>422</v>
      </c>
      <c r="F3127" s="187">
        <v>7</v>
      </c>
      <c r="G3127" s="187"/>
      <c r="H3127" s="187"/>
      <c r="I3127" s="187" t="s">
        <v>400</v>
      </c>
      <c r="J3127" s="187" t="s">
        <v>464</v>
      </c>
      <c r="K3127" s="187">
        <v>0.44</v>
      </c>
      <c r="L3127" s="187">
        <v>2.2000000000000002</v>
      </c>
    </row>
    <row r="3128" spans="2:12" ht="20.100000000000001" customHeight="1" x14ac:dyDescent="0.4">
      <c r="B3128" s="187" t="s">
        <v>446</v>
      </c>
      <c r="C3128" s="187" t="s">
        <v>447</v>
      </c>
      <c r="D3128" s="187" t="s">
        <v>421</v>
      </c>
      <c r="E3128" s="187" t="s">
        <v>439</v>
      </c>
      <c r="F3128" s="187">
        <v>7</v>
      </c>
      <c r="G3128" s="187"/>
      <c r="H3128" s="187"/>
      <c r="I3128" s="187" t="s">
        <v>403</v>
      </c>
      <c r="J3128" s="187" t="s">
        <v>464</v>
      </c>
      <c r="K3128" s="187">
        <v>0.44</v>
      </c>
      <c r="L3128" s="187">
        <v>2.2000000000000002</v>
      </c>
    </row>
    <row r="3129" spans="2:12" ht="20.100000000000001" customHeight="1" x14ac:dyDescent="0.4">
      <c r="B3129" s="187" t="s">
        <v>446</v>
      </c>
      <c r="C3129" s="187" t="s">
        <v>447</v>
      </c>
      <c r="D3129" s="187" t="s">
        <v>448</v>
      </c>
      <c r="E3129" s="187" t="s">
        <v>449</v>
      </c>
      <c r="F3129" s="187">
        <v>7</v>
      </c>
      <c r="G3129" s="187"/>
      <c r="H3129" s="187"/>
      <c r="I3129" s="187" t="s">
        <v>400</v>
      </c>
      <c r="J3129" s="187" t="s">
        <v>464</v>
      </c>
      <c r="K3129" s="187">
        <v>0.42</v>
      </c>
      <c r="L3129" s="187">
        <v>2.2000000000000002</v>
      </c>
    </row>
    <row r="3130" spans="2:12" ht="20.100000000000001" customHeight="1" x14ac:dyDescent="0.4">
      <c r="B3130" s="187" t="s">
        <v>446</v>
      </c>
      <c r="C3130" s="187" t="s">
        <v>447</v>
      </c>
      <c r="D3130" s="187" t="s">
        <v>450</v>
      </c>
      <c r="E3130" s="187" t="s">
        <v>451</v>
      </c>
      <c r="F3130" s="187">
        <v>7</v>
      </c>
      <c r="G3130" s="187"/>
      <c r="H3130" s="187"/>
      <c r="I3130" s="187" t="s">
        <v>400</v>
      </c>
      <c r="J3130" s="187" t="s">
        <v>464</v>
      </c>
      <c r="K3130" s="187">
        <v>0.42</v>
      </c>
      <c r="L3130" s="187">
        <v>2.2000000000000002</v>
      </c>
    </row>
    <row r="3131" spans="2:12" ht="20.100000000000001" customHeight="1" x14ac:dyDescent="0.4">
      <c r="B3131" s="187" t="s">
        <v>446</v>
      </c>
      <c r="C3131" s="187" t="s">
        <v>452</v>
      </c>
      <c r="D3131" s="187" t="s">
        <v>419</v>
      </c>
      <c r="E3131" s="187" t="s">
        <v>400</v>
      </c>
      <c r="F3131" s="187">
        <v>7</v>
      </c>
      <c r="G3131" s="187"/>
      <c r="H3131" s="187"/>
      <c r="I3131" s="187" t="s">
        <v>420</v>
      </c>
      <c r="J3131" s="187" t="s">
        <v>464</v>
      </c>
      <c r="K3131" s="187">
        <v>0.39</v>
      </c>
      <c r="L3131" s="187">
        <v>2.2000000000000002</v>
      </c>
    </row>
    <row r="3132" spans="2:12" ht="20.100000000000001" customHeight="1" x14ac:dyDescent="0.4">
      <c r="B3132" s="187" t="s">
        <v>446</v>
      </c>
      <c r="C3132" s="187" t="s">
        <v>452</v>
      </c>
      <c r="D3132" s="187" t="s">
        <v>419</v>
      </c>
      <c r="E3132" s="187" t="s">
        <v>403</v>
      </c>
      <c r="F3132" s="187">
        <v>7</v>
      </c>
      <c r="G3132" s="187"/>
      <c r="H3132" s="187"/>
      <c r="I3132" s="187" t="s">
        <v>438</v>
      </c>
      <c r="J3132" s="187" t="s">
        <v>464</v>
      </c>
      <c r="K3132" s="187">
        <v>0.39</v>
      </c>
      <c r="L3132" s="187">
        <v>2.2000000000000002</v>
      </c>
    </row>
    <row r="3133" spans="2:12" ht="20.100000000000001" customHeight="1" x14ac:dyDescent="0.4">
      <c r="B3133" s="187" t="s">
        <v>446</v>
      </c>
      <c r="C3133" s="187" t="s">
        <v>452</v>
      </c>
      <c r="D3133" s="187" t="s">
        <v>421</v>
      </c>
      <c r="E3133" s="187" t="s">
        <v>400</v>
      </c>
      <c r="F3133" s="187">
        <v>7</v>
      </c>
      <c r="G3133" s="187"/>
      <c r="H3133" s="187"/>
      <c r="I3133" s="187" t="s">
        <v>422</v>
      </c>
      <c r="J3133" s="187" t="s">
        <v>464</v>
      </c>
      <c r="K3133" s="187">
        <v>0.39</v>
      </c>
      <c r="L3133" s="187">
        <v>2.2000000000000002</v>
      </c>
    </row>
    <row r="3134" spans="2:12" ht="20.100000000000001" customHeight="1" x14ac:dyDescent="0.4">
      <c r="B3134" s="187" t="s">
        <v>446</v>
      </c>
      <c r="C3134" s="187" t="s">
        <v>452</v>
      </c>
      <c r="D3134" s="187" t="s">
        <v>421</v>
      </c>
      <c r="E3134" s="187" t="s">
        <v>403</v>
      </c>
      <c r="F3134" s="187">
        <v>7</v>
      </c>
      <c r="G3134" s="187"/>
      <c r="H3134" s="187"/>
      <c r="I3134" s="187" t="s">
        <v>439</v>
      </c>
      <c r="J3134" s="187" t="s">
        <v>464</v>
      </c>
      <c r="K3134" s="187">
        <v>0.39</v>
      </c>
      <c r="L3134" s="187">
        <v>2.2000000000000002</v>
      </c>
    </row>
    <row r="3135" spans="2:12" ht="20.100000000000001" customHeight="1" x14ac:dyDescent="0.4">
      <c r="B3135" s="187" t="s">
        <v>446</v>
      </c>
      <c r="C3135" s="187" t="s">
        <v>452</v>
      </c>
      <c r="D3135" s="187" t="s">
        <v>448</v>
      </c>
      <c r="E3135" s="187" t="s">
        <v>400</v>
      </c>
      <c r="F3135" s="187">
        <v>7</v>
      </c>
      <c r="G3135" s="187"/>
      <c r="H3135" s="187"/>
      <c r="I3135" s="187" t="s">
        <v>449</v>
      </c>
      <c r="J3135" s="187" t="s">
        <v>464</v>
      </c>
      <c r="K3135" s="187">
        <v>0.38</v>
      </c>
      <c r="L3135" s="187">
        <v>2.2000000000000002</v>
      </c>
    </row>
    <row r="3136" spans="2:12" ht="20.100000000000001" customHeight="1" x14ac:dyDescent="0.4">
      <c r="B3136" s="187" t="s">
        <v>446</v>
      </c>
      <c r="C3136" s="187" t="s">
        <v>452</v>
      </c>
      <c r="D3136" s="187" t="s">
        <v>450</v>
      </c>
      <c r="E3136" s="187" t="s">
        <v>400</v>
      </c>
      <c r="F3136" s="187">
        <v>7</v>
      </c>
      <c r="G3136" s="187"/>
      <c r="H3136" s="187"/>
      <c r="I3136" s="187" t="s">
        <v>451</v>
      </c>
      <c r="J3136" s="187" t="s">
        <v>464</v>
      </c>
      <c r="K3136" s="187">
        <v>0.38</v>
      </c>
      <c r="L3136" s="187">
        <v>2.2000000000000002</v>
      </c>
    </row>
    <row r="3137" spans="2:12" ht="20.100000000000001" customHeight="1" x14ac:dyDescent="0.4">
      <c r="B3137" s="187" t="s">
        <v>446</v>
      </c>
      <c r="C3137" s="187" t="s">
        <v>459</v>
      </c>
      <c r="D3137" s="187" t="s">
        <v>419</v>
      </c>
      <c r="E3137" s="187" t="s">
        <v>438</v>
      </c>
      <c r="F3137" s="187">
        <v>5</v>
      </c>
      <c r="G3137" s="187"/>
      <c r="H3137" s="187"/>
      <c r="I3137" s="187" t="s">
        <v>418</v>
      </c>
      <c r="J3137" s="187" t="s">
        <v>433</v>
      </c>
      <c r="K3137" s="187">
        <v>0.54</v>
      </c>
      <c r="L3137" s="187">
        <v>2.2000000000000002</v>
      </c>
    </row>
    <row r="3138" spans="2:12" ht="20.100000000000001" customHeight="1" x14ac:dyDescent="0.4">
      <c r="B3138" s="187" t="s">
        <v>446</v>
      </c>
      <c r="C3138" s="187" t="s">
        <v>459</v>
      </c>
      <c r="D3138" s="187" t="s">
        <v>421</v>
      </c>
      <c r="E3138" s="187" t="s">
        <v>439</v>
      </c>
      <c r="F3138" s="187">
        <v>5</v>
      </c>
      <c r="G3138" s="187"/>
      <c r="H3138" s="187"/>
      <c r="I3138" s="187" t="s">
        <v>418</v>
      </c>
      <c r="J3138" s="187" t="s">
        <v>433</v>
      </c>
      <c r="K3138" s="187">
        <v>0.54</v>
      </c>
      <c r="L3138" s="187">
        <v>2.2000000000000002</v>
      </c>
    </row>
    <row r="3139" spans="2:12" ht="20.100000000000001" customHeight="1" x14ac:dyDescent="0.4">
      <c r="B3139" s="187" t="s">
        <v>446</v>
      </c>
      <c r="C3139" s="187" t="s">
        <v>459</v>
      </c>
      <c r="D3139" s="187" t="s">
        <v>419</v>
      </c>
      <c r="E3139" s="187" t="s">
        <v>418</v>
      </c>
      <c r="F3139" s="187">
        <v>5</v>
      </c>
      <c r="G3139" s="187"/>
      <c r="H3139" s="187"/>
      <c r="I3139" s="187" t="s">
        <v>438</v>
      </c>
      <c r="J3139" s="187" t="s">
        <v>433</v>
      </c>
      <c r="K3139" s="187">
        <v>0.53</v>
      </c>
      <c r="L3139" s="187">
        <v>2.2000000000000002</v>
      </c>
    </row>
    <row r="3140" spans="2:12" ht="20.100000000000001" customHeight="1" x14ac:dyDescent="0.4">
      <c r="B3140" s="187" t="s">
        <v>446</v>
      </c>
      <c r="C3140" s="187" t="s">
        <v>459</v>
      </c>
      <c r="D3140" s="187" t="s">
        <v>421</v>
      </c>
      <c r="E3140" s="187" t="s">
        <v>418</v>
      </c>
      <c r="F3140" s="187">
        <v>5</v>
      </c>
      <c r="G3140" s="187"/>
      <c r="H3140" s="187"/>
      <c r="I3140" s="187" t="s">
        <v>439</v>
      </c>
      <c r="J3140" s="187" t="s">
        <v>433</v>
      </c>
      <c r="K3140" s="187">
        <v>0.53</v>
      </c>
      <c r="L3140" s="187">
        <v>2.2000000000000002</v>
      </c>
    </row>
    <row r="3141" spans="2:12" ht="20.100000000000001" customHeight="1" x14ac:dyDescent="0.4">
      <c r="B3141" s="187" t="s">
        <v>446</v>
      </c>
      <c r="C3141" s="187" t="s">
        <v>447</v>
      </c>
      <c r="D3141" s="187" t="s">
        <v>419</v>
      </c>
      <c r="E3141" s="187" t="s">
        <v>438</v>
      </c>
      <c r="F3141" s="187">
        <v>5</v>
      </c>
      <c r="G3141" s="187"/>
      <c r="H3141" s="187"/>
      <c r="I3141" s="187" t="s">
        <v>407</v>
      </c>
      <c r="J3141" s="187" t="s">
        <v>433</v>
      </c>
      <c r="K3141" s="187">
        <v>0.44</v>
      </c>
      <c r="L3141" s="187">
        <v>2.2000000000000002</v>
      </c>
    </row>
    <row r="3142" spans="2:12" ht="20.100000000000001" customHeight="1" x14ac:dyDescent="0.4">
      <c r="B3142" s="187" t="s">
        <v>446</v>
      </c>
      <c r="C3142" s="187" t="s">
        <v>447</v>
      </c>
      <c r="D3142" s="187" t="s">
        <v>421</v>
      </c>
      <c r="E3142" s="187" t="s">
        <v>439</v>
      </c>
      <c r="F3142" s="187">
        <v>5</v>
      </c>
      <c r="G3142" s="187"/>
      <c r="H3142" s="187"/>
      <c r="I3142" s="187" t="s">
        <v>407</v>
      </c>
      <c r="J3142" s="187" t="s">
        <v>433</v>
      </c>
      <c r="K3142" s="187">
        <v>0.44</v>
      </c>
      <c r="L3142" s="187">
        <v>2.2000000000000002</v>
      </c>
    </row>
    <row r="3143" spans="2:12" ht="20.100000000000001" customHeight="1" x14ac:dyDescent="0.4">
      <c r="B3143" s="187" t="s">
        <v>446</v>
      </c>
      <c r="C3143" s="187" t="s">
        <v>452</v>
      </c>
      <c r="D3143" s="187" t="s">
        <v>419</v>
      </c>
      <c r="E3143" s="187" t="s">
        <v>407</v>
      </c>
      <c r="F3143" s="187">
        <v>5</v>
      </c>
      <c r="G3143" s="187"/>
      <c r="H3143" s="187"/>
      <c r="I3143" s="187" t="s">
        <v>438</v>
      </c>
      <c r="J3143" s="187" t="s">
        <v>433</v>
      </c>
      <c r="K3143" s="187">
        <v>0.39</v>
      </c>
      <c r="L3143" s="187">
        <v>2.2000000000000002</v>
      </c>
    </row>
    <row r="3144" spans="2:12" ht="20.100000000000001" customHeight="1" x14ac:dyDescent="0.4">
      <c r="B3144" s="187" t="s">
        <v>446</v>
      </c>
      <c r="C3144" s="187" t="s">
        <v>452</v>
      </c>
      <c r="D3144" s="187" t="s">
        <v>421</v>
      </c>
      <c r="E3144" s="187" t="s">
        <v>407</v>
      </c>
      <c r="F3144" s="187">
        <v>5</v>
      </c>
      <c r="G3144" s="187"/>
      <c r="H3144" s="187"/>
      <c r="I3144" s="187" t="s">
        <v>439</v>
      </c>
      <c r="J3144" s="187" t="s">
        <v>433</v>
      </c>
      <c r="K3144" s="187">
        <v>0.39</v>
      </c>
      <c r="L3144" s="187">
        <v>2.2000000000000002</v>
      </c>
    </row>
    <row r="3145" spans="2:12" ht="20.100000000000001" customHeight="1" x14ac:dyDescent="0.4">
      <c r="B3145" s="187" t="s">
        <v>446</v>
      </c>
      <c r="C3145" s="187" t="s">
        <v>459</v>
      </c>
      <c r="D3145" s="187" t="s">
        <v>419</v>
      </c>
      <c r="E3145" s="187" t="s">
        <v>420</v>
      </c>
      <c r="F3145" s="187">
        <v>7</v>
      </c>
      <c r="G3145" s="187"/>
      <c r="H3145" s="187"/>
      <c r="I3145" s="187" t="s">
        <v>412</v>
      </c>
      <c r="J3145" s="187" t="s">
        <v>464</v>
      </c>
      <c r="K3145" s="187">
        <v>0.55000000000000004</v>
      </c>
      <c r="L3145" s="187">
        <v>2.2999999999999998</v>
      </c>
    </row>
    <row r="3146" spans="2:12" ht="20.100000000000001" customHeight="1" x14ac:dyDescent="0.4">
      <c r="B3146" s="187" t="s">
        <v>446</v>
      </c>
      <c r="C3146" s="187" t="s">
        <v>459</v>
      </c>
      <c r="D3146" s="187" t="s">
        <v>419</v>
      </c>
      <c r="E3146" s="187" t="s">
        <v>438</v>
      </c>
      <c r="F3146" s="187">
        <v>7</v>
      </c>
      <c r="G3146" s="187"/>
      <c r="H3146" s="187"/>
      <c r="I3146" s="187" t="s">
        <v>411</v>
      </c>
      <c r="J3146" s="187" t="s">
        <v>464</v>
      </c>
      <c r="K3146" s="187">
        <v>0.55000000000000004</v>
      </c>
      <c r="L3146" s="187">
        <v>2.2999999999999998</v>
      </c>
    </row>
    <row r="3147" spans="2:12" ht="20.100000000000001" customHeight="1" x14ac:dyDescent="0.4">
      <c r="B3147" s="187" t="s">
        <v>446</v>
      </c>
      <c r="C3147" s="187" t="s">
        <v>459</v>
      </c>
      <c r="D3147" s="187" t="s">
        <v>421</v>
      </c>
      <c r="E3147" s="187" t="s">
        <v>422</v>
      </c>
      <c r="F3147" s="187">
        <v>7</v>
      </c>
      <c r="G3147" s="187"/>
      <c r="H3147" s="187"/>
      <c r="I3147" s="187" t="s">
        <v>412</v>
      </c>
      <c r="J3147" s="187" t="s">
        <v>464</v>
      </c>
      <c r="K3147" s="187">
        <v>0.55000000000000004</v>
      </c>
      <c r="L3147" s="187">
        <v>2.2999999999999998</v>
      </c>
    </row>
    <row r="3148" spans="2:12" ht="20.100000000000001" customHeight="1" x14ac:dyDescent="0.4">
      <c r="B3148" s="187" t="s">
        <v>446</v>
      </c>
      <c r="C3148" s="187" t="s">
        <v>459</v>
      </c>
      <c r="D3148" s="187" t="s">
        <v>421</v>
      </c>
      <c r="E3148" s="187" t="s">
        <v>439</v>
      </c>
      <c r="F3148" s="187">
        <v>7</v>
      </c>
      <c r="G3148" s="187"/>
      <c r="H3148" s="187"/>
      <c r="I3148" s="187" t="s">
        <v>411</v>
      </c>
      <c r="J3148" s="187" t="s">
        <v>464</v>
      </c>
      <c r="K3148" s="187">
        <v>0.55000000000000004</v>
      </c>
      <c r="L3148" s="187">
        <v>2.2999999999999998</v>
      </c>
    </row>
    <row r="3149" spans="2:12" ht="20.100000000000001" customHeight="1" x14ac:dyDescent="0.4">
      <c r="B3149" s="187" t="s">
        <v>446</v>
      </c>
      <c r="C3149" s="187" t="s">
        <v>459</v>
      </c>
      <c r="D3149" s="187" t="s">
        <v>448</v>
      </c>
      <c r="E3149" s="187" t="s">
        <v>449</v>
      </c>
      <c r="F3149" s="187">
        <v>7</v>
      </c>
      <c r="G3149" s="187"/>
      <c r="H3149" s="187"/>
      <c r="I3149" s="187" t="s">
        <v>412</v>
      </c>
      <c r="J3149" s="187" t="s">
        <v>464</v>
      </c>
      <c r="K3149" s="187">
        <v>0.52</v>
      </c>
      <c r="L3149" s="187">
        <v>2.2999999999999998</v>
      </c>
    </row>
    <row r="3150" spans="2:12" ht="20.100000000000001" customHeight="1" x14ac:dyDescent="0.4">
      <c r="B3150" s="187" t="s">
        <v>446</v>
      </c>
      <c r="C3150" s="187" t="s">
        <v>459</v>
      </c>
      <c r="D3150" s="187" t="s">
        <v>450</v>
      </c>
      <c r="E3150" s="187" t="s">
        <v>451</v>
      </c>
      <c r="F3150" s="187">
        <v>7</v>
      </c>
      <c r="G3150" s="187"/>
      <c r="H3150" s="187"/>
      <c r="I3150" s="187" t="s">
        <v>412</v>
      </c>
      <c r="J3150" s="187" t="s">
        <v>464</v>
      </c>
      <c r="K3150" s="187">
        <v>0.52</v>
      </c>
      <c r="L3150" s="187">
        <v>2.2999999999999998</v>
      </c>
    </row>
    <row r="3151" spans="2:12" ht="20.100000000000001" customHeight="1" x14ac:dyDescent="0.4">
      <c r="B3151" s="187" t="s">
        <v>446</v>
      </c>
      <c r="C3151" s="187" t="s">
        <v>459</v>
      </c>
      <c r="D3151" s="187" t="s">
        <v>419</v>
      </c>
      <c r="E3151" s="187" t="s">
        <v>412</v>
      </c>
      <c r="F3151" s="187">
        <v>7</v>
      </c>
      <c r="G3151" s="187"/>
      <c r="H3151" s="187"/>
      <c r="I3151" s="187" t="s">
        <v>420</v>
      </c>
      <c r="J3151" s="187" t="s">
        <v>464</v>
      </c>
      <c r="K3151" s="187">
        <v>0.53</v>
      </c>
      <c r="L3151" s="187">
        <v>2.2999999999999998</v>
      </c>
    </row>
    <row r="3152" spans="2:12" ht="20.100000000000001" customHeight="1" x14ac:dyDescent="0.4">
      <c r="B3152" s="187" t="s">
        <v>446</v>
      </c>
      <c r="C3152" s="187" t="s">
        <v>459</v>
      </c>
      <c r="D3152" s="187" t="s">
        <v>419</v>
      </c>
      <c r="E3152" s="187" t="s">
        <v>411</v>
      </c>
      <c r="F3152" s="187">
        <v>7</v>
      </c>
      <c r="G3152" s="187"/>
      <c r="H3152" s="187"/>
      <c r="I3152" s="187" t="s">
        <v>438</v>
      </c>
      <c r="J3152" s="187" t="s">
        <v>464</v>
      </c>
      <c r="K3152" s="187">
        <v>0.54</v>
      </c>
      <c r="L3152" s="187">
        <v>2.2999999999999998</v>
      </c>
    </row>
    <row r="3153" spans="2:12" ht="20.100000000000001" customHeight="1" x14ac:dyDescent="0.4">
      <c r="B3153" s="187" t="s">
        <v>446</v>
      </c>
      <c r="C3153" s="187" t="s">
        <v>459</v>
      </c>
      <c r="D3153" s="187" t="s">
        <v>421</v>
      </c>
      <c r="E3153" s="187" t="s">
        <v>412</v>
      </c>
      <c r="F3153" s="187">
        <v>7</v>
      </c>
      <c r="G3153" s="187"/>
      <c r="H3153" s="187"/>
      <c r="I3153" s="187" t="s">
        <v>422</v>
      </c>
      <c r="J3153" s="187" t="s">
        <v>464</v>
      </c>
      <c r="K3153" s="187">
        <v>0.53</v>
      </c>
      <c r="L3153" s="187">
        <v>2.2999999999999998</v>
      </c>
    </row>
    <row r="3154" spans="2:12" ht="20.100000000000001" customHeight="1" x14ac:dyDescent="0.4">
      <c r="B3154" s="187" t="s">
        <v>446</v>
      </c>
      <c r="C3154" s="187" t="s">
        <v>459</v>
      </c>
      <c r="D3154" s="187" t="s">
        <v>421</v>
      </c>
      <c r="E3154" s="187" t="s">
        <v>411</v>
      </c>
      <c r="F3154" s="187">
        <v>7</v>
      </c>
      <c r="G3154" s="187"/>
      <c r="H3154" s="187"/>
      <c r="I3154" s="187" t="s">
        <v>439</v>
      </c>
      <c r="J3154" s="187" t="s">
        <v>464</v>
      </c>
      <c r="K3154" s="187">
        <v>0.54</v>
      </c>
      <c r="L3154" s="187">
        <v>2.2999999999999998</v>
      </c>
    </row>
    <row r="3155" spans="2:12" ht="20.100000000000001" customHeight="1" x14ac:dyDescent="0.4">
      <c r="B3155" s="187" t="s">
        <v>446</v>
      </c>
      <c r="C3155" s="187" t="s">
        <v>459</v>
      </c>
      <c r="D3155" s="187" t="s">
        <v>448</v>
      </c>
      <c r="E3155" s="187" t="s">
        <v>412</v>
      </c>
      <c r="F3155" s="187">
        <v>7</v>
      </c>
      <c r="G3155" s="187"/>
      <c r="H3155" s="187"/>
      <c r="I3155" s="187" t="s">
        <v>449</v>
      </c>
      <c r="J3155" s="187" t="s">
        <v>464</v>
      </c>
      <c r="K3155" s="187">
        <v>0.52</v>
      </c>
      <c r="L3155" s="187">
        <v>2.2999999999999998</v>
      </c>
    </row>
    <row r="3156" spans="2:12" ht="20.100000000000001" customHeight="1" x14ac:dyDescent="0.4">
      <c r="B3156" s="187" t="s">
        <v>446</v>
      </c>
      <c r="C3156" s="187" t="s">
        <v>459</v>
      </c>
      <c r="D3156" s="187" t="s">
        <v>450</v>
      </c>
      <c r="E3156" s="187" t="s">
        <v>412</v>
      </c>
      <c r="F3156" s="187">
        <v>7</v>
      </c>
      <c r="G3156" s="187"/>
      <c r="H3156" s="187"/>
      <c r="I3156" s="187" t="s">
        <v>451</v>
      </c>
      <c r="J3156" s="187" t="s">
        <v>464</v>
      </c>
      <c r="K3156" s="187">
        <v>0.52</v>
      </c>
      <c r="L3156" s="187">
        <v>2.2999999999999998</v>
      </c>
    </row>
    <row r="3157" spans="2:12" ht="20.100000000000001" customHeight="1" x14ac:dyDescent="0.4">
      <c r="B3157" s="187" t="s">
        <v>446</v>
      </c>
      <c r="C3157" s="187" t="s">
        <v>460</v>
      </c>
      <c r="D3157" s="187" t="s">
        <v>419</v>
      </c>
      <c r="E3157" s="187" t="s">
        <v>420</v>
      </c>
      <c r="F3157" s="187">
        <v>7</v>
      </c>
      <c r="G3157" s="187"/>
      <c r="H3157" s="187"/>
      <c r="I3157" s="187" t="s">
        <v>429</v>
      </c>
      <c r="J3157" s="187" t="s">
        <v>464</v>
      </c>
      <c r="K3157" s="187">
        <v>0.41</v>
      </c>
      <c r="L3157" s="187">
        <v>2.2999999999999998</v>
      </c>
    </row>
    <row r="3158" spans="2:12" ht="20.100000000000001" customHeight="1" x14ac:dyDescent="0.4">
      <c r="B3158" s="187" t="s">
        <v>446</v>
      </c>
      <c r="C3158" s="187" t="s">
        <v>460</v>
      </c>
      <c r="D3158" s="187" t="s">
        <v>419</v>
      </c>
      <c r="E3158" s="187" t="s">
        <v>438</v>
      </c>
      <c r="F3158" s="187">
        <v>7</v>
      </c>
      <c r="G3158" s="187"/>
      <c r="H3158" s="187"/>
      <c r="I3158" s="187" t="s">
        <v>428</v>
      </c>
      <c r="J3158" s="187" t="s">
        <v>464</v>
      </c>
      <c r="K3158" s="187">
        <v>0.4</v>
      </c>
      <c r="L3158" s="187">
        <v>2.2999999999999998</v>
      </c>
    </row>
    <row r="3159" spans="2:12" ht="20.100000000000001" customHeight="1" x14ac:dyDescent="0.4">
      <c r="B3159" s="187" t="s">
        <v>446</v>
      </c>
      <c r="C3159" s="187" t="s">
        <v>460</v>
      </c>
      <c r="D3159" s="187" t="s">
        <v>421</v>
      </c>
      <c r="E3159" s="187" t="s">
        <v>422</v>
      </c>
      <c r="F3159" s="187">
        <v>7</v>
      </c>
      <c r="G3159" s="187"/>
      <c r="H3159" s="187"/>
      <c r="I3159" s="187" t="s">
        <v>429</v>
      </c>
      <c r="J3159" s="187" t="s">
        <v>464</v>
      </c>
      <c r="K3159" s="187">
        <v>0.4</v>
      </c>
      <c r="L3159" s="187">
        <v>2.2999999999999998</v>
      </c>
    </row>
    <row r="3160" spans="2:12" ht="20.100000000000001" customHeight="1" x14ac:dyDescent="0.4">
      <c r="B3160" s="187" t="s">
        <v>446</v>
      </c>
      <c r="C3160" s="187" t="s">
        <v>460</v>
      </c>
      <c r="D3160" s="187" t="s">
        <v>421</v>
      </c>
      <c r="E3160" s="187" t="s">
        <v>439</v>
      </c>
      <c r="F3160" s="187">
        <v>7</v>
      </c>
      <c r="G3160" s="187"/>
      <c r="H3160" s="187"/>
      <c r="I3160" s="187" t="s">
        <v>428</v>
      </c>
      <c r="J3160" s="187" t="s">
        <v>464</v>
      </c>
      <c r="K3160" s="187">
        <v>0.4</v>
      </c>
      <c r="L3160" s="187">
        <v>2.2999999999999998</v>
      </c>
    </row>
    <row r="3161" spans="2:12" ht="20.100000000000001" customHeight="1" x14ac:dyDescent="0.4">
      <c r="B3161" s="187" t="s">
        <v>446</v>
      </c>
      <c r="C3161" s="187" t="s">
        <v>460</v>
      </c>
      <c r="D3161" s="187" t="s">
        <v>448</v>
      </c>
      <c r="E3161" s="187" t="s">
        <v>449</v>
      </c>
      <c r="F3161" s="187">
        <v>7</v>
      </c>
      <c r="G3161" s="187"/>
      <c r="H3161" s="187"/>
      <c r="I3161" s="187" t="s">
        <v>429</v>
      </c>
      <c r="J3161" s="187" t="s">
        <v>464</v>
      </c>
      <c r="K3161" s="187">
        <v>0.4</v>
      </c>
      <c r="L3161" s="187">
        <v>2.2999999999999998</v>
      </c>
    </row>
    <row r="3162" spans="2:12" ht="20.100000000000001" customHeight="1" x14ac:dyDescent="0.4">
      <c r="B3162" s="187" t="s">
        <v>446</v>
      </c>
      <c r="C3162" s="187" t="s">
        <v>460</v>
      </c>
      <c r="D3162" s="187" t="s">
        <v>450</v>
      </c>
      <c r="E3162" s="187" t="s">
        <v>451</v>
      </c>
      <c r="F3162" s="187">
        <v>7</v>
      </c>
      <c r="G3162" s="187"/>
      <c r="H3162" s="187"/>
      <c r="I3162" s="187" t="s">
        <v>429</v>
      </c>
      <c r="J3162" s="187" t="s">
        <v>464</v>
      </c>
      <c r="K3162" s="187">
        <v>0.4</v>
      </c>
      <c r="L3162" s="187">
        <v>2.2999999999999998</v>
      </c>
    </row>
    <row r="3163" spans="2:12" ht="20.100000000000001" customHeight="1" x14ac:dyDescent="0.4">
      <c r="B3163" s="187" t="s">
        <v>446</v>
      </c>
      <c r="C3163" s="187" t="s">
        <v>460</v>
      </c>
      <c r="D3163" s="187" t="s">
        <v>419</v>
      </c>
      <c r="E3163" s="187" t="s">
        <v>429</v>
      </c>
      <c r="F3163" s="187">
        <v>7</v>
      </c>
      <c r="G3163" s="187"/>
      <c r="H3163" s="187"/>
      <c r="I3163" s="187" t="s">
        <v>420</v>
      </c>
      <c r="J3163" s="187" t="s">
        <v>464</v>
      </c>
      <c r="K3163" s="187">
        <v>0.37</v>
      </c>
      <c r="L3163" s="187">
        <v>2.2999999999999998</v>
      </c>
    </row>
    <row r="3164" spans="2:12" ht="20.100000000000001" customHeight="1" x14ac:dyDescent="0.4">
      <c r="B3164" s="187" t="s">
        <v>446</v>
      </c>
      <c r="C3164" s="187" t="s">
        <v>460</v>
      </c>
      <c r="D3164" s="187" t="s">
        <v>419</v>
      </c>
      <c r="E3164" s="187" t="s">
        <v>428</v>
      </c>
      <c r="F3164" s="187">
        <v>7</v>
      </c>
      <c r="G3164" s="187"/>
      <c r="H3164" s="187"/>
      <c r="I3164" s="187" t="s">
        <v>438</v>
      </c>
      <c r="J3164" s="187" t="s">
        <v>464</v>
      </c>
      <c r="K3164" s="187">
        <v>0.37</v>
      </c>
      <c r="L3164" s="187">
        <v>2.2999999999999998</v>
      </c>
    </row>
    <row r="3165" spans="2:12" ht="20.100000000000001" customHeight="1" x14ac:dyDescent="0.4">
      <c r="B3165" s="187" t="s">
        <v>446</v>
      </c>
      <c r="C3165" s="187" t="s">
        <v>460</v>
      </c>
      <c r="D3165" s="187" t="s">
        <v>421</v>
      </c>
      <c r="E3165" s="187" t="s">
        <v>429</v>
      </c>
      <c r="F3165" s="187">
        <v>7</v>
      </c>
      <c r="G3165" s="187"/>
      <c r="H3165" s="187"/>
      <c r="I3165" s="187" t="s">
        <v>422</v>
      </c>
      <c r="J3165" s="187" t="s">
        <v>464</v>
      </c>
      <c r="K3165" s="187">
        <v>0.37</v>
      </c>
      <c r="L3165" s="187">
        <v>2.2999999999999998</v>
      </c>
    </row>
    <row r="3166" spans="2:12" ht="20.100000000000001" customHeight="1" x14ac:dyDescent="0.4">
      <c r="B3166" s="187" t="s">
        <v>446</v>
      </c>
      <c r="C3166" s="187" t="s">
        <v>460</v>
      </c>
      <c r="D3166" s="187" t="s">
        <v>421</v>
      </c>
      <c r="E3166" s="187" t="s">
        <v>428</v>
      </c>
      <c r="F3166" s="187">
        <v>7</v>
      </c>
      <c r="G3166" s="187"/>
      <c r="H3166" s="187"/>
      <c r="I3166" s="187" t="s">
        <v>439</v>
      </c>
      <c r="J3166" s="187" t="s">
        <v>464</v>
      </c>
      <c r="K3166" s="187">
        <v>0.37</v>
      </c>
      <c r="L3166" s="187">
        <v>2.2999999999999998</v>
      </c>
    </row>
    <row r="3167" spans="2:12" ht="20.100000000000001" customHeight="1" x14ac:dyDescent="0.4">
      <c r="B3167" s="187" t="s">
        <v>446</v>
      </c>
      <c r="C3167" s="187" t="s">
        <v>460</v>
      </c>
      <c r="D3167" s="187" t="s">
        <v>448</v>
      </c>
      <c r="E3167" s="187" t="s">
        <v>429</v>
      </c>
      <c r="F3167" s="187">
        <v>7</v>
      </c>
      <c r="G3167" s="187"/>
      <c r="H3167" s="187"/>
      <c r="I3167" s="187" t="s">
        <v>449</v>
      </c>
      <c r="J3167" s="187" t="s">
        <v>464</v>
      </c>
      <c r="K3167" s="187">
        <v>0.37</v>
      </c>
      <c r="L3167" s="187">
        <v>2.2999999999999998</v>
      </c>
    </row>
    <row r="3168" spans="2:12" ht="20.100000000000001" customHeight="1" x14ac:dyDescent="0.4">
      <c r="B3168" s="187" t="s">
        <v>446</v>
      </c>
      <c r="C3168" s="187" t="s">
        <v>460</v>
      </c>
      <c r="D3168" s="187" t="s">
        <v>450</v>
      </c>
      <c r="E3168" s="187" t="s">
        <v>429</v>
      </c>
      <c r="F3168" s="187">
        <v>7</v>
      </c>
      <c r="G3168" s="187"/>
      <c r="H3168" s="187"/>
      <c r="I3168" s="187" t="s">
        <v>451</v>
      </c>
      <c r="J3168" s="187" t="s">
        <v>464</v>
      </c>
      <c r="K3168" s="187">
        <v>0.37</v>
      </c>
      <c r="L3168" s="187">
        <v>2.2999999999999998</v>
      </c>
    </row>
    <row r="3169" spans="2:12" ht="20.100000000000001" customHeight="1" x14ac:dyDescent="0.4">
      <c r="B3169" s="187" t="s">
        <v>446</v>
      </c>
      <c r="C3169" s="187" t="s">
        <v>459</v>
      </c>
      <c r="D3169" s="187" t="s">
        <v>399</v>
      </c>
      <c r="E3169" s="187" t="s">
        <v>404</v>
      </c>
      <c r="F3169" s="187">
        <v>7</v>
      </c>
      <c r="G3169" s="187"/>
      <c r="H3169" s="187"/>
      <c r="I3169" s="187" t="s">
        <v>411</v>
      </c>
      <c r="J3169" s="187" t="s">
        <v>464</v>
      </c>
      <c r="K3169" s="187"/>
      <c r="L3169" s="187">
        <v>2.2999999999999998</v>
      </c>
    </row>
    <row r="3170" spans="2:12" ht="20.100000000000001" customHeight="1" x14ac:dyDescent="0.4">
      <c r="B3170" s="187" t="s">
        <v>446</v>
      </c>
      <c r="C3170" s="187" t="s">
        <v>447</v>
      </c>
      <c r="D3170" s="187" t="s">
        <v>399</v>
      </c>
      <c r="E3170" s="187" t="s">
        <v>404</v>
      </c>
      <c r="F3170" s="187">
        <v>7</v>
      </c>
      <c r="G3170" s="187"/>
      <c r="H3170" s="187"/>
      <c r="I3170" s="187" t="s">
        <v>403</v>
      </c>
      <c r="J3170" s="187" t="s">
        <v>464</v>
      </c>
      <c r="K3170" s="187"/>
      <c r="L3170" s="187">
        <v>2.2999999999999998</v>
      </c>
    </row>
    <row r="3171" spans="2:12" ht="20.100000000000001" customHeight="1" x14ac:dyDescent="0.4">
      <c r="B3171" s="187" t="s">
        <v>446</v>
      </c>
      <c r="C3171" s="187" t="s">
        <v>452</v>
      </c>
      <c r="D3171" s="187" t="s">
        <v>399</v>
      </c>
      <c r="E3171" s="187" t="s">
        <v>403</v>
      </c>
      <c r="F3171" s="187">
        <v>7</v>
      </c>
      <c r="G3171" s="187"/>
      <c r="H3171" s="187"/>
      <c r="I3171" s="187" t="s">
        <v>404</v>
      </c>
      <c r="J3171" s="187" t="s">
        <v>464</v>
      </c>
      <c r="K3171" s="187"/>
      <c r="L3171" s="187">
        <v>2.2999999999999998</v>
      </c>
    </row>
    <row r="3172" spans="2:12" ht="20.100000000000001" customHeight="1" x14ac:dyDescent="0.4">
      <c r="B3172" s="187" t="s">
        <v>446</v>
      </c>
      <c r="C3172" s="187" t="s">
        <v>460</v>
      </c>
      <c r="D3172" s="187" t="s">
        <v>399</v>
      </c>
      <c r="E3172" s="187" t="s">
        <v>404</v>
      </c>
      <c r="F3172" s="187">
        <v>7</v>
      </c>
      <c r="G3172" s="187"/>
      <c r="H3172" s="187"/>
      <c r="I3172" s="187" t="s">
        <v>428</v>
      </c>
      <c r="J3172" s="187" t="s">
        <v>464</v>
      </c>
      <c r="K3172" s="187"/>
      <c r="L3172" s="187">
        <v>2.2999999999999998</v>
      </c>
    </row>
    <row r="3173" spans="2:12" ht="20.100000000000001" customHeight="1" x14ac:dyDescent="0.4">
      <c r="B3173" s="187" t="s">
        <v>446</v>
      </c>
      <c r="C3173" s="187" t="s">
        <v>459</v>
      </c>
      <c r="D3173" s="187" t="s">
        <v>399</v>
      </c>
      <c r="E3173" s="187" t="s">
        <v>404</v>
      </c>
      <c r="F3173" s="187">
        <v>5</v>
      </c>
      <c r="G3173" s="187"/>
      <c r="H3173" s="187"/>
      <c r="I3173" s="187" t="s">
        <v>411</v>
      </c>
      <c r="J3173" s="187" t="s">
        <v>433</v>
      </c>
      <c r="K3173" s="187"/>
      <c r="L3173" s="187">
        <v>2.2999999999999998</v>
      </c>
    </row>
    <row r="3174" spans="2:12" ht="20.100000000000001" customHeight="1" x14ac:dyDescent="0.4">
      <c r="B3174" s="187" t="s">
        <v>446</v>
      </c>
      <c r="C3174" s="187" t="s">
        <v>447</v>
      </c>
      <c r="D3174" s="187" t="s">
        <v>399</v>
      </c>
      <c r="E3174" s="187" t="s">
        <v>404</v>
      </c>
      <c r="F3174" s="187">
        <v>5</v>
      </c>
      <c r="G3174" s="187"/>
      <c r="H3174" s="187"/>
      <c r="I3174" s="187" t="s">
        <v>403</v>
      </c>
      <c r="J3174" s="187" t="s">
        <v>433</v>
      </c>
      <c r="K3174" s="187"/>
      <c r="L3174" s="187">
        <v>2.2999999999999998</v>
      </c>
    </row>
    <row r="3175" spans="2:12" ht="20.100000000000001" customHeight="1" x14ac:dyDescent="0.4">
      <c r="B3175" s="187" t="s">
        <v>446</v>
      </c>
      <c r="C3175" s="187" t="s">
        <v>452</v>
      </c>
      <c r="D3175" s="187" t="s">
        <v>399</v>
      </c>
      <c r="E3175" s="187" t="s">
        <v>403</v>
      </c>
      <c r="F3175" s="187">
        <v>5</v>
      </c>
      <c r="G3175" s="187"/>
      <c r="H3175" s="187"/>
      <c r="I3175" s="187" t="s">
        <v>404</v>
      </c>
      <c r="J3175" s="187" t="s">
        <v>433</v>
      </c>
      <c r="K3175" s="187"/>
      <c r="L3175" s="187">
        <v>2.2999999999999998</v>
      </c>
    </row>
    <row r="3176" spans="2:12" ht="20.100000000000001" customHeight="1" x14ac:dyDescent="0.4">
      <c r="B3176" s="187" t="s">
        <v>446</v>
      </c>
      <c r="C3176" s="187" t="s">
        <v>460</v>
      </c>
      <c r="D3176" s="187" t="s">
        <v>399</v>
      </c>
      <c r="E3176" s="187" t="s">
        <v>404</v>
      </c>
      <c r="F3176" s="187">
        <v>5</v>
      </c>
      <c r="G3176" s="187"/>
      <c r="H3176" s="187"/>
      <c r="I3176" s="187" t="s">
        <v>428</v>
      </c>
      <c r="J3176" s="187" t="s">
        <v>433</v>
      </c>
      <c r="K3176" s="187"/>
      <c r="L3176" s="187">
        <v>2.2999999999999998</v>
      </c>
    </row>
    <row r="3177" spans="2:12" ht="20.100000000000001" customHeight="1" x14ac:dyDescent="0.4">
      <c r="B3177" s="187" t="s">
        <v>446</v>
      </c>
      <c r="C3177" s="187" t="s">
        <v>459</v>
      </c>
      <c r="D3177" s="187" t="s">
        <v>419</v>
      </c>
      <c r="E3177" s="187" t="s">
        <v>438</v>
      </c>
      <c r="F3177" s="187">
        <v>6</v>
      </c>
      <c r="G3177" s="187"/>
      <c r="H3177" s="187"/>
      <c r="I3177" s="187" t="s">
        <v>412</v>
      </c>
      <c r="J3177" s="187" t="s">
        <v>464</v>
      </c>
      <c r="K3177" s="187">
        <v>0.55000000000000004</v>
      </c>
      <c r="L3177" s="187">
        <v>2.4</v>
      </c>
    </row>
    <row r="3178" spans="2:12" ht="20.100000000000001" customHeight="1" x14ac:dyDescent="0.4">
      <c r="B3178" s="187" t="s">
        <v>446</v>
      </c>
      <c r="C3178" s="187" t="s">
        <v>459</v>
      </c>
      <c r="D3178" s="187" t="s">
        <v>421</v>
      </c>
      <c r="E3178" s="187" t="s">
        <v>422</v>
      </c>
      <c r="F3178" s="187">
        <v>6</v>
      </c>
      <c r="G3178" s="187"/>
      <c r="H3178" s="187"/>
      <c r="I3178" s="187" t="s">
        <v>418</v>
      </c>
      <c r="J3178" s="187" t="s">
        <v>464</v>
      </c>
      <c r="K3178" s="187">
        <v>0.55000000000000004</v>
      </c>
      <c r="L3178" s="187">
        <v>2.4</v>
      </c>
    </row>
    <row r="3179" spans="2:12" ht="20.100000000000001" customHeight="1" x14ac:dyDescent="0.4">
      <c r="B3179" s="187" t="s">
        <v>446</v>
      </c>
      <c r="C3179" s="187" t="s">
        <v>459</v>
      </c>
      <c r="D3179" s="187" t="s">
        <v>421</v>
      </c>
      <c r="E3179" s="187" t="s">
        <v>439</v>
      </c>
      <c r="F3179" s="187">
        <v>6</v>
      </c>
      <c r="G3179" s="187"/>
      <c r="H3179" s="187"/>
      <c r="I3179" s="187" t="s">
        <v>412</v>
      </c>
      <c r="J3179" s="187" t="s">
        <v>464</v>
      </c>
      <c r="K3179" s="187">
        <v>0.55000000000000004</v>
      </c>
      <c r="L3179" s="187">
        <v>2.4</v>
      </c>
    </row>
    <row r="3180" spans="2:12" ht="20.100000000000001" customHeight="1" x14ac:dyDescent="0.4">
      <c r="B3180" s="187" t="s">
        <v>446</v>
      </c>
      <c r="C3180" s="187" t="s">
        <v>459</v>
      </c>
      <c r="D3180" s="187" t="s">
        <v>419</v>
      </c>
      <c r="E3180" s="187" t="s">
        <v>412</v>
      </c>
      <c r="F3180" s="187">
        <v>6</v>
      </c>
      <c r="G3180" s="187"/>
      <c r="H3180" s="187"/>
      <c r="I3180" s="187" t="s">
        <v>438</v>
      </c>
      <c r="J3180" s="187" t="s">
        <v>464</v>
      </c>
      <c r="K3180" s="187">
        <v>0.53</v>
      </c>
      <c r="L3180" s="187">
        <v>2.4</v>
      </c>
    </row>
    <row r="3181" spans="2:12" ht="20.100000000000001" customHeight="1" x14ac:dyDescent="0.4">
      <c r="B3181" s="187" t="s">
        <v>446</v>
      </c>
      <c r="C3181" s="187" t="s">
        <v>459</v>
      </c>
      <c r="D3181" s="187" t="s">
        <v>421</v>
      </c>
      <c r="E3181" s="187" t="s">
        <v>418</v>
      </c>
      <c r="F3181" s="187">
        <v>6</v>
      </c>
      <c r="G3181" s="187"/>
      <c r="H3181" s="187"/>
      <c r="I3181" s="187" t="s">
        <v>422</v>
      </c>
      <c r="J3181" s="187" t="s">
        <v>464</v>
      </c>
      <c r="K3181" s="187">
        <v>0.53</v>
      </c>
      <c r="L3181" s="187">
        <v>2.4</v>
      </c>
    </row>
    <row r="3182" spans="2:12" ht="20.100000000000001" customHeight="1" x14ac:dyDescent="0.4">
      <c r="B3182" s="187" t="s">
        <v>446</v>
      </c>
      <c r="C3182" s="187" t="s">
        <v>459</v>
      </c>
      <c r="D3182" s="187" t="s">
        <v>421</v>
      </c>
      <c r="E3182" s="187" t="s">
        <v>412</v>
      </c>
      <c r="F3182" s="187">
        <v>6</v>
      </c>
      <c r="G3182" s="187"/>
      <c r="H3182" s="187"/>
      <c r="I3182" s="187" t="s">
        <v>439</v>
      </c>
      <c r="J3182" s="187" t="s">
        <v>464</v>
      </c>
      <c r="K3182" s="187">
        <v>0.53</v>
      </c>
      <c r="L3182" s="187">
        <v>2.4</v>
      </c>
    </row>
    <row r="3183" spans="2:12" ht="20.100000000000001" customHeight="1" x14ac:dyDescent="0.4">
      <c r="B3183" s="187" t="s">
        <v>446</v>
      </c>
      <c r="C3183" s="187" t="s">
        <v>447</v>
      </c>
      <c r="D3183" s="187" t="s">
        <v>419</v>
      </c>
      <c r="E3183" s="187" t="s">
        <v>420</v>
      </c>
      <c r="F3183" s="187">
        <v>6</v>
      </c>
      <c r="G3183" s="187"/>
      <c r="H3183" s="187"/>
      <c r="I3183" s="187" t="s">
        <v>407</v>
      </c>
      <c r="J3183" s="187" t="s">
        <v>464</v>
      </c>
      <c r="K3183" s="187">
        <v>0.44</v>
      </c>
      <c r="L3183" s="187">
        <v>2.4</v>
      </c>
    </row>
    <row r="3184" spans="2:12" ht="20.100000000000001" customHeight="1" x14ac:dyDescent="0.4">
      <c r="B3184" s="187" t="s">
        <v>446</v>
      </c>
      <c r="C3184" s="187" t="s">
        <v>447</v>
      </c>
      <c r="D3184" s="187" t="s">
        <v>419</v>
      </c>
      <c r="E3184" s="187" t="s">
        <v>438</v>
      </c>
      <c r="F3184" s="187">
        <v>6</v>
      </c>
      <c r="G3184" s="187"/>
      <c r="H3184" s="187"/>
      <c r="I3184" s="187" t="s">
        <v>400</v>
      </c>
      <c r="J3184" s="187" t="s">
        <v>464</v>
      </c>
      <c r="K3184" s="187">
        <v>0.44</v>
      </c>
      <c r="L3184" s="187">
        <v>2.4</v>
      </c>
    </row>
    <row r="3185" spans="2:12" ht="20.100000000000001" customHeight="1" x14ac:dyDescent="0.4">
      <c r="B3185" s="187" t="s">
        <v>446</v>
      </c>
      <c r="C3185" s="187" t="s">
        <v>447</v>
      </c>
      <c r="D3185" s="187" t="s">
        <v>421</v>
      </c>
      <c r="E3185" s="187" t="s">
        <v>422</v>
      </c>
      <c r="F3185" s="187">
        <v>6</v>
      </c>
      <c r="G3185" s="187"/>
      <c r="H3185" s="187"/>
      <c r="I3185" s="187" t="s">
        <v>407</v>
      </c>
      <c r="J3185" s="187" t="s">
        <v>464</v>
      </c>
      <c r="K3185" s="187">
        <v>0.44</v>
      </c>
      <c r="L3185" s="187">
        <v>2.4</v>
      </c>
    </row>
    <row r="3186" spans="2:12" ht="20.100000000000001" customHeight="1" x14ac:dyDescent="0.4">
      <c r="B3186" s="187" t="s">
        <v>446</v>
      </c>
      <c r="C3186" s="187" t="s">
        <v>447</v>
      </c>
      <c r="D3186" s="187" t="s">
        <v>421</v>
      </c>
      <c r="E3186" s="187" t="s">
        <v>439</v>
      </c>
      <c r="F3186" s="187">
        <v>6</v>
      </c>
      <c r="G3186" s="187"/>
      <c r="H3186" s="187"/>
      <c r="I3186" s="187" t="s">
        <v>400</v>
      </c>
      <c r="J3186" s="187" t="s">
        <v>464</v>
      </c>
      <c r="K3186" s="187">
        <v>0.44</v>
      </c>
      <c r="L3186" s="187">
        <v>2.4</v>
      </c>
    </row>
    <row r="3187" spans="2:12" ht="20.100000000000001" customHeight="1" x14ac:dyDescent="0.4">
      <c r="B3187" s="187" t="s">
        <v>446</v>
      </c>
      <c r="C3187" s="187" t="s">
        <v>447</v>
      </c>
      <c r="D3187" s="187" t="s">
        <v>448</v>
      </c>
      <c r="E3187" s="187" t="s">
        <v>449</v>
      </c>
      <c r="F3187" s="187">
        <v>6</v>
      </c>
      <c r="G3187" s="187"/>
      <c r="H3187" s="187"/>
      <c r="I3187" s="187" t="s">
        <v>407</v>
      </c>
      <c r="J3187" s="187" t="s">
        <v>464</v>
      </c>
      <c r="K3187" s="187">
        <v>0.42</v>
      </c>
      <c r="L3187" s="187">
        <v>2.4</v>
      </c>
    </row>
    <row r="3188" spans="2:12" ht="20.100000000000001" customHeight="1" x14ac:dyDescent="0.4">
      <c r="B3188" s="187" t="s">
        <v>446</v>
      </c>
      <c r="C3188" s="187" t="s">
        <v>447</v>
      </c>
      <c r="D3188" s="187" t="s">
        <v>450</v>
      </c>
      <c r="E3188" s="187" t="s">
        <v>451</v>
      </c>
      <c r="F3188" s="187">
        <v>6</v>
      </c>
      <c r="G3188" s="187"/>
      <c r="H3188" s="187"/>
      <c r="I3188" s="187" t="s">
        <v>407</v>
      </c>
      <c r="J3188" s="187" t="s">
        <v>464</v>
      </c>
      <c r="K3188" s="187">
        <v>0.42</v>
      </c>
      <c r="L3188" s="187">
        <v>2.4</v>
      </c>
    </row>
    <row r="3189" spans="2:12" ht="20.100000000000001" customHeight="1" x14ac:dyDescent="0.4">
      <c r="B3189" s="187" t="s">
        <v>446</v>
      </c>
      <c r="C3189" s="187" t="s">
        <v>452</v>
      </c>
      <c r="D3189" s="187" t="s">
        <v>419</v>
      </c>
      <c r="E3189" s="187" t="s">
        <v>407</v>
      </c>
      <c r="F3189" s="187">
        <v>6</v>
      </c>
      <c r="G3189" s="187"/>
      <c r="H3189" s="187"/>
      <c r="I3189" s="187" t="s">
        <v>420</v>
      </c>
      <c r="J3189" s="187" t="s">
        <v>464</v>
      </c>
      <c r="K3189" s="187">
        <v>0.39</v>
      </c>
      <c r="L3189" s="187">
        <v>2.4</v>
      </c>
    </row>
    <row r="3190" spans="2:12" ht="20.100000000000001" customHeight="1" x14ac:dyDescent="0.4">
      <c r="B3190" s="187" t="s">
        <v>446</v>
      </c>
      <c r="C3190" s="187" t="s">
        <v>452</v>
      </c>
      <c r="D3190" s="187" t="s">
        <v>419</v>
      </c>
      <c r="E3190" s="187" t="s">
        <v>400</v>
      </c>
      <c r="F3190" s="187">
        <v>6</v>
      </c>
      <c r="G3190" s="187"/>
      <c r="H3190" s="187"/>
      <c r="I3190" s="187" t="s">
        <v>438</v>
      </c>
      <c r="J3190" s="187" t="s">
        <v>464</v>
      </c>
      <c r="K3190" s="187">
        <v>0.39</v>
      </c>
      <c r="L3190" s="187">
        <v>2.4</v>
      </c>
    </row>
    <row r="3191" spans="2:12" ht="20.100000000000001" customHeight="1" x14ac:dyDescent="0.4">
      <c r="B3191" s="187" t="s">
        <v>446</v>
      </c>
      <c r="C3191" s="187" t="s">
        <v>452</v>
      </c>
      <c r="D3191" s="187" t="s">
        <v>421</v>
      </c>
      <c r="E3191" s="187" t="s">
        <v>407</v>
      </c>
      <c r="F3191" s="187">
        <v>6</v>
      </c>
      <c r="G3191" s="187"/>
      <c r="H3191" s="187"/>
      <c r="I3191" s="187" t="s">
        <v>422</v>
      </c>
      <c r="J3191" s="187" t="s">
        <v>464</v>
      </c>
      <c r="K3191" s="187">
        <v>0.39</v>
      </c>
      <c r="L3191" s="187">
        <v>2.4</v>
      </c>
    </row>
    <row r="3192" spans="2:12" ht="20.100000000000001" customHeight="1" x14ac:dyDescent="0.4">
      <c r="B3192" s="187" t="s">
        <v>446</v>
      </c>
      <c r="C3192" s="187" t="s">
        <v>452</v>
      </c>
      <c r="D3192" s="187" t="s">
        <v>421</v>
      </c>
      <c r="E3192" s="187" t="s">
        <v>400</v>
      </c>
      <c r="F3192" s="187">
        <v>6</v>
      </c>
      <c r="G3192" s="187"/>
      <c r="H3192" s="187"/>
      <c r="I3192" s="187" t="s">
        <v>439</v>
      </c>
      <c r="J3192" s="187" t="s">
        <v>464</v>
      </c>
      <c r="K3192" s="187">
        <v>0.39</v>
      </c>
      <c r="L3192" s="187">
        <v>2.4</v>
      </c>
    </row>
    <row r="3193" spans="2:12" ht="20.100000000000001" customHeight="1" x14ac:dyDescent="0.4">
      <c r="B3193" s="187" t="s">
        <v>446</v>
      </c>
      <c r="C3193" s="187" t="s">
        <v>452</v>
      </c>
      <c r="D3193" s="187" t="s">
        <v>448</v>
      </c>
      <c r="E3193" s="187" t="s">
        <v>407</v>
      </c>
      <c r="F3193" s="187">
        <v>6</v>
      </c>
      <c r="G3193" s="187"/>
      <c r="H3193" s="187"/>
      <c r="I3193" s="187" t="s">
        <v>449</v>
      </c>
      <c r="J3193" s="187" t="s">
        <v>464</v>
      </c>
      <c r="K3193" s="187">
        <v>0.38</v>
      </c>
      <c r="L3193" s="187">
        <v>2.4</v>
      </c>
    </row>
    <row r="3194" spans="2:12" ht="20.100000000000001" customHeight="1" x14ac:dyDescent="0.4">
      <c r="B3194" s="187" t="s">
        <v>446</v>
      </c>
      <c r="C3194" s="187" t="s">
        <v>452</v>
      </c>
      <c r="D3194" s="187" t="s">
        <v>450</v>
      </c>
      <c r="E3194" s="187" t="s">
        <v>407</v>
      </c>
      <c r="F3194" s="187">
        <v>6</v>
      </c>
      <c r="G3194" s="187"/>
      <c r="H3194" s="187"/>
      <c r="I3194" s="187" t="s">
        <v>451</v>
      </c>
      <c r="J3194" s="187" t="s">
        <v>464</v>
      </c>
      <c r="K3194" s="187">
        <v>0.38</v>
      </c>
      <c r="L3194" s="187">
        <v>2.4</v>
      </c>
    </row>
    <row r="3195" spans="2:12" ht="20.100000000000001" customHeight="1" x14ac:dyDescent="0.4">
      <c r="B3195" s="187" t="s">
        <v>446</v>
      </c>
      <c r="C3195" s="187" t="s">
        <v>460</v>
      </c>
      <c r="D3195" s="187" t="s">
        <v>419</v>
      </c>
      <c r="E3195" s="187" t="s">
        <v>438</v>
      </c>
      <c r="F3195" s="187">
        <v>6</v>
      </c>
      <c r="G3195" s="187"/>
      <c r="H3195" s="187"/>
      <c r="I3195" s="187" t="s">
        <v>429</v>
      </c>
      <c r="J3195" s="187" t="s">
        <v>464</v>
      </c>
      <c r="K3195" s="187">
        <v>0.4</v>
      </c>
      <c r="L3195" s="187">
        <v>2.4</v>
      </c>
    </row>
    <row r="3196" spans="2:12" ht="20.100000000000001" customHeight="1" x14ac:dyDescent="0.4">
      <c r="B3196" s="187" t="s">
        <v>446</v>
      </c>
      <c r="C3196" s="187" t="s">
        <v>460</v>
      </c>
      <c r="D3196" s="187" t="s">
        <v>421</v>
      </c>
      <c r="E3196" s="187" t="s">
        <v>439</v>
      </c>
      <c r="F3196" s="187">
        <v>6</v>
      </c>
      <c r="G3196" s="187"/>
      <c r="H3196" s="187"/>
      <c r="I3196" s="187" t="s">
        <v>429</v>
      </c>
      <c r="J3196" s="187" t="s">
        <v>464</v>
      </c>
      <c r="K3196" s="187">
        <v>0.4</v>
      </c>
      <c r="L3196" s="187">
        <v>2.4</v>
      </c>
    </row>
    <row r="3197" spans="2:12" ht="20.100000000000001" customHeight="1" x14ac:dyDescent="0.4">
      <c r="B3197" s="187" t="s">
        <v>446</v>
      </c>
      <c r="C3197" s="187" t="s">
        <v>460</v>
      </c>
      <c r="D3197" s="187" t="s">
        <v>419</v>
      </c>
      <c r="E3197" s="187" t="s">
        <v>429</v>
      </c>
      <c r="F3197" s="187">
        <v>6</v>
      </c>
      <c r="G3197" s="187"/>
      <c r="H3197" s="187"/>
      <c r="I3197" s="187" t="s">
        <v>438</v>
      </c>
      <c r="J3197" s="187" t="s">
        <v>464</v>
      </c>
      <c r="K3197" s="187">
        <v>0.37</v>
      </c>
      <c r="L3197" s="187">
        <v>2.4</v>
      </c>
    </row>
    <row r="3198" spans="2:12" ht="20.100000000000001" customHeight="1" x14ac:dyDescent="0.4">
      <c r="B3198" s="187" t="s">
        <v>446</v>
      </c>
      <c r="C3198" s="187" t="s">
        <v>460</v>
      </c>
      <c r="D3198" s="187" t="s">
        <v>421</v>
      </c>
      <c r="E3198" s="187" t="s">
        <v>429</v>
      </c>
      <c r="F3198" s="187">
        <v>6</v>
      </c>
      <c r="G3198" s="187"/>
      <c r="H3198" s="187"/>
      <c r="I3198" s="187" t="s">
        <v>439</v>
      </c>
      <c r="J3198" s="187" t="s">
        <v>464</v>
      </c>
      <c r="K3198" s="187">
        <v>0.37</v>
      </c>
      <c r="L3198" s="187">
        <v>2.4</v>
      </c>
    </row>
    <row r="3199" spans="2:12" ht="20.100000000000001" customHeight="1" x14ac:dyDescent="0.4">
      <c r="B3199" s="187" t="s">
        <v>446</v>
      </c>
      <c r="C3199" s="187" t="s">
        <v>459</v>
      </c>
      <c r="D3199" s="187" t="s">
        <v>419</v>
      </c>
      <c r="E3199" s="187" t="s">
        <v>420</v>
      </c>
      <c r="F3199" s="187">
        <v>6</v>
      </c>
      <c r="G3199" s="187"/>
      <c r="H3199" s="187"/>
      <c r="I3199" s="187" t="s">
        <v>418</v>
      </c>
      <c r="J3199" s="187" t="s">
        <v>464</v>
      </c>
      <c r="K3199" s="187">
        <v>0.55000000000000004</v>
      </c>
      <c r="L3199" s="187">
        <v>2.5</v>
      </c>
    </row>
    <row r="3200" spans="2:12" ht="20.100000000000001" customHeight="1" x14ac:dyDescent="0.4">
      <c r="B3200" s="187" t="s">
        <v>446</v>
      </c>
      <c r="C3200" s="187" t="s">
        <v>459</v>
      </c>
      <c r="D3200" s="187" t="s">
        <v>448</v>
      </c>
      <c r="E3200" s="187" t="s">
        <v>449</v>
      </c>
      <c r="F3200" s="187">
        <v>6</v>
      </c>
      <c r="G3200" s="187"/>
      <c r="H3200" s="187"/>
      <c r="I3200" s="187" t="s">
        <v>418</v>
      </c>
      <c r="J3200" s="187" t="s">
        <v>464</v>
      </c>
      <c r="K3200" s="187">
        <v>0.52</v>
      </c>
      <c r="L3200" s="187">
        <v>2.5</v>
      </c>
    </row>
    <row r="3201" spans="2:12" ht="20.100000000000001" customHeight="1" x14ac:dyDescent="0.4">
      <c r="B3201" s="187" t="s">
        <v>446</v>
      </c>
      <c r="C3201" s="187" t="s">
        <v>459</v>
      </c>
      <c r="D3201" s="187" t="s">
        <v>450</v>
      </c>
      <c r="E3201" s="187" t="s">
        <v>451</v>
      </c>
      <c r="F3201" s="187">
        <v>6</v>
      </c>
      <c r="G3201" s="187"/>
      <c r="H3201" s="187"/>
      <c r="I3201" s="187" t="s">
        <v>418</v>
      </c>
      <c r="J3201" s="187" t="s">
        <v>464</v>
      </c>
      <c r="K3201" s="187">
        <v>0.52</v>
      </c>
      <c r="L3201" s="187">
        <v>2.5</v>
      </c>
    </row>
    <row r="3202" spans="2:12" ht="20.100000000000001" customHeight="1" x14ac:dyDescent="0.4">
      <c r="B3202" s="187" t="s">
        <v>446</v>
      </c>
      <c r="C3202" s="187" t="s">
        <v>459</v>
      </c>
      <c r="D3202" s="187" t="s">
        <v>419</v>
      </c>
      <c r="E3202" s="187" t="s">
        <v>418</v>
      </c>
      <c r="F3202" s="187">
        <v>6</v>
      </c>
      <c r="G3202" s="187"/>
      <c r="H3202" s="187"/>
      <c r="I3202" s="187" t="s">
        <v>420</v>
      </c>
      <c r="J3202" s="187" t="s">
        <v>464</v>
      </c>
      <c r="K3202" s="187">
        <v>0.53</v>
      </c>
      <c r="L3202" s="187">
        <v>2.5</v>
      </c>
    </row>
    <row r="3203" spans="2:12" ht="20.100000000000001" customHeight="1" x14ac:dyDescent="0.4">
      <c r="B3203" s="187" t="s">
        <v>446</v>
      </c>
      <c r="C3203" s="187" t="s">
        <v>459</v>
      </c>
      <c r="D3203" s="187" t="s">
        <v>448</v>
      </c>
      <c r="E3203" s="187" t="s">
        <v>418</v>
      </c>
      <c r="F3203" s="187">
        <v>6</v>
      </c>
      <c r="G3203" s="187"/>
      <c r="H3203" s="187"/>
      <c r="I3203" s="187" t="s">
        <v>449</v>
      </c>
      <c r="J3203" s="187" t="s">
        <v>464</v>
      </c>
      <c r="K3203" s="187">
        <v>0.52</v>
      </c>
      <c r="L3203" s="187">
        <v>2.5</v>
      </c>
    </row>
    <row r="3204" spans="2:12" ht="20.100000000000001" customHeight="1" x14ac:dyDescent="0.4">
      <c r="B3204" s="187" t="s">
        <v>446</v>
      </c>
      <c r="C3204" s="187" t="s">
        <v>459</v>
      </c>
      <c r="D3204" s="187" t="s">
        <v>450</v>
      </c>
      <c r="E3204" s="187" t="s">
        <v>418</v>
      </c>
      <c r="F3204" s="187">
        <v>6</v>
      </c>
      <c r="G3204" s="187"/>
      <c r="H3204" s="187"/>
      <c r="I3204" s="187" t="s">
        <v>451</v>
      </c>
      <c r="J3204" s="187" t="s">
        <v>464</v>
      </c>
      <c r="K3204" s="187">
        <v>0.52</v>
      </c>
      <c r="L3204" s="187">
        <v>2.5</v>
      </c>
    </row>
    <row r="3205" spans="2:12" ht="20.100000000000001" customHeight="1" x14ac:dyDescent="0.4">
      <c r="B3205" s="187" t="s">
        <v>446</v>
      </c>
      <c r="C3205" s="187" t="s">
        <v>465</v>
      </c>
      <c r="D3205" s="187" t="s">
        <v>419</v>
      </c>
      <c r="E3205" s="187" t="s">
        <v>438</v>
      </c>
      <c r="F3205" s="187">
        <v>16</v>
      </c>
      <c r="G3205" s="187"/>
      <c r="H3205" s="187"/>
      <c r="I3205" s="187" t="s">
        <v>444</v>
      </c>
      <c r="J3205" s="187" t="s">
        <v>433</v>
      </c>
      <c r="K3205" s="187">
        <v>0.7</v>
      </c>
      <c r="L3205" s="187">
        <v>2.5</v>
      </c>
    </row>
    <row r="3206" spans="2:12" ht="20.100000000000001" customHeight="1" x14ac:dyDescent="0.4">
      <c r="B3206" s="187" t="s">
        <v>446</v>
      </c>
      <c r="C3206" s="187" t="s">
        <v>465</v>
      </c>
      <c r="D3206" s="187" t="s">
        <v>419</v>
      </c>
      <c r="E3206" s="187" t="s">
        <v>438</v>
      </c>
      <c r="F3206" s="187">
        <v>16</v>
      </c>
      <c r="G3206" s="187"/>
      <c r="H3206" s="187"/>
      <c r="I3206" s="187" t="s">
        <v>434</v>
      </c>
      <c r="J3206" s="187" t="s">
        <v>433</v>
      </c>
      <c r="K3206" s="187">
        <v>0.7</v>
      </c>
      <c r="L3206" s="187">
        <v>2.5</v>
      </c>
    </row>
    <row r="3207" spans="2:12" ht="20.100000000000001" customHeight="1" x14ac:dyDescent="0.4">
      <c r="B3207" s="187" t="s">
        <v>446</v>
      </c>
      <c r="C3207" s="187" t="s">
        <v>465</v>
      </c>
      <c r="D3207" s="187" t="s">
        <v>421</v>
      </c>
      <c r="E3207" s="187" t="s">
        <v>422</v>
      </c>
      <c r="F3207" s="187">
        <v>16</v>
      </c>
      <c r="G3207" s="187"/>
      <c r="H3207" s="187"/>
      <c r="I3207" s="187" t="s">
        <v>442</v>
      </c>
      <c r="J3207" s="187" t="s">
        <v>433</v>
      </c>
      <c r="K3207" s="187">
        <v>0.71</v>
      </c>
      <c r="L3207" s="187">
        <v>2.5</v>
      </c>
    </row>
    <row r="3208" spans="2:12" ht="20.100000000000001" customHeight="1" x14ac:dyDescent="0.4">
      <c r="B3208" s="187" t="s">
        <v>446</v>
      </c>
      <c r="C3208" s="187" t="s">
        <v>465</v>
      </c>
      <c r="D3208" s="187" t="s">
        <v>421</v>
      </c>
      <c r="E3208" s="187" t="s">
        <v>439</v>
      </c>
      <c r="F3208" s="187">
        <v>16</v>
      </c>
      <c r="G3208" s="187"/>
      <c r="H3208" s="187"/>
      <c r="I3208" s="187" t="s">
        <v>444</v>
      </c>
      <c r="J3208" s="187" t="s">
        <v>433</v>
      </c>
      <c r="K3208" s="187">
        <v>0.7</v>
      </c>
      <c r="L3208" s="187">
        <v>2.5</v>
      </c>
    </row>
    <row r="3209" spans="2:12" ht="20.100000000000001" customHeight="1" x14ac:dyDescent="0.4">
      <c r="B3209" s="187" t="s">
        <v>446</v>
      </c>
      <c r="C3209" s="187" t="s">
        <v>465</v>
      </c>
      <c r="D3209" s="187" t="s">
        <v>421</v>
      </c>
      <c r="E3209" s="187" t="s">
        <v>439</v>
      </c>
      <c r="F3209" s="187">
        <v>16</v>
      </c>
      <c r="G3209" s="187"/>
      <c r="H3209" s="187"/>
      <c r="I3209" s="187" t="s">
        <v>434</v>
      </c>
      <c r="J3209" s="187" t="s">
        <v>433</v>
      </c>
      <c r="K3209" s="187">
        <v>0.7</v>
      </c>
      <c r="L3209" s="187">
        <v>2.5</v>
      </c>
    </row>
    <row r="3210" spans="2:12" ht="20.100000000000001" customHeight="1" x14ac:dyDescent="0.4">
      <c r="B3210" s="187" t="s">
        <v>446</v>
      </c>
      <c r="C3210" s="187" t="s">
        <v>465</v>
      </c>
      <c r="D3210" s="187" t="s">
        <v>419</v>
      </c>
      <c r="E3210" s="187" t="s">
        <v>444</v>
      </c>
      <c r="F3210" s="187">
        <v>16</v>
      </c>
      <c r="G3210" s="187"/>
      <c r="H3210" s="187"/>
      <c r="I3210" s="187" t="s">
        <v>438</v>
      </c>
      <c r="J3210" s="187" t="s">
        <v>433</v>
      </c>
      <c r="K3210" s="187">
        <v>0.75</v>
      </c>
      <c r="L3210" s="187">
        <v>2.5</v>
      </c>
    </row>
    <row r="3211" spans="2:12" ht="20.100000000000001" customHeight="1" x14ac:dyDescent="0.4">
      <c r="B3211" s="187" t="s">
        <v>446</v>
      </c>
      <c r="C3211" s="187" t="s">
        <v>465</v>
      </c>
      <c r="D3211" s="187" t="s">
        <v>419</v>
      </c>
      <c r="E3211" s="187" t="s">
        <v>434</v>
      </c>
      <c r="F3211" s="187">
        <v>16</v>
      </c>
      <c r="G3211" s="187"/>
      <c r="H3211" s="187"/>
      <c r="I3211" s="187" t="s">
        <v>438</v>
      </c>
      <c r="J3211" s="187" t="s">
        <v>433</v>
      </c>
      <c r="K3211" s="187">
        <v>0.74</v>
      </c>
      <c r="L3211" s="187">
        <v>2.5</v>
      </c>
    </row>
    <row r="3212" spans="2:12" ht="20.100000000000001" customHeight="1" x14ac:dyDescent="0.4">
      <c r="B3212" s="187" t="s">
        <v>446</v>
      </c>
      <c r="C3212" s="187" t="s">
        <v>465</v>
      </c>
      <c r="D3212" s="187" t="s">
        <v>421</v>
      </c>
      <c r="E3212" s="187" t="s">
        <v>442</v>
      </c>
      <c r="F3212" s="187">
        <v>16</v>
      </c>
      <c r="G3212" s="187"/>
      <c r="H3212" s="187"/>
      <c r="I3212" s="187" t="s">
        <v>422</v>
      </c>
      <c r="J3212" s="187" t="s">
        <v>433</v>
      </c>
      <c r="K3212" s="187">
        <v>0.74</v>
      </c>
      <c r="L3212" s="187">
        <v>2.5</v>
      </c>
    </row>
    <row r="3213" spans="2:12" ht="20.100000000000001" customHeight="1" x14ac:dyDescent="0.4">
      <c r="B3213" s="187" t="s">
        <v>446</v>
      </c>
      <c r="C3213" s="187" t="s">
        <v>465</v>
      </c>
      <c r="D3213" s="187" t="s">
        <v>421</v>
      </c>
      <c r="E3213" s="187" t="s">
        <v>444</v>
      </c>
      <c r="F3213" s="187">
        <v>16</v>
      </c>
      <c r="G3213" s="187"/>
      <c r="H3213" s="187"/>
      <c r="I3213" s="187" t="s">
        <v>439</v>
      </c>
      <c r="J3213" s="187" t="s">
        <v>433</v>
      </c>
      <c r="K3213" s="187">
        <v>0.75</v>
      </c>
      <c r="L3213" s="187">
        <v>2.5</v>
      </c>
    </row>
    <row r="3214" spans="2:12" ht="20.100000000000001" customHeight="1" x14ac:dyDescent="0.4">
      <c r="B3214" s="187" t="s">
        <v>446</v>
      </c>
      <c r="C3214" s="187" t="s">
        <v>465</v>
      </c>
      <c r="D3214" s="187" t="s">
        <v>421</v>
      </c>
      <c r="E3214" s="187" t="s">
        <v>434</v>
      </c>
      <c r="F3214" s="187">
        <v>16</v>
      </c>
      <c r="G3214" s="187"/>
      <c r="H3214" s="187"/>
      <c r="I3214" s="187" t="s">
        <v>439</v>
      </c>
      <c r="J3214" s="187" t="s">
        <v>433</v>
      </c>
      <c r="K3214" s="187">
        <v>0.74</v>
      </c>
      <c r="L3214" s="187">
        <v>2.5</v>
      </c>
    </row>
    <row r="3215" spans="2:12" ht="20.100000000000001" customHeight="1" x14ac:dyDescent="0.4">
      <c r="B3215" s="187" t="s">
        <v>446</v>
      </c>
      <c r="C3215" s="187" t="s">
        <v>459</v>
      </c>
      <c r="D3215" s="187" t="s">
        <v>399</v>
      </c>
      <c r="E3215" s="187" t="s">
        <v>404</v>
      </c>
      <c r="F3215" s="187">
        <v>6</v>
      </c>
      <c r="G3215" s="187"/>
      <c r="H3215" s="187"/>
      <c r="I3215" s="187" t="s">
        <v>411</v>
      </c>
      <c r="J3215" s="187" t="s">
        <v>464</v>
      </c>
      <c r="K3215" s="187"/>
      <c r="L3215" s="187">
        <v>2.5</v>
      </c>
    </row>
    <row r="3216" spans="2:12" ht="20.100000000000001" customHeight="1" x14ac:dyDescent="0.4">
      <c r="B3216" s="187" t="s">
        <v>446</v>
      </c>
      <c r="C3216" s="187" t="s">
        <v>447</v>
      </c>
      <c r="D3216" s="187" t="s">
        <v>399</v>
      </c>
      <c r="E3216" s="187" t="s">
        <v>404</v>
      </c>
      <c r="F3216" s="187">
        <v>6</v>
      </c>
      <c r="G3216" s="187"/>
      <c r="H3216" s="187"/>
      <c r="I3216" s="187" t="s">
        <v>403</v>
      </c>
      <c r="J3216" s="187" t="s">
        <v>464</v>
      </c>
      <c r="K3216" s="187"/>
      <c r="L3216" s="187">
        <v>2.5</v>
      </c>
    </row>
    <row r="3217" spans="2:12" ht="20.100000000000001" customHeight="1" x14ac:dyDescent="0.4">
      <c r="B3217" s="187" t="s">
        <v>446</v>
      </c>
      <c r="C3217" s="187" t="s">
        <v>452</v>
      </c>
      <c r="D3217" s="187" t="s">
        <v>399</v>
      </c>
      <c r="E3217" s="187" t="s">
        <v>403</v>
      </c>
      <c r="F3217" s="187">
        <v>6</v>
      </c>
      <c r="G3217" s="187"/>
      <c r="H3217" s="187"/>
      <c r="I3217" s="187" t="s">
        <v>404</v>
      </c>
      <c r="J3217" s="187" t="s">
        <v>464</v>
      </c>
      <c r="K3217" s="187"/>
      <c r="L3217" s="187">
        <v>2.5</v>
      </c>
    </row>
    <row r="3218" spans="2:12" ht="20.100000000000001" customHeight="1" x14ac:dyDescent="0.4">
      <c r="B3218" s="187" t="s">
        <v>446</v>
      </c>
      <c r="C3218" s="187" t="s">
        <v>460</v>
      </c>
      <c r="D3218" s="187" t="s">
        <v>399</v>
      </c>
      <c r="E3218" s="187" t="s">
        <v>404</v>
      </c>
      <c r="F3218" s="187">
        <v>6</v>
      </c>
      <c r="G3218" s="187"/>
      <c r="H3218" s="187"/>
      <c r="I3218" s="187" t="s">
        <v>428</v>
      </c>
      <c r="J3218" s="187" t="s">
        <v>464</v>
      </c>
      <c r="K3218" s="187"/>
      <c r="L3218" s="187">
        <v>2.5</v>
      </c>
    </row>
    <row r="3219" spans="2:12" ht="20.100000000000001" customHeight="1" x14ac:dyDescent="0.4">
      <c r="B3219" s="187" t="s">
        <v>446</v>
      </c>
      <c r="C3219" s="187" t="s">
        <v>465</v>
      </c>
      <c r="D3219" s="187" t="s">
        <v>399</v>
      </c>
      <c r="E3219" s="187" t="s">
        <v>404</v>
      </c>
      <c r="F3219" s="187">
        <v>16</v>
      </c>
      <c r="G3219" s="187"/>
      <c r="H3219" s="187"/>
      <c r="I3219" s="187" t="s">
        <v>404</v>
      </c>
      <c r="J3219" s="187" t="s">
        <v>433</v>
      </c>
      <c r="K3219" s="187">
        <v>0.8</v>
      </c>
      <c r="L3219" s="187">
        <v>2.6</v>
      </c>
    </row>
    <row r="3220" spans="2:12" ht="20.100000000000001" customHeight="1" x14ac:dyDescent="0.4">
      <c r="B3220" s="187" t="s">
        <v>446</v>
      </c>
      <c r="C3220" s="187" t="s">
        <v>465</v>
      </c>
      <c r="D3220" s="187" t="s">
        <v>399</v>
      </c>
      <c r="E3220" s="187" t="s">
        <v>444</v>
      </c>
      <c r="F3220" s="187">
        <v>16</v>
      </c>
      <c r="G3220" s="187"/>
      <c r="H3220" s="187"/>
      <c r="I3220" s="187" t="s">
        <v>444</v>
      </c>
      <c r="J3220" s="187" t="s">
        <v>433</v>
      </c>
      <c r="K3220" s="187">
        <v>0.78</v>
      </c>
      <c r="L3220" s="187">
        <v>2.6</v>
      </c>
    </row>
    <row r="3221" spans="2:12" ht="20.100000000000001" customHeight="1" x14ac:dyDescent="0.4">
      <c r="B3221" s="187" t="s">
        <v>446</v>
      </c>
      <c r="C3221" s="187" t="s">
        <v>465</v>
      </c>
      <c r="D3221" s="187" t="s">
        <v>399</v>
      </c>
      <c r="E3221" s="187" t="s">
        <v>434</v>
      </c>
      <c r="F3221" s="187">
        <v>16</v>
      </c>
      <c r="G3221" s="187"/>
      <c r="H3221" s="187"/>
      <c r="I3221" s="187" t="s">
        <v>434</v>
      </c>
      <c r="J3221" s="187" t="s">
        <v>433</v>
      </c>
      <c r="K3221" s="187">
        <v>0.76</v>
      </c>
      <c r="L3221" s="187">
        <v>2.6</v>
      </c>
    </row>
    <row r="3222" spans="2:12" ht="20.100000000000001" customHeight="1" x14ac:dyDescent="0.4">
      <c r="B3222" s="187" t="s">
        <v>446</v>
      </c>
      <c r="C3222" s="187" t="s">
        <v>465</v>
      </c>
      <c r="D3222" s="187" t="s">
        <v>405</v>
      </c>
      <c r="E3222" s="187" t="s">
        <v>406</v>
      </c>
      <c r="F3222" s="187">
        <v>16</v>
      </c>
      <c r="G3222" s="187"/>
      <c r="H3222" s="187"/>
      <c r="I3222" s="187" t="s">
        <v>404</v>
      </c>
      <c r="J3222" s="187" t="s">
        <v>433</v>
      </c>
      <c r="K3222" s="187">
        <v>0.78</v>
      </c>
      <c r="L3222" s="187">
        <v>2.6</v>
      </c>
    </row>
    <row r="3223" spans="2:12" ht="20.100000000000001" customHeight="1" x14ac:dyDescent="0.4">
      <c r="B3223" s="187" t="s">
        <v>446</v>
      </c>
      <c r="C3223" s="187" t="s">
        <v>465</v>
      </c>
      <c r="D3223" s="187" t="s">
        <v>405</v>
      </c>
      <c r="E3223" s="187" t="s">
        <v>406</v>
      </c>
      <c r="F3223" s="187">
        <v>16</v>
      </c>
      <c r="G3223" s="187"/>
      <c r="H3223" s="187"/>
      <c r="I3223" s="187" t="s">
        <v>444</v>
      </c>
      <c r="J3223" s="187" t="s">
        <v>433</v>
      </c>
      <c r="K3223" s="187">
        <v>0.78</v>
      </c>
      <c r="L3223" s="187">
        <v>2.6</v>
      </c>
    </row>
    <row r="3224" spans="2:12" ht="20.100000000000001" customHeight="1" x14ac:dyDescent="0.4">
      <c r="B3224" s="187" t="s">
        <v>446</v>
      </c>
      <c r="C3224" s="187" t="s">
        <v>465</v>
      </c>
      <c r="D3224" s="187" t="s">
        <v>405</v>
      </c>
      <c r="E3224" s="187" t="s">
        <v>406</v>
      </c>
      <c r="F3224" s="187">
        <v>16</v>
      </c>
      <c r="G3224" s="187"/>
      <c r="H3224" s="187"/>
      <c r="I3224" s="187" t="s">
        <v>434</v>
      </c>
      <c r="J3224" s="187" t="s">
        <v>433</v>
      </c>
      <c r="K3224" s="187">
        <v>0.78</v>
      </c>
      <c r="L3224" s="187">
        <v>2.6</v>
      </c>
    </row>
    <row r="3225" spans="2:12" ht="20.100000000000001" customHeight="1" x14ac:dyDescent="0.4">
      <c r="B3225" s="187" t="s">
        <v>446</v>
      </c>
      <c r="C3225" s="187" t="s">
        <v>465</v>
      </c>
      <c r="D3225" s="187" t="s">
        <v>408</v>
      </c>
      <c r="E3225" s="187" t="s">
        <v>409</v>
      </c>
      <c r="F3225" s="187">
        <v>16</v>
      </c>
      <c r="G3225" s="187"/>
      <c r="H3225" s="187"/>
      <c r="I3225" s="187" t="s">
        <v>404</v>
      </c>
      <c r="J3225" s="187" t="s">
        <v>433</v>
      </c>
      <c r="K3225" s="187">
        <v>0.77</v>
      </c>
      <c r="L3225" s="187">
        <v>2.6</v>
      </c>
    </row>
    <row r="3226" spans="2:12" ht="20.100000000000001" customHeight="1" x14ac:dyDescent="0.4">
      <c r="B3226" s="187" t="s">
        <v>446</v>
      </c>
      <c r="C3226" s="187" t="s">
        <v>465</v>
      </c>
      <c r="D3226" s="187" t="s">
        <v>408</v>
      </c>
      <c r="E3226" s="187" t="s">
        <v>409</v>
      </c>
      <c r="F3226" s="187">
        <v>16</v>
      </c>
      <c r="G3226" s="187"/>
      <c r="H3226" s="187"/>
      <c r="I3226" s="187" t="s">
        <v>444</v>
      </c>
      <c r="J3226" s="187" t="s">
        <v>433</v>
      </c>
      <c r="K3226" s="187">
        <v>0.77</v>
      </c>
      <c r="L3226" s="187">
        <v>2.6</v>
      </c>
    </row>
    <row r="3227" spans="2:12" ht="20.100000000000001" customHeight="1" x14ac:dyDescent="0.4">
      <c r="B3227" s="187" t="s">
        <v>446</v>
      </c>
      <c r="C3227" s="187" t="s">
        <v>465</v>
      </c>
      <c r="D3227" s="187" t="s">
        <v>408</v>
      </c>
      <c r="E3227" s="187" t="s">
        <v>409</v>
      </c>
      <c r="F3227" s="187">
        <v>16</v>
      </c>
      <c r="G3227" s="187"/>
      <c r="H3227" s="187"/>
      <c r="I3227" s="187" t="s">
        <v>434</v>
      </c>
      <c r="J3227" s="187" t="s">
        <v>433</v>
      </c>
      <c r="K3227" s="187">
        <v>0.76</v>
      </c>
      <c r="L3227" s="187">
        <v>2.6</v>
      </c>
    </row>
    <row r="3228" spans="2:12" ht="20.100000000000001" customHeight="1" x14ac:dyDescent="0.4">
      <c r="B3228" s="187" t="s">
        <v>446</v>
      </c>
      <c r="C3228" s="187" t="s">
        <v>465</v>
      </c>
      <c r="D3228" s="187" t="s">
        <v>419</v>
      </c>
      <c r="E3228" s="187" t="s">
        <v>420</v>
      </c>
      <c r="F3228" s="187">
        <v>16</v>
      </c>
      <c r="G3228" s="187"/>
      <c r="H3228" s="187"/>
      <c r="I3228" s="187" t="s">
        <v>404</v>
      </c>
      <c r="J3228" s="187" t="s">
        <v>433</v>
      </c>
      <c r="K3228" s="187">
        <v>0.72</v>
      </c>
      <c r="L3228" s="187">
        <v>2.6</v>
      </c>
    </row>
    <row r="3229" spans="2:12" ht="20.100000000000001" customHeight="1" x14ac:dyDescent="0.4">
      <c r="B3229" s="187" t="s">
        <v>446</v>
      </c>
      <c r="C3229" s="187" t="s">
        <v>465</v>
      </c>
      <c r="D3229" s="187" t="s">
        <v>421</v>
      </c>
      <c r="E3229" s="187" t="s">
        <v>422</v>
      </c>
      <c r="F3229" s="187">
        <v>16</v>
      </c>
      <c r="G3229" s="187"/>
      <c r="H3229" s="187"/>
      <c r="I3229" s="187" t="s">
        <v>404</v>
      </c>
      <c r="J3229" s="187" t="s">
        <v>433</v>
      </c>
      <c r="K3229" s="187">
        <v>0.72</v>
      </c>
      <c r="L3229" s="187">
        <v>2.6</v>
      </c>
    </row>
    <row r="3230" spans="2:12" ht="20.100000000000001" customHeight="1" x14ac:dyDescent="0.4">
      <c r="B3230" s="187" t="s">
        <v>446</v>
      </c>
      <c r="C3230" s="187" t="s">
        <v>465</v>
      </c>
      <c r="D3230" s="187" t="s">
        <v>453</v>
      </c>
      <c r="E3230" s="187" t="s">
        <v>404</v>
      </c>
      <c r="F3230" s="187">
        <v>16</v>
      </c>
      <c r="G3230" s="187"/>
      <c r="H3230" s="187"/>
      <c r="I3230" s="187" t="s">
        <v>454</v>
      </c>
      <c r="J3230" s="187" t="s">
        <v>433</v>
      </c>
      <c r="K3230" s="187">
        <v>0.79</v>
      </c>
      <c r="L3230" s="187">
        <v>2.6</v>
      </c>
    </row>
    <row r="3231" spans="2:12" ht="20.100000000000001" customHeight="1" x14ac:dyDescent="0.4">
      <c r="B3231" s="187" t="s">
        <v>446</v>
      </c>
      <c r="C3231" s="187" t="s">
        <v>465</v>
      </c>
      <c r="D3231" s="187" t="s">
        <v>453</v>
      </c>
      <c r="E3231" s="187" t="s">
        <v>444</v>
      </c>
      <c r="F3231" s="187">
        <v>16</v>
      </c>
      <c r="G3231" s="187"/>
      <c r="H3231" s="187"/>
      <c r="I3231" s="187" t="s">
        <v>454</v>
      </c>
      <c r="J3231" s="187" t="s">
        <v>433</v>
      </c>
      <c r="K3231" s="187">
        <v>0.78</v>
      </c>
      <c r="L3231" s="187">
        <v>2.6</v>
      </c>
    </row>
    <row r="3232" spans="2:12" ht="20.100000000000001" customHeight="1" x14ac:dyDescent="0.4">
      <c r="B3232" s="187" t="s">
        <v>446</v>
      </c>
      <c r="C3232" s="187" t="s">
        <v>465</v>
      </c>
      <c r="D3232" s="187" t="s">
        <v>453</v>
      </c>
      <c r="E3232" s="187" t="s">
        <v>434</v>
      </c>
      <c r="F3232" s="187">
        <v>16</v>
      </c>
      <c r="G3232" s="187"/>
      <c r="H3232" s="187"/>
      <c r="I3232" s="187" t="s">
        <v>454</v>
      </c>
      <c r="J3232" s="187" t="s">
        <v>433</v>
      </c>
      <c r="K3232" s="187">
        <v>0.77</v>
      </c>
      <c r="L3232" s="187">
        <v>2.6</v>
      </c>
    </row>
    <row r="3233" spans="2:12" ht="20.100000000000001" customHeight="1" x14ac:dyDescent="0.4">
      <c r="B3233" s="187" t="s">
        <v>446</v>
      </c>
      <c r="C3233" s="187" t="s">
        <v>465</v>
      </c>
      <c r="D3233" s="187" t="s">
        <v>455</v>
      </c>
      <c r="E3233" s="187" t="s">
        <v>404</v>
      </c>
      <c r="F3233" s="187">
        <v>16</v>
      </c>
      <c r="G3233" s="187"/>
      <c r="H3233" s="187"/>
      <c r="I3233" s="187" t="s">
        <v>456</v>
      </c>
      <c r="J3233" s="187" t="s">
        <v>433</v>
      </c>
      <c r="K3233" s="187">
        <v>0.79</v>
      </c>
      <c r="L3233" s="187">
        <v>2.6</v>
      </c>
    </row>
    <row r="3234" spans="2:12" ht="20.100000000000001" customHeight="1" x14ac:dyDescent="0.4">
      <c r="B3234" s="187" t="s">
        <v>446</v>
      </c>
      <c r="C3234" s="187" t="s">
        <v>465</v>
      </c>
      <c r="D3234" s="187" t="s">
        <v>455</v>
      </c>
      <c r="E3234" s="187" t="s">
        <v>444</v>
      </c>
      <c r="F3234" s="187">
        <v>16</v>
      </c>
      <c r="G3234" s="187"/>
      <c r="H3234" s="187"/>
      <c r="I3234" s="187" t="s">
        <v>456</v>
      </c>
      <c r="J3234" s="187" t="s">
        <v>433</v>
      </c>
      <c r="K3234" s="187">
        <v>0.78</v>
      </c>
      <c r="L3234" s="187">
        <v>2.6</v>
      </c>
    </row>
    <row r="3235" spans="2:12" ht="20.100000000000001" customHeight="1" x14ac:dyDescent="0.4">
      <c r="B3235" s="187" t="s">
        <v>446</v>
      </c>
      <c r="C3235" s="187" t="s">
        <v>465</v>
      </c>
      <c r="D3235" s="187" t="s">
        <v>455</v>
      </c>
      <c r="E3235" s="187" t="s">
        <v>434</v>
      </c>
      <c r="F3235" s="187">
        <v>16</v>
      </c>
      <c r="G3235" s="187"/>
      <c r="H3235" s="187"/>
      <c r="I3235" s="187" t="s">
        <v>456</v>
      </c>
      <c r="J3235" s="187" t="s">
        <v>433</v>
      </c>
      <c r="K3235" s="187">
        <v>0.77</v>
      </c>
      <c r="L3235" s="187">
        <v>2.6</v>
      </c>
    </row>
    <row r="3236" spans="2:12" ht="20.100000000000001" customHeight="1" x14ac:dyDescent="0.4">
      <c r="B3236" s="187" t="s">
        <v>446</v>
      </c>
      <c r="C3236" s="187" t="s">
        <v>465</v>
      </c>
      <c r="D3236" s="187" t="s">
        <v>405</v>
      </c>
      <c r="E3236" s="187" t="s">
        <v>404</v>
      </c>
      <c r="F3236" s="187">
        <v>16</v>
      </c>
      <c r="G3236" s="187"/>
      <c r="H3236" s="187"/>
      <c r="I3236" s="187" t="s">
        <v>406</v>
      </c>
      <c r="J3236" s="187" t="s">
        <v>433</v>
      </c>
      <c r="K3236" s="187">
        <v>0.79</v>
      </c>
      <c r="L3236" s="187">
        <v>2.6</v>
      </c>
    </row>
    <row r="3237" spans="2:12" ht="20.100000000000001" customHeight="1" x14ac:dyDescent="0.4">
      <c r="B3237" s="187" t="s">
        <v>446</v>
      </c>
      <c r="C3237" s="187" t="s">
        <v>465</v>
      </c>
      <c r="D3237" s="187" t="s">
        <v>405</v>
      </c>
      <c r="E3237" s="187" t="s">
        <v>444</v>
      </c>
      <c r="F3237" s="187">
        <v>16</v>
      </c>
      <c r="G3237" s="187"/>
      <c r="H3237" s="187"/>
      <c r="I3237" s="187" t="s">
        <v>406</v>
      </c>
      <c r="J3237" s="187" t="s">
        <v>433</v>
      </c>
      <c r="K3237" s="187">
        <v>0.78</v>
      </c>
      <c r="L3237" s="187">
        <v>2.6</v>
      </c>
    </row>
    <row r="3238" spans="2:12" ht="20.100000000000001" customHeight="1" x14ac:dyDescent="0.4">
      <c r="B3238" s="187" t="s">
        <v>446</v>
      </c>
      <c r="C3238" s="187" t="s">
        <v>465</v>
      </c>
      <c r="D3238" s="187" t="s">
        <v>405</v>
      </c>
      <c r="E3238" s="187" t="s">
        <v>434</v>
      </c>
      <c r="F3238" s="187">
        <v>16</v>
      </c>
      <c r="G3238" s="187"/>
      <c r="H3238" s="187"/>
      <c r="I3238" s="187" t="s">
        <v>406</v>
      </c>
      <c r="J3238" s="187" t="s">
        <v>433</v>
      </c>
      <c r="K3238" s="187">
        <v>0.77</v>
      </c>
      <c r="L3238" s="187">
        <v>2.6</v>
      </c>
    </row>
    <row r="3239" spans="2:12" ht="20.100000000000001" customHeight="1" x14ac:dyDescent="0.4">
      <c r="B3239" s="187" t="s">
        <v>446</v>
      </c>
      <c r="C3239" s="187" t="s">
        <v>465</v>
      </c>
      <c r="D3239" s="187" t="s">
        <v>408</v>
      </c>
      <c r="E3239" s="187" t="s">
        <v>404</v>
      </c>
      <c r="F3239" s="187">
        <v>16</v>
      </c>
      <c r="G3239" s="187"/>
      <c r="H3239" s="187"/>
      <c r="I3239" s="187" t="s">
        <v>409</v>
      </c>
      <c r="J3239" s="187" t="s">
        <v>433</v>
      </c>
      <c r="K3239" s="187">
        <v>0.79</v>
      </c>
      <c r="L3239" s="187">
        <v>2.6</v>
      </c>
    </row>
    <row r="3240" spans="2:12" ht="20.100000000000001" customHeight="1" x14ac:dyDescent="0.4">
      <c r="B3240" s="187" t="s">
        <v>446</v>
      </c>
      <c r="C3240" s="187" t="s">
        <v>465</v>
      </c>
      <c r="D3240" s="187" t="s">
        <v>408</v>
      </c>
      <c r="E3240" s="187" t="s">
        <v>444</v>
      </c>
      <c r="F3240" s="187">
        <v>16</v>
      </c>
      <c r="G3240" s="187"/>
      <c r="H3240" s="187"/>
      <c r="I3240" s="187" t="s">
        <v>409</v>
      </c>
      <c r="J3240" s="187" t="s">
        <v>433</v>
      </c>
      <c r="K3240" s="187">
        <v>0.78</v>
      </c>
      <c r="L3240" s="187">
        <v>2.6</v>
      </c>
    </row>
    <row r="3241" spans="2:12" ht="20.100000000000001" customHeight="1" x14ac:dyDescent="0.4">
      <c r="B3241" s="187" t="s">
        <v>446</v>
      </c>
      <c r="C3241" s="187" t="s">
        <v>465</v>
      </c>
      <c r="D3241" s="187" t="s">
        <v>408</v>
      </c>
      <c r="E3241" s="187" t="s">
        <v>434</v>
      </c>
      <c r="F3241" s="187">
        <v>16</v>
      </c>
      <c r="G3241" s="187"/>
      <c r="H3241" s="187"/>
      <c r="I3241" s="187" t="s">
        <v>409</v>
      </c>
      <c r="J3241" s="187" t="s">
        <v>433</v>
      </c>
      <c r="K3241" s="187">
        <v>0.76</v>
      </c>
      <c r="L3241" s="187">
        <v>2.6</v>
      </c>
    </row>
    <row r="3242" spans="2:12" ht="20.100000000000001" customHeight="1" x14ac:dyDescent="0.4">
      <c r="B3242" s="187" t="s">
        <v>446</v>
      </c>
      <c r="C3242" s="187" t="s">
        <v>465</v>
      </c>
      <c r="D3242" s="187" t="s">
        <v>419</v>
      </c>
      <c r="E3242" s="187" t="s">
        <v>404</v>
      </c>
      <c r="F3242" s="187">
        <v>16</v>
      </c>
      <c r="G3242" s="187"/>
      <c r="H3242" s="187"/>
      <c r="I3242" s="187" t="s">
        <v>420</v>
      </c>
      <c r="J3242" s="187" t="s">
        <v>433</v>
      </c>
      <c r="K3242" s="187">
        <v>0.77</v>
      </c>
      <c r="L3242" s="187">
        <v>2.6</v>
      </c>
    </row>
    <row r="3243" spans="2:12" ht="20.100000000000001" customHeight="1" x14ac:dyDescent="0.4">
      <c r="B3243" s="187" t="s">
        <v>446</v>
      </c>
      <c r="C3243" s="187" t="s">
        <v>465</v>
      </c>
      <c r="D3243" s="187" t="s">
        <v>421</v>
      </c>
      <c r="E3243" s="187" t="s">
        <v>404</v>
      </c>
      <c r="F3243" s="187">
        <v>16</v>
      </c>
      <c r="G3243" s="187"/>
      <c r="H3243" s="187"/>
      <c r="I3243" s="187" t="s">
        <v>422</v>
      </c>
      <c r="J3243" s="187" t="s">
        <v>433</v>
      </c>
      <c r="K3243" s="187">
        <v>0.77</v>
      </c>
      <c r="L3243" s="187">
        <v>2.6</v>
      </c>
    </row>
    <row r="3244" spans="2:12" ht="20.100000000000001" customHeight="1" x14ac:dyDescent="0.4">
      <c r="B3244" s="187" t="s">
        <v>446</v>
      </c>
      <c r="C3244" s="187" t="s">
        <v>465</v>
      </c>
      <c r="D3244" s="187" t="s">
        <v>399</v>
      </c>
      <c r="E3244" s="187" t="s">
        <v>404</v>
      </c>
      <c r="F3244" s="187">
        <v>15</v>
      </c>
      <c r="G3244" s="187"/>
      <c r="H3244" s="187"/>
      <c r="I3244" s="187" t="s">
        <v>444</v>
      </c>
      <c r="J3244" s="187" t="s">
        <v>433</v>
      </c>
      <c r="K3244" s="187">
        <v>0.79</v>
      </c>
      <c r="L3244" s="187">
        <v>2.6</v>
      </c>
    </row>
    <row r="3245" spans="2:12" ht="20.100000000000001" customHeight="1" x14ac:dyDescent="0.4">
      <c r="B3245" s="187" t="s">
        <v>446</v>
      </c>
      <c r="C3245" s="187" t="s">
        <v>465</v>
      </c>
      <c r="D3245" s="187" t="s">
        <v>405</v>
      </c>
      <c r="E3245" s="187" t="s">
        <v>406</v>
      </c>
      <c r="F3245" s="187">
        <v>15</v>
      </c>
      <c r="G3245" s="187"/>
      <c r="H3245" s="187"/>
      <c r="I3245" s="187" t="s">
        <v>404</v>
      </c>
      <c r="J3245" s="187" t="s">
        <v>433</v>
      </c>
      <c r="K3245" s="187">
        <v>0.78</v>
      </c>
      <c r="L3245" s="187">
        <v>2.6</v>
      </c>
    </row>
    <row r="3246" spans="2:12" ht="20.100000000000001" customHeight="1" x14ac:dyDescent="0.4">
      <c r="B3246" s="187" t="s">
        <v>446</v>
      </c>
      <c r="C3246" s="187" t="s">
        <v>465</v>
      </c>
      <c r="D3246" s="187" t="s">
        <v>453</v>
      </c>
      <c r="E3246" s="187" t="s">
        <v>404</v>
      </c>
      <c r="F3246" s="187">
        <v>15</v>
      </c>
      <c r="G3246" s="187"/>
      <c r="H3246" s="187"/>
      <c r="I3246" s="187" t="s">
        <v>454</v>
      </c>
      <c r="J3246" s="187" t="s">
        <v>433</v>
      </c>
      <c r="K3246" s="187">
        <v>0.79</v>
      </c>
      <c r="L3246" s="187">
        <v>2.6</v>
      </c>
    </row>
    <row r="3247" spans="2:12" ht="20.100000000000001" customHeight="1" x14ac:dyDescent="0.4">
      <c r="B3247" s="187" t="s">
        <v>446</v>
      </c>
      <c r="C3247" s="187" t="s">
        <v>465</v>
      </c>
      <c r="D3247" s="187" t="s">
        <v>455</v>
      </c>
      <c r="E3247" s="187" t="s">
        <v>404</v>
      </c>
      <c r="F3247" s="187">
        <v>15</v>
      </c>
      <c r="G3247" s="187"/>
      <c r="H3247" s="187"/>
      <c r="I3247" s="187" t="s">
        <v>456</v>
      </c>
      <c r="J3247" s="187" t="s">
        <v>433</v>
      </c>
      <c r="K3247" s="187">
        <v>0.79</v>
      </c>
      <c r="L3247" s="187">
        <v>2.6</v>
      </c>
    </row>
    <row r="3248" spans="2:12" ht="20.100000000000001" customHeight="1" x14ac:dyDescent="0.4">
      <c r="B3248" s="187" t="s">
        <v>446</v>
      </c>
      <c r="C3248" s="187" t="s">
        <v>465</v>
      </c>
      <c r="D3248" s="187" t="s">
        <v>405</v>
      </c>
      <c r="E3248" s="187" t="s">
        <v>404</v>
      </c>
      <c r="F3248" s="187">
        <v>15</v>
      </c>
      <c r="G3248" s="187"/>
      <c r="H3248" s="187"/>
      <c r="I3248" s="187" t="s">
        <v>406</v>
      </c>
      <c r="J3248" s="187" t="s">
        <v>433</v>
      </c>
      <c r="K3248" s="187">
        <v>0.79</v>
      </c>
      <c r="L3248" s="187">
        <v>2.6</v>
      </c>
    </row>
    <row r="3249" spans="2:12" ht="20.100000000000001" customHeight="1" x14ac:dyDescent="0.4">
      <c r="B3249" s="187" t="s">
        <v>446</v>
      </c>
      <c r="C3249" s="187" t="s">
        <v>465</v>
      </c>
      <c r="D3249" s="187" t="s">
        <v>399</v>
      </c>
      <c r="E3249" s="187" t="s">
        <v>404</v>
      </c>
      <c r="F3249" s="187">
        <v>16</v>
      </c>
      <c r="G3249" s="187"/>
      <c r="H3249" s="187"/>
      <c r="I3249" s="187" t="s">
        <v>444</v>
      </c>
      <c r="J3249" s="187" t="s">
        <v>433</v>
      </c>
      <c r="K3249" s="187">
        <v>0.79</v>
      </c>
      <c r="L3249" s="187">
        <v>2.6</v>
      </c>
    </row>
    <row r="3250" spans="2:12" ht="20.100000000000001" customHeight="1" x14ac:dyDescent="0.4">
      <c r="B3250" s="187" t="s">
        <v>446</v>
      </c>
      <c r="C3250" s="187" t="s">
        <v>465</v>
      </c>
      <c r="D3250" s="187" t="s">
        <v>399</v>
      </c>
      <c r="E3250" s="187" t="s">
        <v>444</v>
      </c>
      <c r="F3250" s="187">
        <v>16</v>
      </c>
      <c r="G3250" s="187"/>
      <c r="H3250" s="187"/>
      <c r="I3250" s="187" t="s">
        <v>434</v>
      </c>
      <c r="J3250" s="187" t="s">
        <v>433</v>
      </c>
      <c r="K3250" s="187">
        <v>0.78</v>
      </c>
      <c r="L3250" s="187">
        <v>2.6</v>
      </c>
    </row>
    <row r="3251" spans="2:12" ht="20.100000000000001" customHeight="1" x14ac:dyDescent="0.4">
      <c r="B3251" s="187" t="s">
        <v>446</v>
      </c>
      <c r="C3251" s="187" t="s">
        <v>465</v>
      </c>
      <c r="D3251" s="187" t="s">
        <v>399</v>
      </c>
      <c r="E3251" s="187" t="s">
        <v>434</v>
      </c>
      <c r="F3251" s="187">
        <v>15</v>
      </c>
      <c r="G3251" s="187"/>
      <c r="H3251" s="187"/>
      <c r="I3251" s="187" t="s">
        <v>442</v>
      </c>
      <c r="J3251" s="187" t="s">
        <v>433</v>
      </c>
      <c r="K3251" s="187">
        <v>0.76</v>
      </c>
      <c r="L3251" s="187">
        <v>2.6</v>
      </c>
    </row>
    <row r="3252" spans="2:12" ht="20.100000000000001" customHeight="1" x14ac:dyDescent="0.4">
      <c r="B3252" s="187" t="s">
        <v>446</v>
      </c>
      <c r="C3252" s="187" t="s">
        <v>465</v>
      </c>
      <c r="D3252" s="187" t="s">
        <v>405</v>
      </c>
      <c r="E3252" s="187" t="s">
        <v>435</v>
      </c>
      <c r="F3252" s="187">
        <v>15</v>
      </c>
      <c r="G3252" s="187"/>
      <c r="H3252" s="187"/>
      <c r="I3252" s="187" t="s">
        <v>434</v>
      </c>
      <c r="J3252" s="187" t="s">
        <v>433</v>
      </c>
      <c r="K3252" s="187">
        <v>0.75</v>
      </c>
      <c r="L3252" s="187">
        <v>2.6</v>
      </c>
    </row>
    <row r="3253" spans="2:12" ht="20.100000000000001" customHeight="1" x14ac:dyDescent="0.4">
      <c r="B3253" s="187" t="s">
        <v>446</v>
      </c>
      <c r="C3253" s="187" t="s">
        <v>465</v>
      </c>
      <c r="D3253" s="187" t="s">
        <v>419</v>
      </c>
      <c r="E3253" s="187" t="s">
        <v>420</v>
      </c>
      <c r="F3253" s="187">
        <v>15</v>
      </c>
      <c r="G3253" s="187"/>
      <c r="H3253" s="187"/>
      <c r="I3253" s="187" t="s">
        <v>444</v>
      </c>
      <c r="J3253" s="187" t="s">
        <v>433</v>
      </c>
      <c r="K3253" s="187">
        <v>0.72</v>
      </c>
      <c r="L3253" s="187">
        <v>2.6</v>
      </c>
    </row>
    <row r="3254" spans="2:12" ht="20.100000000000001" customHeight="1" x14ac:dyDescent="0.4">
      <c r="B3254" s="187" t="s">
        <v>446</v>
      </c>
      <c r="C3254" s="187" t="s">
        <v>465</v>
      </c>
      <c r="D3254" s="187" t="s">
        <v>419</v>
      </c>
      <c r="E3254" s="187" t="s">
        <v>420</v>
      </c>
      <c r="F3254" s="187">
        <v>14</v>
      </c>
      <c r="G3254" s="187"/>
      <c r="H3254" s="187"/>
      <c r="I3254" s="187" t="s">
        <v>434</v>
      </c>
      <c r="J3254" s="187" t="s">
        <v>433</v>
      </c>
      <c r="K3254" s="187">
        <v>0.72</v>
      </c>
      <c r="L3254" s="187">
        <v>2.6</v>
      </c>
    </row>
    <row r="3255" spans="2:12" ht="20.100000000000001" customHeight="1" x14ac:dyDescent="0.4">
      <c r="B3255" s="187" t="s">
        <v>446</v>
      </c>
      <c r="C3255" s="187" t="s">
        <v>465</v>
      </c>
      <c r="D3255" s="187" t="s">
        <v>419</v>
      </c>
      <c r="E3255" s="187" t="s">
        <v>438</v>
      </c>
      <c r="F3255" s="187">
        <v>15</v>
      </c>
      <c r="G3255" s="187"/>
      <c r="H3255" s="187"/>
      <c r="I3255" s="187" t="s">
        <v>404</v>
      </c>
      <c r="J3255" s="187" t="s">
        <v>433</v>
      </c>
      <c r="K3255" s="187">
        <v>0.71</v>
      </c>
      <c r="L3255" s="187">
        <v>2.6</v>
      </c>
    </row>
    <row r="3256" spans="2:12" ht="20.100000000000001" customHeight="1" x14ac:dyDescent="0.4">
      <c r="B3256" s="187" t="s">
        <v>446</v>
      </c>
      <c r="C3256" s="187" t="s">
        <v>465</v>
      </c>
      <c r="D3256" s="187" t="s">
        <v>419</v>
      </c>
      <c r="E3256" s="187" t="s">
        <v>438</v>
      </c>
      <c r="F3256" s="187">
        <v>14</v>
      </c>
      <c r="G3256" s="187"/>
      <c r="H3256" s="187"/>
      <c r="I3256" s="187" t="s">
        <v>444</v>
      </c>
      <c r="J3256" s="187" t="s">
        <v>433</v>
      </c>
      <c r="K3256" s="187">
        <v>0.7</v>
      </c>
      <c r="L3256" s="187">
        <v>2.6</v>
      </c>
    </row>
    <row r="3257" spans="2:12" ht="20.100000000000001" customHeight="1" x14ac:dyDescent="0.4">
      <c r="B3257" s="187" t="s">
        <v>446</v>
      </c>
      <c r="C3257" s="187" t="s">
        <v>465</v>
      </c>
      <c r="D3257" s="187" t="s">
        <v>419</v>
      </c>
      <c r="E3257" s="187" t="s">
        <v>438</v>
      </c>
      <c r="F3257" s="187">
        <v>13</v>
      </c>
      <c r="G3257" s="187"/>
      <c r="H3257" s="187"/>
      <c r="I3257" s="187" t="s">
        <v>434</v>
      </c>
      <c r="J3257" s="187" t="s">
        <v>433</v>
      </c>
      <c r="K3257" s="187">
        <v>0.7</v>
      </c>
      <c r="L3257" s="187">
        <v>2.6</v>
      </c>
    </row>
    <row r="3258" spans="2:12" ht="20.100000000000001" customHeight="1" x14ac:dyDescent="0.4">
      <c r="B3258" s="187" t="s">
        <v>446</v>
      </c>
      <c r="C3258" s="187" t="s">
        <v>465</v>
      </c>
      <c r="D3258" s="187" t="s">
        <v>421</v>
      </c>
      <c r="E3258" s="187" t="s">
        <v>422</v>
      </c>
      <c r="F3258" s="187">
        <v>15</v>
      </c>
      <c r="G3258" s="187"/>
      <c r="H3258" s="187"/>
      <c r="I3258" s="187" t="s">
        <v>444</v>
      </c>
      <c r="J3258" s="187" t="s">
        <v>433</v>
      </c>
      <c r="K3258" s="187">
        <v>0.71</v>
      </c>
      <c r="L3258" s="187">
        <v>2.6</v>
      </c>
    </row>
    <row r="3259" spans="2:12" ht="20.100000000000001" customHeight="1" x14ac:dyDescent="0.4">
      <c r="B3259" s="187" t="s">
        <v>446</v>
      </c>
      <c r="C3259" s="187" t="s">
        <v>465</v>
      </c>
      <c r="D3259" s="187" t="s">
        <v>421</v>
      </c>
      <c r="E3259" s="187" t="s">
        <v>422</v>
      </c>
      <c r="F3259" s="187">
        <v>14</v>
      </c>
      <c r="G3259" s="187"/>
      <c r="H3259" s="187"/>
      <c r="I3259" s="187" t="s">
        <v>434</v>
      </c>
      <c r="J3259" s="187" t="s">
        <v>433</v>
      </c>
      <c r="K3259" s="187">
        <v>0.71</v>
      </c>
      <c r="L3259" s="187">
        <v>2.6</v>
      </c>
    </row>
    <row r="3260" spans="2:12" ht="20.100000000000001" customHeight="1" x14ac:dyDescent="0.4">
      <c r="B3260" s="187" t="s">
        <v>446</v>
      </c>
      <c r="C3260" s="187" t="s">
        <v>465</v>
      </c>
      <c r="D3260" s="187" t="s">
        <v>421</v>
      </c>
      <c r="E3260" s="187" t="s">
        <v>439</v>
      </c>
      <c r="F3260" s="187">
        <v>15</v>
      </c>
      <c r="G3260" s="187"/>
      <c r="H3260" s="187"/>
      <c r="I3260" s="187" t="s">
        <v>404</v>
      </c>
      <c r="J3260" s="187" t="s">
        <v>433</v>
      </c>
      <c r="K3260" s="187">
        <v>0.71</v>
      </c>
      <c r="L3260" s="187">
        <v>2.6</v>
      </c>
    </row>
    <row r="3261" spans="2:12" ht="20.100000000000001" customHeight="1" x14ac:dyDescent="0.4">
      <c r="B3261" s="187" t="s">
        <v>446</v>
      </c>
      <c r="C3261" s="187" t="s">
        <v>465</v>
      </c>
      <c r="D3261" s="187" t="s">
        <v>421</v>
      </c>
      <c r="E3261" s="187" t="s">
        <v>439</v>
      </c>
      <c r="F3261" s="187">
        <v>14</v>
      </c>
      <c r="G3261" s="187"/>
      <c r="H3261" s="187"/>
      <c r="I3261" s="187" t="s">
        <v>444</v>
      </c>
      <c r="J3261" s="187" t="s">
        <v>433</v>
      </c>
      <c r="K3261" s="187">
        <v>0.7</v>
      </c>
      <c r="L3261" s="187">
        <v>2.6</v>
      </c>
    </row>
    <row r="3262" spans="2:12" ht="20.100000000000001" customHeight="1" x14ac:dyDescent="0.4">
      <c r="B3262" s="187" t="s">
        <v>446</v>
      </c>
      <c r="C3262" s="187" t="s">
        <v>465</v>
      </c>
      <c r="D3262" s="187" t="s">
        <v>421</v>
      </c>
      <c r="E3262" s="187" t="s">
        <v>439</v>
      </c>
      <c r="F3262" s="187">
        <v>13</v>
      </c>
      <c r="G3262" s="187"/>
      <c r="H3262" s="187"/>
      <c r="I3262" s="187" t="s">
        <v>434</v>
      </c>
      <c r="J3262" s="187" t="s">
        <v>433</v>
      </c>
      <c r="K3262" s="187">
        <v>0.7</v>
      </c>
      <c r="L3262" s="187">
        <v>2.6</v>
      </c>
    </row>
    <row r="3263" spans="2:12" ht="20.100000000000001" customHeight="1" x14ac:dyDescent="0.4">
      <c r="B3263" s="187" t="s">
        <v>446</v>
      </c>
      <c r="C3263" s="187" t="s">
        <v>465</v>
      </c>
      <c r="D3263" s="187" t="s">
        <v>423</v>
      </c>
      <c r="E3263" s="187" t="s">
        <v>424</v>
      </c>
      <c r="F3263" s="187">
        <v>16</v>
      </c>
      <c r="G3263" s="187"/>
      <c r="H3263" s="187"/>
      <c r="I3263" s="187" t="s">
        <v>404</v>
      </c>
      <c r="J3263" s="187" t="s">
        <v>433</v>
      </c>
      <c r="K3263" s="187">
        <v>0.54</v>
      </c>
      <c r="L3263" s="187">
        <v>2.6</v>
      </c>
    </row>
    <row r="3264" spans="2:12" ht="20.100000000000001" customHeight="1" x14ac:dyDescent="0.4">
      <c r="B3264" s="187" t="s">
        <v>446</v>
      </c>
      <c r="C3264" s="187" t="s">
        <v>465</v>
      </c>
      <c r="D3264" s="187" t="s">
        <v>423</v>
      </c>
      <c r="E3264" s="187" t="s">
        <v>424</v>
      </c>
      <c r="F3264" s="187">
        <v>15</v>
      </c>
      <c r="G3264" s="187"/>
      <c r="H3264" s="187"/>
      <c r="I3264" s="187" t="s">
        <v>444</v>
      </c>
      <c r="J3264" s="187" t="s">
        <v>433</v>
      </c>
      <c r="K3264" s="187">
        <v>0.54</v>
      </c>
      <c r="L3264" s="187">
        <v>2.6</v>
      </c>
    </row>
    <row r="3265" spans="2:12" ht="20.100000000000001" customHeight="1" x14ac:dyDescent="0.4">
      <c r="B3265" s="187" t="s">
        <v>446</v>
      </c>
      <c r="C3265" s="187" t="s">
        <v>465</v>
      </c>
      <c r="D3265" s="187" t="s">
        <v>423</v>
      </c>
      <c r="E3265" s="187" t="s">
        <v>424</v>
      </c>
      <c r="F3265" s="187">
        <v>14</v>
      </c>
      <c r="G3265" s="187"/>
      <c r="H3265" s="187"/>
      <c r="I3265" s="187" t="s">
        <v>434</v>
      </c>
      <c r="J3265" s="187" t="s">
        <v>433</v>
      </c>
      <c r="K3265" s="187">
        <v>0.54</v>
      </c>
      <c r="L3265" s="187">
        <v>2.6</v>
      </c>
    </row>
    <row r="3266" spans="2:12" ht="20.100000000000001" customHeight="1" x14ac:dyDescent="0.4">
      <c r="B3266" s="187" t="s">
        <v>446</v>
      </c>
      <c r="C3266" s="187" t="s">
        <v>465</v>
      </c>
      <c r="D3266" s="187" t="s">
        <v>448</v>
      </c>
      <c r="E3266" s="187" t="s">
        <v>449</v>
      </c>
      <c r="F3266" s="187">
        <v>16</v>
      </c>
      <c r="G3266" s="187"/>
      <c r="H3266" s="187"/>
      <c r="I3266" s="187" t="s">
        <v>404</v>
      </c>
      <c r="J3266" s="187" t="s">
        <v>433</v>
      </c>
      <c r="K3266" s="187">
        <v>0.7</v>
      </c>
      <c r="L3266" s="187">
        <v>2.6</v>
      </c>
    </row>
    <row r="3267" spans="2:12" ht="20.100000000000001" customHeight="1" x14ac:dyDescent="0.4">
      <c r="B3267" s="187" t="s">
        <v>446</v>
      </c>
      <c r="C3267" s="187" t="s">
        <v>465</v>
      </c>
      <c r="D3267" s="187" t="s">
        <v>448</v>
      </c>
      <c r="E3267" s="187" t="s">
        <v>449</v>
      </c>
      <c r="F3267" s="187">
        <v>15</v>
      </c>
      <c r="G3267" s="187"/>
      <c r="H3267" s="187"/>
      <c r="I3267" s="187" t="s">
        <v>444</v>
      </c>
      <c r="J3267" s="187" t="s">
        <v>433</v>
      </c>
      <c r="K3267" s="187">
        <v>0.7</v>
      </c>
      <c r="L3267" s="187">
        <v>2.6</v>
      </c>
    </row>
    <row r="3268" spans="2:12" ht="20.100000000000001" customHeight="1" x14ac:dyDescent="0.4">
      <c r="B3268" s="187" t="s">
        <v>446</v>
      </c>
      <c r="C3268" s="187" t="s">
        <v>465</v>
      </c>
      <c r="D3268" s="187" t="s">
        <v>448</v>
      </c>
      <c r="E3268" s="187" t="s">
        <v>449</v>
      </c>
      <c r="F3268" s="187">
        <v>14</v>
      </c>
      <c r="G3268" s="187"/>
      <c r="H3268" s="187"/>
      <c r="I3268" s="187" t="s">
        <v>434</v>
      </c>
      <c r="J3268" s="187" t="s">
        <v>433</v>
      </c>
      <c r="K3268" s="187">
        <v>0.69</v>
      </c>
      <c r="L3268" s="187">
        <v>2.6</v>
      </c>
    </row>
    <row r="3269" spans="2:12" ht="20.100000000000001" customHeight="1" x14ac:dyDescent="0.4">
      <c r="B3269" s="187" t="s">
        <v>446</v>
      </c>
      <c r="C3269" s="187" t="s">
        <v>465</v>
      </c>
      <c r="D3269" s="187" t="s">
        <v>450</v>
      </c>
      <c r="E3269" s="187" t="s">
        <v>451</v>
      </c>
      <c r="F3269" s="187">
        <v>16</v>
      </c>
      <c r="G3269" s="187"/>
      <c r="H3269" s="187"/>
      <c r="I3269" s="187" t="s">
        <v>404</v>
      </c>
      <c r="J3269" s="187" t="s">
        <v>433</v>
      </c>
      <c r="K3269" s="187">
        <v>0.7</v>
      </c>
      <c r="L3269" s="187">
        <v>2.6</v>
      </c>
    </row>
    <row r="3270" spans="2:12" ht="20.100000000000001" customHeight="1" x14ac:dyDescent="0.4">
      <c r="B3270" s="187" t="s">
        <v>446</v>
      </c>
      <c r="C3270" s="187" t="s">
        <v>465</v>
      </c>
      <c r="D3270" s="187" t="s">
        <v>450</v>
      </c>
      <c r="E3270" s="187" t="s">
        <v>451</v>
      </c>
      <c r="F3270" s="187">
        <v>15</v>
      </c>
      <c r="G3270" s="187"/>
      <c r="H3270" s="187"/>
      <c r="I3270" s="187" t="s">
        <v>444</v>
      </c>
      <c r="J3270" s="187" t="s">
        <v>433</v>
      </c>
      <c r="K3270" s="187">
        <v>0.7</v>
      </c>
      <c r="L3270" s="187">
        <v>2.6</v>
      </c>
    </row>
    <row r="3271" spans="2:12" ht="20.100000000000001" customHeight="1" x14ac:dyDescent="0.4">
      <c r="B3271" s="187" t="s">
        <v>446</v>
      </c>
      <c r="C3271" s="187" t="s">
        <v>465</v>
      </c>
      <c r="D3271" s="187" t="s">
        <v>450</v>
      </c>
      <c r="E3271" s="187" t="s">
        <v>451</v>
      </c>
      <c r="F3271" s="187">
        <v>14</v>
      </c>
      <c r="G3271" s="187"/>
      <c r="H3271" s="187"/>
      <c r="I3271" s="187" t="s">
        <v>434</v>
      </c>
      <c r="J3271" s="187" t="s">
        <v>433</v>
      </c>
      <c r="K3271" s="187">
        <v>0.69</v>
      </c>
      <c r="L3271" s="187">
        <v>2.6</v>
      </c>
    </row>
    <row r="3272" spans="2:12" ht="20.100000000000001" customHeight="1" x14ac:dyDescent="0.4">
      <c r="B3272" s="187" t="s">
        <v>446</v>
      </c>
      <c r="C3272" s="187" t="s">
        <v>465</v>
      </c>
      <c r="D3272" s="187" t="s">
        <v>405</v>
      </c>
      <c r="E3272" s="187" t="s">
        <v>434</v>
      </c>
      <c r="F3272" s="187">
        <v>15</v>
      </c>
      <c r="G3272" s="187"/>
      <c r="H3272" s="187"/>
      <c r="I3272" s="187" t="s">
        <v>435</v>
      </c>
      <c r="J3272" s="187" t="s">
        <v>433</v>
      </c>
      <c r="K3272" s="187">
        <v>0.76</v>
      </c>
      <c r="L3272" s="187">
        <v>2.6</v>
      </c>
    </row>
    <row r="3273" spans="2:12" ht="20.100000000000001" customHeight="1" x14ac:dyDescent="0.4">
      <c r="B3273" s="187" t="s">
        <v>446</v>
      </c>
      <c r="C3273" s="187" t="s">
        <v>465</v>
      </c>
      <c r="D3273" s="187" t="s">
        <v>419</v>
      </c>
      <c r="E3273" s="187" t="s">
        <v>444</v>
      </c>
      <c r="F3273" s="187">
        <v>15</v>
      </c>
      <c r="G3273" s="187"/>
      <c r="H3273" s="187"/>
      <c r="I3273" s="187" t="s">
        <v>420</v>
      </c>
      <c r="J3273" s="187" t="s">
        <v>433</v>
      </c>
      <c r="K3273" s="187">
        <v>0.76</v>
      </c>
      <c r="L3273" s="187">
        <v>2.6</v>
      </c>
    </row>
    <row r="3274" spans="2:12" ht="20.100000000000001" customHeight="1" x14ac:dyDescent="0.4">
      <c r="B3274" s="187" t="s">
        <v>446</v>
      </c>
      <c r="C3274" s="187" t="s">
        <v>465</v>
      </c>
      <c r="D3274" s="187" t="s">
        <v>419</v>
      </c>
      <c r="E3274" s="187" t="s">
        <v>434</v>
      </c>
      <c r="F3274" s="187">
        <v>14</v>
      </c>
      <c r="G3274" s="187"/>
      <c r="H3274" s="187"/>
      <c r="I3274" s="187" t="s">
        <v>420</v>
      </c>
      <c r="J3274" s="187" t="s">
        <v>433</v>
      </c>
      <c r="K3274" s="187">
        <v>0.75</v>
      </c>
      <c r="L3274" s="187">
        <v>2.6</v>
      </c>
    </row>
    <row r="3275" spans="2:12" ht="20.100000000000001" customHeight="1" x14ac:dyDescent="0.4">
      <c r="B3275" s="187" t="s">
        <v>446</v>
      </c>
      <c r="C3275" s="187" t="s">
        <v>465</v>
      </c>
      <c r="D3275" s="187" t="s">
        <v>419</v>
      </c>
      <c r="E3275" s="187" t="s">
        <v>404</v>
      </c>
      <c r="F3275" s="187">
        <v>15</v>
      </c>
      <c r="G3275" s="187"/>
      <c r="H3275" s="187"/>
      <c r="I3275" s="187" t="s">
        <v>438</v>
      </c>
      <c r="J3275" s="187" t="s">
        <v>433</v>
      </c>
      <c r="K3275" s="187">
        <v>0.77</v>
      </c>
      <c r="L3275" s="187">
        <v>2.6</v>
      </c>
    </row>
    <row r="3276" spans="2:12" ht="20.100000000000001" customHeight="1" x14ac:dyDescent="0.4">
      <c r="B3276" s="187" t="s">
        <v>446</v>
      </c>
      <c r="C3276" s="187" t="s">
        <v>465</v>
      </c>
      <c r="D3276" s="187" t="s">
        <v>419</v>
      </c>
      <c r="E3276" s="187" t="s">
        <v>444</v>
      </c>
      <c r="F3276" s="187">
        <v>14</v>
      </c>
      <c r="G3276" s="187"/>
      <c r="H3276" s="187"/>
      <c r="I3276" s="187" t="s">
        <v>438</v>
      </c>
      <c r="J3276" s="187" t="s">
        <v>433</v>
      </c>
      <c r="K3276" s="187">
        <v>0.75</v>
      </c>
      <c r="L3276" s="187">
        <v>2.6</v>
      </c>
    </row>
    <row r="3277" spans="2:12" ht="20.100000000000001" customHeight="1" x14ac:dyDescent="0.4">
      <c r="B3277" s="187" t="s">
        <v>446</v>
      </c>
      <c r="C3277" s="187" t="s">
        <v>465</v>
      </c>
      <c r="D3277" s="187" t="s">
        <v>419</v>
      </c>
      <c r="E3277" s="187" t="s">
        <v>434</v>
      </c>
      <c r="F3277" s="187">
        <v>13</v>
      </c>
      <c r="G3277" s="187"/>
      <c r="H3277" s="187"/>
      <c r="I3277" s="187" t="s">
        <v>438</v>
      </c>
      <c r="J3277" s="187" t="s">
        <v>433</v>
      </c>
      <c r="K3277" s="187">
        <v>0.74</v>
      </c>
      <c r="L3277" s="187">
        <v>2.6</v>
      </c>
    </row>
    <row r="3278" spans="2:12" ht="20.100000000000001" customHeight="1" x14ac:dyDescent="0.4">
      <c r="B3278" s="187" t="s">
        <v>446</v>
      </c>
      <c r="C3278" s="187" t="s">
        <v>465</v>
      </c>
      <c r="D3278" s="187" t="s">
        <v>421</v>
      </c>
      <c r="E3278" s="187" t="s">
        <v>444</v>
      </c>
      <c r="F3278" s="187">
        <v>15</v>
      </c>
      <c r="G3278" s="187"/>
      <c r="H3278" s="187"/>
      <c r="I3278" s="187" t="s">
        <v>422</v>
      </c>
      <c r="J3278" s="187" t="s">
        <v>433</v>
      </c>
      <c r="K3278" s="187">
        <v>0.76</v>
      </c>
      <c r="L3278" s="187">
        <v>2.6</v>
      </c>
    </row>
    <row r="3279" spans="2:12" ht="20.100000000000001" customHeight="1" x14ac:dyDescent="0.4">
      <c r="B3279" s="187" t="s">
        <v>446</v>
      </c>
      <c r="C3279" s="187" t="s">
        <v>465</v>
      </c>
      <c r="D3279" s="187" t="s">
        <v>421</v>
      </c>
      <c r="E3279" s="187" t="s">
        <v>434</v>
      </c>
      <c r="F3279" s="187">
        <v>14</v>
      </c>
      <c r="G3279" s="187"/>
      <c r="H3279" s="187"/>
      <c r="I3279" s="187" t="s">
        <v>422</v>
      </c>
      <c r="J3279" s="187" t="s">
        <v>433</v>
      </c>
      <c r="K3279" s="187">
        <v>0.75</v>
      </c>
      <c r="L3279" s="187">
        <v>2.6</v>
      </c>
    </row>
    <row r="3280" spans="2:12" ht="20.100000000000001" customHeight="1" x14ac:dyDescent="0.4">
      <c r="B3280" s="187" t="s">
        <v>446</v>
      </c>
      <c r="C3280" s="187" t="s">
        <v>465</v>
      </c>
      <c r="D3280" s="187" t="s">
        <v>421</v>
      </c>
      <c r="E3280" s="187" t="s">
        <v>404</v>
      </c>
      <c r="F3280" s="187">
        <v>15</v>
      </c>
      <c r="G3280" s="187"/>
      <c r="H3280" s="187"/>
      <c r="I3280" s="187" t="s">
        <v>439</v>
      </c>
      <c r="J3280" s="187" t="s">
        <v>433</v>
      </c>
      <c r="K3280" s="187">
        <v>0.77</v>
      </c>
      <c r="L3280" s="187">
        <v>2.6</v>
      </c>
    </row>
    <row r="3281" spans="2:12" ht="20.100000000000001" customHeight="1" x14ac:dyDescent="0.4">
      <c r="B3281" s="187" t="s">
        <v>446</v>
      </c>
      <c r="C3281" s="187" t="s">
        <v>465</v>
      </c>
      <c r="D3281" s="187" t="s">
        <v>421</v>
      </c>
      <c r="E3281" s="187" t="s">
        <v>444</v>
      </c>
      <c r="F3281" s="187">
        <v>14</v>
      </c>
      <c r="G3281" s="187"/>
      <c r="H3281" s="187"/>
      <c r="I3281" s="187" t="s">
        <v>439</v>
      </c>
      <c r="J3281" s="187" t="s">
        <v>433</v>
      </c>
      <c r="K3281" s="187">
        <v>0.75</v>
      </c>
      <c r="L3281" s="187">
        <v>2.6</v>
      </c>
    </row>
    <row r="3282" spans="2:12" ht="20.100000000000001" customHeight="1" x14ac:dyDescent="0.4">
      <c r="B3282" s="187" t="s">
        <v>446</v>
      </c>
      <c r="C3282" s="187" t="s">
        <v>465</v>
      </c>
      <c r="D3282" s="187" t="s">
        <v>421</v>
      </c>
      <c r="E3282" s="187" t="s">
        <v>434</v>
      </c>
      <c r="F3282" s="187">
        <v>13</v>
      </c>
      <c r="G3282" s="187"/>
      <c r="H3282" s="187"/>
      <c r="I3282" s="187" t="s">
        <v>439</v>
      </c>
      <c r="J3282" s="187" t="s">
        <v>433</v>
      </c>
      <c r="K3282" s="187">
        <v>0.74</v>
      </c>
      <c r="L3282" s="187">
        <v>2.6</v>
      </c>
    </row>
    <row r="3283" spans="2:12" ht="20.100000000000001" customHeight="1" x14ac:dyDescent="0.4">
      <c r="B3283" s="187" t="s">
        <v>446</v>
      </c>
      <c r="C3283" s="187" t="s">
        <v>465</v>
      </c>
      <c r="D3283" s="187" t="s">
        <v>423</v>
      </c>
      <c r="E3283" s="187" t="s">
        <v>404</v>
      </c>
      <c r="F3283" s="187">
        <v>16</v>
      </c>
      <c r="G3283" s="187"/>
      <c r="H3283" s="187"/>
      <c r="I3283" s="187" t="s">
        <v>424</v>
      </c>
      <c r="J3283" s="187" t="s">
        <v>433</v>
      </c>
      <c r="K3283" s="187">
        <v>0.69</v>
      </c>
      <c r="L3283" s="187">
        <v>2.6</v>
      </c>
    </row>
    <row r="3284" spans="2:12" ht="20.100000000000001" customHeight="1" x14ac:dyDescent="0.4">
      <c r="B3284" s="187" t="s">
        <v>446</v>
      </c>
      <c r="C3284" s="187" t="s">
        <v>465</v>
      </c>
      <c r="D3284" s="187" t="s">
        <v>423</v>
      </c>
      <c r="E3284" s="187" t="s">
        <v>444</v>
      </c>
      <c r="F3284" s="187">
        <v>15</v>
      </c>
      <c r="G3284" s="187"/>
      <c r="H3284" s="187"/>
      <c r="I3284" s="187" t="s">
        <v>424</v>
      </c>
      <c r="J3284" s="187" t="s">
        <v>433</v>
      </c>
      <c r="K3284" s="187">
        <v>0.68</v>
      </c>
      <c r="L3284" s="187">
        <v>2.6</v>
      </c>
    </row>
    <row r="3285" spans="2:12" ht="20.100000000000001" customHeight="1" x14ac:dyDescent="0.4">
      <c r="B3285" s="187" t="s">
        <v>446</v>
      </c>
      <c r="C3285" s="187" t="s">
        <v>465</v>
      </c>
      <c r="D3285" s="187" t="s">
        <v>423</v>
      </c>
      <c r="E3285" s="187" t="s">
        <v>434</v>
      </c>
      <c r="F3285" s="187">
        <v>14</v>
      </c>
      <c r="G3285" s="187"/>
      <c r="H3285" s="187"/>
      <c r="I3285" s="187" t="s">
        <v>424</v>
      </c>
      <c r="J3285" s="187" t="s">
        <v>433</v>
      </c>
      <c r="K3285" s="187">
        <v>0.67</v>
      </c>
      <c r="L3285" s="187">
        <v>2.6</v>
      </c>
    </row>
    <row r="3286" spans="2:12" ht="20.100000000000001" customHeight="1" x14ac:dyDescent="0.4">
      <c r="B3286" s="187" t="s">
        <v>446</v>
      </c>
      <c r="C3286" s="187" t="s">
        <v>465</v>
      </c>
      <c r="D3286" s="187" t="s">
        <v>448</v>
      </c>
      <c r="E3286" s="187" t="s">
        <v>404</v>
      </c>
      <c r="F3286" s="187">
        <v>16</v>
      </c>
      <c r="G3286" s="187"/>
      <c r="H3286" s="187"/>
      <c r="I3286" s="187" t="s">
        <v>449</v>
      </c>
      <c r="J3286" s="187" t="s">
        <v>433</v>
      </c>
      <c r="K3286" s="187">
        <v>0.76</v>
      </c>
      <c r="L3286" s="187">
        <v>2.6</v>
      </c>
    </row>
    <row r="3287" spans="2:12" ht="20.100000000000001" customHeight="1" x14ac:dyDescent="0.4">
      <c r="B3287" s="187" t="s">
        <v>446</v>
      </c>
      <c r="C3287" s="187" t="s">
        <v>465</v>
      </c>
      <c r="D3287" s="187" t="s">
        <v>448</v>
      </c>
      <c r="E3287" s="187" t="s">
        <v>444</v>
      </c>
      <c r="F3287" s="187">
        <v>15</v>
      </c>
      <c r="G3287" s="187"/>
      <c r="H3287" s="187"/>
      <c r="I3287" s="187" t="s">
        <v>449</v>
      </c>
      <c r="J3287" s="187" t="s">
        <v>433</v>
      </c>
      <c r="K3287" s="187">
        <v>0.75</v>
      </c>
      <c r="L3287" s="187">
        <v>2.6</v>
      </c>
    </row>
    <row r="3288" spans="2:12" ht="20.100000000000001" customHeight="1" x14ac:dyDescent="0.4">
      <c r="B3288" s="187" t="s">
        <v>446</v>
      </c>
      <c r="C3288" s="187" t="s">
        <v>465</v>
      </c>
      <c r="D3288" s="187" t="s">
        <v>448</v>
      </c>
      <c r="E3288" s="187" t="s">
        <v>434</v>
      </c>
      <c r="F3288" s="187">
        <v>14</v>
      </c>
      <c r="G3288" s="187"/>
      <c r="H3288" s="187"/>
      <c r="I3288" s="187" t="s">
        <v>449</v>
      </c>
      <c r="J3288" s="187" t="s">
        <v>433</v>
      </c>
      <c r="K3288" s="187">
        <v>0.74</v>
      </c>
      <c r="L3288" s="187">
        <v>2.6</v>
      </c>
    </row>
    <row r="3289" spans="2:12" ht="20.100000000000001" customHeight="1" x14ac:dyDescent="0.4">
      <c r="B3289" s="187" t="s">
        <v>446</v>
      </c>
      <c r="C3289" s="187" t="s">
        <v>465</v>
      </c>
      <c r="D3289" s="187" t="s">
        <v>450</v>
      </c>
      <c r="E3289" s="187" t="s">
        <v>404</v>
      </c>
      <c r="F3289" s="187">
        <v>16</v>
      </c>
      <c r="G3289" s="187"/>
      <c r="H3289" s="187"/>
      <c r="I3289" s="187" t="s">
        <v>451</v>
      </c>
      <c r="J3289" s="187" t="s">
        <v>433</v>
      </c>
      <c r="K3289" s="187">
        <v>0.76</v>
      </c>
      <c r="L3289" s="187">
        <v>2.6</v>
      </c>
    </row>
    <row r="3290" spans="2:12" ht="20.100000000000001" customHeight="1" x14ac:dyDescent="0.4">
      <c r="B3290" s="187" t="s">
        <v>446</v>
      </c>
      <c r="C3290" s="187" t="s">
        <v>465</v>
      </c>
      <c r="D3290" s="187" t="s">
        <v>450</v>
      </c>
      <c r="E3290" s="187" t="s">
        <v>444</v>
      </c>
      <c r="F3290" s="187">
        <v>15</v>
      </c>
      <c r="G3290" s="187"/>
      <c r="H3290" s="187"/>
      <c r="I3290" s="187" t="s">
        <v>451</v>
      </c>
      <c r="J3290" s="187" t="s">
        <v>433</v>
      </c>
      <c r="K3290" s="187">
        <v>0.75</v>
      </c>
      <c r="L3290" s="187">
        <v>2.6</v>
      </c>
    </row>
    <row r="3291" spans="2:12" ht="20.100000000000001" customHeight="1" x14ac:dyDescent="0.4">
      <c r="B3291" s="187" t="s">
        <v>446</v>
      </c>
      <c r="C3291" s="187" t="s">
        <v>465</v>
      </c>
      <c r="D3291" s="187" t="s">
        <v>450</v>
      </c>
      <c r="E3291" s="187" t="s">
        <v>434</v>
      </c>
      <c r="F3291" s="187">
        <v>14</v>
      </c>
      <c r="G3291" s="187"/>
      <c r="H3291" s="187"/>
      <c r="I3291" s="187" t="s">
        <v>451</v>
      </c>
      <c r="J3291" s="187" t="s">
        <v>433</v>
      </c>
      <c r="K3291" s="187">
        <v>0.74</v>
      </c>
      <c r="L3291" s="187">
        <v>2.6</v>
      </c>
    </row>
    <row r="3292" spans="2:12" ht="20.100000000000001" customHeight="1" x14ac:dyDescent="0.4">
      <c r="B3292" s="187" t="s">
        <v>446</v>
      </c>
      <c r="C3292" s="187" t="s">
        <v>447</v>
      </c>
      <c r="D3292" s="187" t="s">
        <v>419</v>
      </c>
      <c r="E3292" s="187" t="s">
        <v>438</v>
      </c>
      <c r="F3292" s="187">
        <v>5</v>
      </c>
      <c r="G3292" s="187"/>
      <c r="H3292" s="187"/>
      <c r="I3292" s="187" t="s">
        <v>407</v>
      </c>
      <c r="J3292" s="187" t="s">
        <v>464</v>
      </c>
      <c r="K3292" s="187">
        <v>0.44</v>
      </c>
      <c r="L3292" s="187">
        <v>2.6</v>
      </c>
    </row>
    <row r="3293" spans="2:12" ht="20.100000000000001" customHeight="1" x14ac:dyDescent="0.4">
      <c r="B3293" s="187" t="s">
        <v>446</v>
      </c>
      <c r="C3293" s="187" t="s">
        <v>447</v>
      </c>
      <c r="D3293" s="187" t="s">
        <v>421</v>
      </c>
      <c r="E3293" s="187" t="s">
        <v>439</v>
      </c>
      <c r="F3293" s="187">
        <v>5</v>
      </c>
      <c r="G3293" s="187"/>
      <c r="H3293" s="187"/>
      <c r="I3293" s="187" t="s">
        <v>407</v>
      </c>
      <c r="J3293" s="187" t="s">
        <v>464</v>
      </c>
      <c r="K3293" s="187">
        <v>0.44</v>
      </c>
      <c r="L3293" s="187">
        <v>2.6</v>
      </c>
    </row>
    <row r="3294" spans="2:12" ht="20.100000000000001" customHeight="1" x14ac:dyDescent="0.4">
      <c r="B3294" s="187" t="s">
        <v>446</v>
      </c>
      <c r="C3294" s="187" t="s">
        <v>452</v>
      </c>
      <c r="D3294" s="187" t="s">
        <v>419</v>
      </c>
      <c r="E3294" s="187" t="s">
        <v>407</v>
      </c>
      <c r="F3294" s="187">
        <v>5</v>
      </c>
      <c r="G3294" s="187"/>
      <c r="H3294" s="187"/>
      <c r="I3294" s="187" t="s">
        <v>438</v>
      </c>
      <c r="J3294" s="187" t="s">
        <v>464</v>
      </c>
      <c r="K3294" s="187">
        <v>0.39</v>
      </c>
      <c r="L3294" s="187">
        <v>2.6</v>
      </c>
    </row>
    <row r="3295" spans="2:12" ht="20.100000000000001" customHeight="1" x14ac:dyDescent="0.4">
      <c r="B3295" s="187" t="s">
        <v>446</v>
      </c>
      <c r="C3295" s="187" t="s">
        <v>452</v>
      </c>
      <c r="D3295" s="187" t="s">
        <v>421</v>
      </c>
      <c r="E3295" s="187" t="s">
        <v>407</v>
      </c>
      <c r="F3295" s="187">
        <v>5</v>
      </c>
      <c r="G3295" s="187"/>
      <c r="H3295" s="187"/>
      <c r="I3295" s="187" t="s">
        <v>439</v>
      </c>
      <c r="J3295" s="187" t="s">
        <v>464</v>
      </c>
      <c r="K3295" s="187">
        <v>0.39</v>
      </c>
      <c r="L3295" s="187">
        <v>2.6</v>
      </c>
    </row>
    <row r="3296" spans="2:12" ht="20.100000000000001" customHeight="1" x14ac:dyDescent="0.4">
      <c r="B3296" s="187" t="s">
        <v>446</v>
      </c>
      <c r="C3296" s="187" t="s">
        <v>465</v>
      </c>
      <c r="D3296" s="187" t="s">
        <v>399</v>
      </c>
      <c r="E3296" s="187" t="s">
        <v>444</v>
      </c>
      <c r="F3296" s="187">
        <v>16</v>
      </c>
      <c r="G3296" s="187"/>
      <c r="H3296" s="187"/>
      <c r="I3296" s="187" t="s">
        <v>404</v>
      </c>
      <c r="J3296" s="187" t="s">
        <v>433</v>
      </c>
      <c r="K3296" s="187">
        <v>0.78</v>
      </c>
      <c r="L3296" s="187">
        <v>2.6</v>
      </c>
    </row>
    <row r="3297" spans="2:12" ht="20.100000000000001" customHeight="1" x14ac:dyDescent="0.4">
      <c r="B3297" s="187" t="s">
        <v>446</v>
      </c>
      <c r="C3297" s="187" t="s">
        <v>465</v>
      </c>
      <c r="D3297" s="187" t="s">
        <v>399</v>
      </c>
      <c r="E3297" s="187" t="s">
        <v>434</v>
      </c>
      <c r="F3297" s="187">
        <v>16</v>
      </c>
      <c r="G3297" s="187"/>
      <c r="H3297" s="187"/>
      <c r="I3297" s="187" t="s">
        <v>444</v>
      </c>
      <c r="J3297" s="187" t="s">
        <v>433</v>
      </c>
      <c r="K3297" s="187">
        <v>0.77</v>
      </c>
      <c r="L3297" s="187">
        <v>2.6</v>
      </c>
    </row>
    <row r="3298" spans="2:12" ht="20.100000000000001" customHeight="1" x14ac:dyDescent="0.4">
      <c r="B3298" s="187" t="s">
        <v>446</v>
      </c>
      <c r="C3298" s="187" t="s">
        <v>465</v>
      </c>
      <c r="D3298" s="187" t="s">
        <v>399</v>
      </c>
      <c r="E3298" s="187" t="s">
        <v>434</v>
      </c>
      <c r="F3298" s="187">
        <v>16</v>
      </c>
      <c r="G3298" s="187"/>
      <c r="H3298" s="187"/>
      <c r="I3298" s="187" t="s">
        <v>442</v>
      </c>
      <c r="J3298" s="187" t="s">
        <v>433</v>
      </c>
      <c r="K3298" s="187">
        <v>0.76</v>
      </c>
      <c r="L3298" s="187">
        <v>2.6</v>
      </c>
    </row>
    <row r="3299" spans="2:12" ht="20.100000000000001" customHeight="1" x14ac:dyDescent="0.4">
      <c r="B3299" s="187" t="s">
        <v>446</v>
      </c>
      <c r="C3299" s="187" t="s">
        <v>465</v>
      </c>
      <c r="D3299" s="187" t="s">
        <v>399</v>
      </c>
      <c r="E3299" s="187" t="s">
        <v>442</v>
      </c>
      <c r="F3299" s="187">
        <v>16</v>
      </c>
      <c r="G3299" s="187"/>
      <c r="H3299" s="187"/>
      <c r="I3299" s="187" t="s">
        <v>434</v>
      </c>
      <c r="J3299" s="187" t="s">
        <v>433</v>
      </c>
      <c r="K3299" s="187">
        <v>0.75</v>
      </c>
      <c r="L3299" s="187">
        <v>2.6</v>
      </c>
    </row>
    <row r="3300" spans="2:12" ht="20.100000000000001" customHeight="1" x14ac:dyDescent="0.4">
      <c r="B3300" s="187" t="s">
        <v>446</v>
      </c>
      <c r="C3300" s="187" t="s">
        <v>465</v>
      </c>
      <c r="D3300" s="187" t="s">
        <v>399</v>
      </c>
      <c r="E3300" s="187" t="s">
        <v>442</v>
      </c>
      <c r="F3300" s="187">
        <v>16</v>
      </c>
      <c r="G3300" s="187"/>
      <c r="H3300" s="187"/>
      <c r="I3300" s="187" t="s">
        <v>442</v>
      </c>
      <c r="J3300" s="187" t="s">
        <v>433</v>
      </c>
      <c r="K3300" s="187">
        <v>0.75</v>
      </c>
      <c r="L3300" s="187">
        <v>2.6</v>
      </c>
    </row>
    <row r="3301" spans="2:12" ht="20.100000000000001" customHeight="1" x14ac:dyDescent="0.4">
      <c r="B3301" s="187" t="s">
        <v>446</v>
      </c>
      <c r="C3301" s="187" t="s">
        <v>465</v>
      </c>
      <c r="D3301" s="187" t="s">
        <v>405</v>
      </c>
      <c r="E3301" s="187" t="s">
        <v>435</v>
      </c>
      <c r="F3301" s="187">
        <v>16</v>
      </c>
      <c r="G3301" s="187"/>
      <c r="H3301" s="187"/>
      <c r="I3301" s="187" t="s">
        <v>434</v>
      </c>
      <c r="J3301" s="187" t="s">
        <v>433</v>
      </c>
      <c r="K3301" s="187">
        <v>0.75</v>
      </c>
      <c r="L3301" s="187">
        <v>2.6</v>
      </c>
    </row>
    <row r="3302" spans="2:12" ht="20.100000000000001" customHeight="1" x14ac:dyDescent="0.4">
      <c r="B3302" s="187" t="s">
        <v>446</v>
      </c>
      <c r="C3302" s="187" t="s">
        <v>465</v>
      </c>
      <c r="D3302" s="187" t="s">
        <v>405</v>
      </c>
      <c r="E3302" s="187" t="s">
        <v>435</v>
      </c>
      <c r="F3302" s="187">
        <v>16</v>
      </c>
      <c r="G3302" s="187"/>
      <c r="H3302" s="187"/>
      <c r="I3302" s="187" t="s">
        <v>442</v>
      </c>
      <c r="J3302" s="187" t="s">
        <v>433</v>
      </c>
      <c r="K3302" s="187">
        <v>0.75</v>
      </c>
      <c r="L3302" s="187">
        <v>2.6</v>
      </c>
    </row>
    <row r="3303" spans="2:12" ht="20.100000000000001" customHeight="1" x14ac:dyDescent="0.4">
      <c r="B3303" s="187" t="s">
        <v>446</v>
      </c>
      <c r="C3303" s="187" t="s">
        <v>465</v>
      </c>
      <c r="D3303" s="187" t="s">
        <v>419</v>
      </c>
      <c r="E3303" s="187" t="s">
        <v>420</v>
      </c>
      <c r="F3303" s="187">
        <v>16</v>
      </c>
      <c r="G3303" s="187"/>
      <c r="H3303" s="187"/>
      <c r="I3303" s="187" t="s">
        <v>444</v>
      </c>
      <c r="J3303" s="187" t="s">
        <v>433</v>
      </c>
      <c r="K3303" s="187">
        <v>0.72</v>
      </c>
      <c r="L3303" s="187">
        <v>2.6</v>
      </c>
    </row>
    <row r="3304" spans="2:12" ht="20.100000000000001" customHeight="1" x14ac:dyDescent="0.4">
      <c r="B3304" s="187" t="s">
        <v>446</v>
      </c>
      <c r="C3304" s="187" t="s">
        <v>465</v>
      </c>
      <c r="D3304" s="187" t="s">
        <v>419</v>
      </c>
      <c r="E3304" s="187" t="s">
        <v>420</v>
      </c>
      <c r="F3304" s="187">
        <v>16</v>
      </c>
      <c r="G3304" s="187"/>
      <c r="H3304" s="187"/>
      <c r="I3304" s="187" t="s">
        <v>434</v>
      </c>
      <c r="J3304" s="187" t="s">
        <v>433</v>
      </c>
      <c r="K3304" s="187">
        <v>0.72</v>
      </c>
      <c r="L3304" s="187">
        <v>2.6</v>
      </c>
    </row>
    <row r="3305" spans="2:12" ht="20.100000000000001" customHeight="1" x14ac:dyDescent="0.4">
      <c r="B3305" s="187" t="s">
        <v>446</v>
      </c>
      <c r="C3305" s="187" t="s">
        <v>465</v>
      </c>
      <c r="D3305" s="187" t="s">
        <v>419</v>
      </c>
      <c r="E3305" s="187" t="s">
        <v>420</v>
      </c>
      <c r="F3305" s="187">
        <v>16</v>
      </c>
      <c r="G3305" s="187"/>
      <c r="H3305" s="187"/>
      <c r="I3305" s="187" t="s">
        <v>442</v>
      </c>
      <c r="J3305" s="187" t="s">
        <v>433</v>
      </c>
      <c r="K3305" s="187">
        <v>0.71</v>
      </c>
      <c r="L3305" s="187">
        <v>2.6</v>
      </c>
    </row>
    <row r="3306" spans="2:12" ht="20.100000000000001" customHeight="1" x14ac:dyDescent="0.4">
      <c r="B3306" s="187" t="s">
        <v>446</v>
      </c>
      <c r="C3306" s="187" t="s">
        <v>465</v>
      </c>
      <c r="D3306" s="187" t="s">
        <v>419</v>
      </c>
      <c r="E3306" s="187" t="s">
        <v>438</v>
      </c>
      <c r="F3306" s="187">
        <v>16</v>
      </c>
      <c r="G3306" s="187"/>
      <c r="H3306" s="187"/>
      <c r="I3306" s="187" t="s">
        <v>404</v>
      </c>
      <c r="J3306" s="187" t="s">
        <v>433</v>
      </c>
      <c r="K3306" s="187">
        <v>0.71</v>
      </c>
      <c r="L3306" s="187">
        <v>2.6</v>
      </c>
    </row>
    <row r="3307" spans="2:12" ht="20.100000000000001" customHeight="1" x14ac:dyDescent="0.4">
      <c r="B3307" s="187" t="s">
        <v>446</v>
      </c>
      <c r="C3307" s="187" t="s">
        <v>465</v>
      </c>
      <c r="D3307" s="187" t="s">
        <v>419</v>
      </c>
      <c r="E3307" s="187" t="s">
        <v>438</v>
      </c>
      <c r="F3307" s="187">
        <v>15</v>
      </c>
      <c r="G3307" s="187"/>
      <c r="H3307" s="187"/>
      <c r="I3307" s="187" t="s">
        <v>442</v>
      </c>
      <c r="J3307" s="187" t="s">
        <v>433</v>
      </c>
      <c r="K3307" s="187">
        <v>0.7</v>
      </c>
      <c r="L3307" s="187">
        <v>2.6</v>
      </c>
    </row>
    <row r="3308" spans="2:12" ht="20.100000000000001" customHeight="1" x14ac:dyDescent="0.4">
      <c r="B3308" s="187" t="s">
        <v>446</v>
      </c>
      <c r="C3308" s="187" t="s">
        <v>465</v>
      </c>
      <c r="D3308" s="187" t="s">
        <v>421</v>
      </c>
      <c r="E3308" s="187" t="s">
        <v>422</v>
      </c>
      <c r="F3308" s="187">
        <v>16</v>
      </c>
      <c r="G3308" s="187"/>
      <c r="H3308" s="187"/>
      <c r="I3308" s="187" t="s">
        <v>444</v>
      </c>
      <c r="J3308" s="187" t="s">
        <v>433</v>
      </c>
      <c r="K3308" s="187">
        <v>0.71</v>
      </c>
      <c r="L3308" s="187">
        <v>2.6</v>
      </c>
    </row>
    <row r="3309" spans="2:12" ht="20.100000000000001" customHeight="1" x14ac:dyDescent="0.4">
      <c r="B3309" s="187" t="s">
        <v>446</v>
      </c>
      <c r="C3309" s="187" t="s">
        <v>465</v>
      </c>
      <c r="D3309" s="187" t="s">
        <v>421</v>
      </c>
      <c r="E3309" s="187" t="s">
        <v>422</v>
      </c>
      <c r="F3309" s="187">
        <v>16</v>
      </c>
      <c r="G3309" s="187"/>
      <c r="H3309" s="187"/>
      <c r="I3309" s="187" t="s">
        <v>434</v>
      </c>
      <c r="J3309" s="187" t="s">
        <v>433</v>
      </c>
      <c r="K3309" s="187">
        <v>0.71</v>
      </c>
      <c r="L3309" s="187">
        <v>2.6</v>
      </c>
    </row>
    <row r="3310" spans="2:12" ht="20.100000000000001" customHeight="1" x14ac:dyDescent="0.4">
      <c r="B3310" s="187" t="s">
        <v>446</v>
      </c>
      <c r="C3310" s="187" t="s">
        <v>465</v>
      </c>
      <c r="D3310" s="187" t="s">
        <v>421</v>
      </c>
      <c r="E3310" s="187" t="s">
        <v>439</v>
      </c>
      <c r="F3310" s="187">
        <v>16</v>
      </c>
      <c r="G3310" s="187"/>
      <c r="H3310" s="187"/>
      <c r="I3310" s="187" t="s">
        <v>404</v>
      </c>
      <c r="J3310" s="187" t="s">
        <v>433</v>
      </c>
      <c r="K3310" s="187">
        <v>0.71</v>
      </c>
      <c r="L3310" s="187">
        <v>2.6</v>
      </c>
    </row>
    <row r="3311" spans="2:12" ht="20.100000000000001" customHeight="1" x14ac:dyDescent="0.4">
      <c r="B3311" s="187" t="s">
        <v>446</v>
      </c>
      <c r="C3311" s="187" t="s">
        <v>465</v>
      </c>
      <c r="D3311" s="187" t="s">
        <v>421</v>
      </c>
      <c r="E3311" s="187" t="s">
        <v>439</v>
      </c>
      <c r="F3311" s="187">
        <v>15</v>
      </c>
      <c r="G3311" s="187"/>
      <c r="H3311" s="187"/>
      <c r="I3311" s="187" t="s">
        <v>442</v>
      </c>
      <c r="J3311" s="187" t="s">
        <v>433</v>
      </c>
      <c r="K3311" s="187">
        <v>0.7</v>
      </c>
      <c r="L3311" s="187">
        <v>2.6</v>
      </c>
    </row>
    <row r="3312" spans="2:12" ht="20.100000000000001" customHeight="1" x14ac:dyDescent="0.4">
      <c r="B3312" s="187" t="s">
        <v>446</v>
      </c>
      <c r="C3312" s="187" t="s">
        <v>465</v>
      </c>
      <c r="D3312" s="187" t="s">
        <v>423</v>
      </c>
      <c r="E3312" s="187" t="s">
        <v>424</v>
      </c>
      <c r="F3312" s="187">
        <v>16</v>
      </c>
      <c r="G3312" s="187"/>
      <c r="H3312" s="187"/>
      <c r="I3312" s="187" t="s">
        <v>444</v>
      </c>
      <c r="J3312" s="187" t="s">
        <v>433</v>
      </c>
      <c r="K3312" s="187">
        <v>0.54</v>
      </c>
      <c r="L3312" s="187">
        <v>2.6</v>
      </c>
    </row>
    <row r="3313" spans="2:12" ht="20.100000000000001" customHeight="1" x14ac:dyDescent="0.4">
      <c r="B3313" s="187" t="s">
        <v>446</v>
      </c>
      <c r="C3313" s="187" t="s">
        <v>465</v>
      </c>
      <c r="D3313" s="187" t="s">
        <v>423</v>
      </c>
      <c r="E3313" s="187" t="s">
        <v>424</v>
      </c>
      <c r="F3313" s="187">
        <v>16</v>
      </c>
      <c r="G3313" s="187"/>
      <c r="H3313" s="187"/>
      <c r="I3313" s="187" t="s">
        <v>434</v>
      </c>
      <c r="J3313" s="187" t="s">
        <v>433</v>
      </c>
      <c r="K3313" s="187">
        <v>0.54</v>
      </c>
      <c r="L3313" s="187">
        <v>2.6</v>
      </c>
    </row>
    <row r="3314" spans="2:12" ht="20.100000000000001" customHeight="1" x14ac:dyDescent="0.4">
      <c r="B3314" s="187" t="s">
        <v>446</v>
      </c>
      <c r="C3314" s="187" t="s">
        <v>465</v>
      </c>
      <c r="D3314" s="187" t="s">
        <v>423</v>
      </c>
      <c r="E3314" s="187" t="s">
        <v>424</v>
      </c>
      <c r="F3314" s="187">
        <v>16</v>
      </c>
      <c r="G3314" s="187"/>
      <c r="H3314" s="187"/>
      <c r="I3314" s="187" t="s">
        <v>442</v>
      </c>
      <c r="J3314" s="187" t="s">
        <v>433</v>
      </c>
      <c r="K3314" s="187">
        <v>0.54</v>
      </c>
      <c r="L3314" s="187">
        <v>2.6</v>
      </c>
    </row>
    <row r="3315" spans="2:12" ht="20.100000000000001" customHeight="1" x14ac:dyDescent="0.4">
      <c r="B3315" s="187" t="s">
        <v>446</v>
      </c>
      <c r="C3315" s="187" t="s">
        <v>465</v>
      </c>
      <c r="D3315" s="187" t="s">
        <v>405</v>
      </c>
      <c r="E3315" s="187" t="s">
        <v>434</v>
      </c>
      <c r="F3315" s="187">
        <v>16</v>
      </c>
      <c r="G3315" s="187"/>
      <c r="H3315" s="187"/>
      <c r="I3315" s="187" t="s">
        <v>435</v>
      </c>
      <c r="J3315" s="187" t="s">
        <v>433</v>
      </c>
      <c r="K3315" s="187">
        <v>0.76</v>
      </c>
      <c r="L3315" s="187">
        <v>2.6</v>
      </c>
    </row>
    <row r="3316" spans="2:12" ht="20.100000000000001" customHeight="1" x14ac:dyDescent="0.4">
      <c r="B3316" s="187" t="s">
        <v>446</v>
      </c>
      <c r="C3316" s="187" t="s">
        <v>465</v>
      </c>
      <c r="D3316" s="187" t="s">
        <v>405</v>
      </c>
      <c r="E3316" s="187" t="s">
        <v>442</v>
      </c>
      <c r="F3316" s="187">
        <v>16</v>
      </c>
      <c r="G3316" s="187"/>
      <c r="H3316" s="187"/>
      <c r="I3316" s="187" t="s">
        <v>435</v>
      </c>
      <c r="J3316" s="187" t="s">
        <v>433</v>
      </c>
      <c r="K3316" s="187">
        <v>0.75</v>
      </c>
      <c r="L3316" s="187">
        <v>2.6</v>
      </c>
    </row>
    <row r="3317" spans="2:12" ht="20.100000000000001" customHeight="1" x14ac:dyDescent="0.4">
      <c r="B3317" s="187" t="s">
        <v>446</v>
      </c>
      <c r="C3317" s="187" t="s">
        <v>465</v>
      </c>
      <c r="D3317" s="187" t="s">
        <v>419</v>
      </c>
      <c r="E3317" s="187" t="s">
        <v>444</v>
      </c>
      <c r="F3317" s="187">
        <v>16</v>
      </c>
      <c r="G3317" s="187"/>
      <c r="H3317" s="187"/>
      <c r="I3317" s="187" t="s">
        <v>420</v>
      </c>
      <c r="J3317" s="187" t="s">
        <v>433</v>
      </c>
      <c r="K3317" s="187">
        <v>0.76</v>
      </c>
      <c r="L3317" s="187">
        <v>2.6</v>
      </c>
    </row>
    <row r="3318" spans="2:12" ht="20.100000000000001" customHeight="1" x14ac:dyDescent="0.4">
      <c r="B3318" s="187" t="s">
        <v>446</v>
      </c>
      <c r="C3318" s="187" t="s">
        <v>465</v>
      </c>
      <c r="D3318" s="187" t="s">
        <v>419</v>
      </c>
      <c r="E3318" s="187" t="s">
        <v>434</v>
      </c>
      <c r="F3318" s="187">
        <v>16</v>
      </c>
      <c r="G3318" s="187"/>
      <c r="H3318" s="187"/>
      <c r="I3318" s="187" t="s">
        <v>420</v>
      </c>
      <c r="J3318" s="187" t="s">
        <v>433</v>
      </c>
      <c r="K3318" s="187">
        <v>0.75</v>
      </c>
      <c r="L3318" s="187">
        <v>2.6</v>
      </c>
    </row>
    <row r="3319" spans="2:12" ht="20.100000000000001" customHeight="1" x14ac:dyDescent="0.4">
      <c r="B3319" s="187" t="s">
        <v>446</v>
      </c>
      <c r="C3319" s="187" t="s">
        <v>465</v>
      </c>
      <c r="D3319" s="187" t="s">
        <v>419</v>
      </c>
      <c r="E3319" s="187" t="s">
        <v>442</v>
      </c>
      <c r="F3319" s="187">
        <v>16</v>
      </c>
      <c r="G3319" s="187"/>
      <c r="H3319" s="187"/>
      <c r="I3319" s="187" t="s">
        <v>420</v>
      </c>
      <c r="J3319" s="187" t="s">
        <v>433</v>
      </c>
      <c r="K3319" s="187">
        <v>0.74</v>
      </c>
      <c r="L3319" s="187">
        <v>2.6</v>
      </c>
    </row>
    <row r="3320" spans="2:12" ht="20.100000000000001" customHeight="1" x14ac:dyDescent="0.4">
      <c r="B3320" s="187" t="s">
        <v>446</v>
      </c>
      <c r="C3320" s="187" t="s">
        <v>465</v>
      </c>
      <c r="D3320" s="187" t="s">
        <v>419</v>
      </c>
      <c r="E3320" s="187" t="s">
        <v>404</v>
      </c>
      <c r="F3320" s="187">
        <v>16</v>
      </c>
      <c r="G3320" s="187"/>
      <c r="H3320" s="187"/>
      <c r="I3320" s="187" t="s">
        <v>438</v>
      </c>
      <c r="J3320" s="187" t="s">
        <v>433</v>
      </c>
      <c r="K3320" s="187">
        <v>0.77</v>
      </c>
      <c r="L3320" s="187">
        <v>2.6</v>
      </c>
    </row>
    <row r="3321" spans="2:12" ht="20.100000000000001" customHeight="1" x14ac:dyDescent="0.4">
      <c r="B3321" s="187" t="s">
        <v>446</v>
      </c>
      <c r="C3321" s="187" t="s">
        <v>465</v>
      </c>
      <c r="D3321" s="187" t="s">
        <v>419</v>
      </c>
      <c r="E3321" s="187" t="s">
        <v>442</v>
      </c>
      <c r="F3321" s="187">
        <v>15</v>
      </c>
      <c r="G3321" s="187"/>
      <c r="H3321" s="187"/>
      <c r="I3321" s="187" t="s">
        <v>438</v>
      </c>
      <c r="J3321" s="187" t="s">
        <v>433</v>
      </c>
      <c r="K3321" s="187">
        <v>0.73</v>
      </c>
      <c r="L3321" s="187">
        <v>2.6</v>
      </c>
    </row>
    <row r="3322" spans="2:12" ht="20.100000000000001" customHeight="1" x14ac:dyDescent="0.4">
      <c r="B3322" s="187" t="s">
        <v>446</v>
      </c>
      <c r="C3322" s="187" t="s">
        <v>465</v>
      </c>
      <c r="D3322" s="187" t="s">
        <v>421</v>
      </c>
      <c r="E3322" s="187" t="s">
        <v>444</v>
      </c>
      <c r="F3322" s="187">
        <v>16</v>
      </c>
      <c r="G3322" s="187"/>
      <c r="H3322" s="187"/>
      <c r="I3322" s="187" t="s">
        <v>422</v>
      </c>
      <c r="J3322" s="187" t="s">
        <v>433</v>
      </c>
      <c r="K3322" s="187">
        <v>0.76</v>
      </c>
      <c r="L3322" s="187">
        <v>2.6</v>
      </c>
    </row>
    <row r="3323" spans="2:12" ht="20.100000000000001" customHeight="1" x14ac:dyDescent="0.4">
      <c r="B3323" s="187" t="s">
        <v>446</v>
      </c>
      <c r="C3323" s="187" t="s">
        <v>465</v>
      </c>
      <c r="D3323" s="187" t="s">
        <v>421</v>
      </c>
      <c r="E3323" s="187" t="s">
        <v>434</v>
      </c>
      <c r="F3323" s="187">
        <v>16</v>
      </c>
      <c r="G3323" s="187"/>
      <c r="H3323" s="187"/>
      <c r="I3323" s="187" t="s">
        <v>422</v>
      </c>
      <c r="J3323" s="187" t="s">
        <v>433</v>
      </c>
      <c r="K3323" s="187">
        <v>0.75</v>
      </c>
      <c r="L3323" s="187">
        <v>2.6</v>
      </c>
    </row>
    <row r="3324" spans="2:12" ht="20.100000000000001" customHeight="1" x14ac:dyDescent="0.4">
      <c r="B3324" s="187" t="s">
        <v>446</v>
      </c>
      <c r="C3324" s="187" t="s">
        <v>465</v>
      </c>
      <c r="D3324" s="187" t="s">
        <v>421</v>
      </c>
      <c r="E3324" s="187" t="s">
        <v>404</v>
      </c>
      <c r="F3324" s="187">
        <v>16</v>
      </c>
      <c r="G3324" s="187"/>
      <c r="H3324" s="187"/>
      <c r="I3324" s="187" t="s">
        <v>439</v>
      </c>
      <c r="J3324" s="187" t="s">
        <v>433</v>
      </c>
      <c r="K3324" s="187">
        <v>0.77</v>
      </c>
      <c r="L3324" s="187">
        <v>2.6</v>
      </c>
    </row>
    <row r="3325" spans="2:12" ht="20.100000000000001" customHeight="1" x14ac:dyDescent="0.4">
      <c r="B3325" s="187" t="s">
        <v>446</v>
      </c>
      <c r="C3325" s="187" t="s">
        <v>465</v>
      </c>
      <c r="D3325" s="187" t="s">
        <v>421</v>
      </c>
      <c r="E3325" s="187" t="s">
        <v>442</v>
      </c>
      <c r="F3325" s="187">
        <v>15</v>
      </c>
      <c r="G3325" s="187"/>
      <c r="H3325" s="187"/>
      <c r="I3325" s="187" t="s">
        <v>439</v>
      </c>
      <c r="J3325" s="187" t="s">
        <v>433</v>
      </c>
      <c r="K3325" s="187">
        <v>0.73</v>
      </c>
      <c r="L3325" s="187">
        <v>2.6</v>
      </c>
    </row>
    <row r="3326" spans="2:12" ht="20.100000000000001" customHeight="1" x14ac:dyDescent="0.4">
      <c r="B3326" s="187" t="s">
        <v>446</v>
      </c>
      <c r="C3326" s="187" t="s">
        <v>465</v>
      </c>
      <c r="D3326" s="187" t="s">
        <v>423</v>
      </c>
      <c r="E3326" s="187" t="s">
        <v>444</v>
      </c>
      <c r="F3326" s="187">
        <v>16</v>
      </c>
      <c r="G3326" s="187"/>
      <c r="H3326" s="187"/>
      <c r="I3326" s="187" t="s">
        <v>424</v>
      </c>
      <c r="J3326" s="187" t="s">
        <v>433</v>
      </c>
      <c r="K3326" s="187">
        <v>0.68</v>
      </c>
      <c r="L3326" s="187">
        <v>2.6</v>
      </c>
    </row>
    <row r="3327" spans="2:12" ht="20.100000000000001" customHeight="1" x14ac:dyDescent="0.4">
      <c r="B3327" s="187" t="s">
        <v>446</v>
      </c>
      <c r="C3327" s="187" t="s">
        <v>465</v>
      </c>
      <c r="D3327" s="187" t="s">
        <v>423</v>
      </c>
      <c r="E3327" s="187" t="s">
        <v>434</v>
      </c>
      <c r="F3327" s="187">
        <v>16</v>
      </c>
      <c r="G3327" s="187"/>
      <c r="H3327" s="187"/>
      <c r="I3327" s="187" t="s">
        <v>424</v>
      </c>
      <c r="J3327" s="187" t="s">
        <v>433</v>
      </c>
      <c r="K3327" s="187">
        <v>0.67</v>
      </c>
      <c r="L3327" s="187">
        <v>2.6</v>
      </c>
    </row>
    <row r="3328" spans="2:12" ht="20.100000000000001" customHeight="1" x14ac:dyDescent="0.4">
      <c r="B3328" s="187" t="s">
        <v>446</v>
      </c>
      <c r="C3328" s="187" t="s">
        <v>465</v>
      </c>
      <c r="D3328" s="187" t="s">
        <v>423</v>
      </c>
      <c r="E3328" s="187" t="s">
        <v>442</v>
      </c>
      <c r="F3328" s="187">
        <v>16</v>
      </c>
      <c r="G3328" s="187"/>
      <c r="H3328" s="187"/>
      <c r="I3328" s="187" t="s">
        <v>424</v>
      </c>
      <c r="J3328" s="187" t="s">
        <v>433</v>
      </c>
      <c r="K3328" s="187">
        <v>0.66</v>
      </c>
      <c r="L3328" s="187">
        <v>2.6</v>
      </c>
    </row>
    <row r="3329" spans="2:12" ht="20.100000000000001" customHeight="1" x14ac:dyDescent="0.4">
      <c r="B3329" s="187" t="s">
        <v>446</v>
      </c>
      <c r="C3329" s="187" t="s">
        <v>459</v>
      </c>
      <c r="D3329" s="187" t="s">
        <v>399</v>
      </c>
      <c r="E3329" s="187" t="s">
        <v>404</v>
      </c>
      <c r="F3329" s="187">
        <v>4</v>
      </c>
      <c r="G3329" s="187"/>
      <c r="H3329" s="187"/>
      <c r="I3329" s="187" t="s">
        <v>411</v>
      </c>
      <c r="J3329" s="187" t="s">
        <v>433</v>
      </c>
      <c r="K3329" s="187"/>
      <c r="L3329" s="187">
        <v>2.6</v>
      </c>
    </row>
    <row r="3330" spans="2:12" ht="20.100000000000001" customHeight="1" x14ac:dyDescent="0.4">
      <c r="B3330" s="187" t="s">
        <v>446</v>
      </c>
      <c r="C3330" s="187" t="s">
        <v>447</v>
      </c>
      <c r="D3330" s="187" t="s">
        <v>399</v>
      </c>
      <c r="E3330" s="187" t="s">
        <v>404</v>
      </c>
      <c r="F3330" s="187">
        <v>4</v>
      </c>
      <c r="G3330" s="187"/>
      <c r="H3330" s="187"/>
      <c r="I3330" s="187" t="s">
        <v>403</v>
      </c>
      <c r="J3330" s="187" t="s">
        <v>433</v>
      </c>
      <c r="K3330" s="187"/>
      <c r="L3330" s="187">
        <v>2.6</v>
      </c>
    </row>
    <row r="3331" spans="2:12" ht="20.100000000000001" customHeight="1" x14ac:dyDescent="0.4">
      <c r="B3331" s="187" t="s">
        <v>446</v>
      </c>
      <c r="C3331" s="187" t="s">
        <v>452</v>
      </c>
      <c r="D3331" s="187" t="s">
        <v>399</v>
      </c>
      <c r="E3331" s="187" t="s">
        <v>403</v>
      </c>
      <c r="F3331" s="187">
        <v>4</v>
      </c>
      <c r="G3331" s="187"/>
      <c r="H3331" s="187"/>
      <c r="I3331" s="187" t="s">
        <v>404</v>
      </c>
      <c r="J3331" s="187" t="s">
        <v>433</v>
      </c>
      <c r="K3331" s="187"/>
      <c r="L3331" s="187">
        <v>2.6</v>
      </c>
    </row>
    <row r="3332" spans="2:12" ht="20.100000000000001" customHeight="1" x14ac:dyDescent="0.4">
      <c r="B3332" s="187" t="s">
        <v>446</v>
      </c>
      <c r="C3332" s="187" t="s">
        <v>460</v>
      </c>
      <c r="D3332" s="187" t="s">
        <v>399</v>
      </c>
      <c r="E3332" s="187" t="s">
        <v>404</v>
      </c>
      <c r="F3332" s="187">
        <v>4</v>
      </c>
      <c r="G3332" s="187"/>
      <c r="H3332" s="187"/>
      <c r="I3332" s="187" t="s">
        <v>428</v>
      </c>
      <c r="J3332" s="187" t="s">
        <v>433</v>
      </c>
      <c r="K3332" s="187"/>
      <c r="L3332" s="187">
        <v>2.6</v>
      </c>
    </row>
    <row r="3333" spans="2:12" ht="20.100000000000001" customHeight="1" x14ac:dyDescent="0.4">
      <c r="B3333" s="187" t="s">
        <v>446</v>
      </c>
      <c r="C3333" s="187" t="s">
        <v>465</v>
      </c>
      <c r="D3333" s="187" t="s">
        <v>399</v>
      </c>
      <c r="E3333" s="187" t="s">
        <v>404</v>
      </c>
      <c r="F3333" s="187">
        <v>15</v>
      </c>
      <c r="G3333" s="187"/>
      <c r="H3333" s="187"/>
      <c r="I3333" s="187" t="s">
        <v>404</v>
      </c>
      <c r="J3333" s="187" t="s">
        <v>433</v>
      </c>
      <c r="K3333" s="187"/>
      <c r="L3333" s="187">
        <v>2.6</v>
      </c>
    </row>
    <row r="3334" spans="2:12" ht="20.100000000000001" customHeight="1" x14ac:dyDescent="0.4">
      <c r="B3334" s="187" t="s">
        <v>446</v>
      </c>
      <c r="C3334" s="187" t="s">
        <v>465</v>
      </c>
      <c r="D3334" s="187" t="s">
        <v>399</v>
      </c>
      <c r="E3334" s="187" t="s">
        <v>404</v>
      </c>
      <c r="F3334" s="187">
        <v>16</v>
      </c>
      <c r="G3334" s="187"/>
      <c r="H3334" s="187"/>
      <c r="I3334" s="187" t="s">
        <v>404</v>
      </c>
      <c r="J3334" s="187" t="s">
        <v>464</v>
      </c>
      <c r="K3334" s="187">
        <v>0.8</v>
      </c>
      <c r="L3334" s="187">
        <v>2.7</v>
      </c>
    </row>
    <row r="3335" spans="2:12" ht="20.100000000000001" customHeight="1" x14ac:dyDescent="0.4">
      <c r="B3335" s="187" t="s">
        <v>446</v>
      </c>
      <c r="C3335" s="187" t="s">
        <v>465</v>
      </c>
      <c r="D3335" s="187" t="s">
        <v>399</v>
      </c>
      <c r="E3335" s="187" t="s">
        <v>444</v>
      </c>
      <c r="F3335" s="187">
        <v>16</v>
      </c>
      <c r="G3335" s="187"/>
      <c r="H3335" s="187"/>
      <c r="I3335" s="187" t="s">
        <v>444</v>
      </c>
      <c r="J3335" s="187" t="s">
        <v>464</v>
      </c>
      <c r="K3335" s="187">
        <v>0.78</v>
      </c>
      <c r="L3335" s="187">
        <v>2.7</v>
      </c>
    </row>
    <row r="3336" spans="2:12" ht="20.100000000000001" customHeight="1" x14ac:dyDescent="0.4">
      <c r="B3336" s="187" t="s">
        <v>446</v>
      </c>
      <c r="C3336" s="187" t="s">
        <v>465</v>
      </c>
      <c r="D3336" s="187" t="s">
        <v>399</v>
      </c>
      <c r="E3336" s="187" t="s">
        <v>434</v>
      </c>
      <c r="F3336" s="187">
        <v>16</v>
      </c>
      <c r="G3336" s="187"/>
      <c r="H3336" s="187"/>
      <c r="I3336" s="187" t="s">
        <v>434</v>
      </c>
      <c r="J3336" s="187" t="s">
        <v>464</v>
      </c>
      <c r="K3336" s="187">
        <v>0.76</v>
      </c>
      <c r="L3336" s="187">
        <v>2.7</v>
      </c>
    </row>
    <row r="3337" spans="2:12" ht="20.100000000000001" customHeight="1" x14ac:dyDescent="0.4">
      <c r="B3337" s="187" t="s">
        <v>446</v>
      </c>
      <c r="C3337" s="187" t="s">
        <v>465</v>
      </c>
      <c r="D3337" s="187" t="s">
        <v>405</v>
      </c>
      <c r="E3337" s="187" t="s">
        <v>406</v>
      </c>
      <c r="F3337" s="187">
        <v>16</v>
      </c>
      <c r="G3337" s="187"/>
      <c r="H3337" s="187"/>
      <c r="I3337" s="187" t="s">
        <v>404</v>
      </c>
      <c r="J3337" s="187" t="s">
        <v>464</v>
      </c>
      <c r="K3337" s="187">
        <v>0.78</v>
      </c>
      <c r="L3337" s="187">
        <v>2.7</v>
      </c>
    </row>
    <row r="3338" spans="2:12" ht="20.100000000000001" customHeight="1" x14ac:dyDescent="0.4">
      <c r="B3338" s="187" t="s">
        <v>446</v>
      </c>
      <c r="C3338" s="187" t="s">
        <v>465</v>
      </c>
      <c r="D3338" s="187" t="s">
        <v>405</v>
      </c>
      <c r="E3338" s="187" t="s">
        <v>406</v>
      </c>
      <c r="F3338" s="187">
        <v>16</v>
      </c>
      <c r="G3338" s="187"/>
      <c r="H3338" s="187"/>
      <c r="I3338" s="187" t="s">
        <v>444</v>
      </c>
      <c r="J3338" s="187" t="s">
        <v>464</v>
      </c>
      <c r="K3338" s="187">
        <v>0.78</v>
      </c>
      <c r="L3338" s="187">
        <v>2.7</v>
      </c>
    </row>
    <row r="3339" spans="2:12" ht="20.100000000000001" customHeight="1" x14ac:dyDescent="0.4">
      <c r="B3339" s="187" t="s">
        <v>446</v>
      </c>
      <c r="C3339" s="187" t="s">
        <v>465</v>
      </c>
      <c r="D3339" s="187" t="s">
        <v>405</v>
      </c>
      <c r="E3339" s="187" t="s">
        <v>406</v>
      </c>
      <c r="F3339" s="187">
        <v>16</v>
      </c>
      <c r="G3339" s="187"/>
      <c r="H3339" s="187"/>
      <c r="I3339" s="187" t="s">
        <v>434</v>
      </c>
      <c r="J3339" s="187" t="s">
        <v>464</v>
      </c>
      <c r="K3339" s="187">
        <v>0.78</v>
      </c>
      <c r="L3339" s="187">
        <v>2.7</v>
      </c>
    </row>
    <row r="3340" spans="2:12" ht="20.100000000000001" customHeight="1" x14ac:dyDescent="0.4">
      <c r="B3340" s="187" t="s">
        <v>446</v>
      </c>
      <c r="C3340" s="187" t="s">
        <v>465</v>
      </c>
      <c r="D3340" s="187" t="s">
        <v>408</v>
      </c>
      <c r="E3340" s="187" t="s">
        <v>409</v>
      </c>
      <c r="F3340" s="187">
        <v>16</v>
      </c>
      <c r="G3340" s="187"/>
      <c r="H3340" s="187"/>
      <c r="I3340" s="187" t="s">
        <v>404</v>
      </c>
      <c r="J3340" s="187" t="s">
        <v>464</v>
      </c>
      <c r="K3340" s="187">
        <v>0.77</v>
      </c>
      <c r="L3340" s="187">
        <v>2.7</v>
      </c>
    </row>
    <row r="3341" spans="2:12" ht="20.100000000000001" customHeight="1" x14ac:dyDescent="0.4">
      <c r="B3341" s="187" t="s">
        <v>446</v>
      </c>
      <c r="C3341" s="187" t="s">
        <v>465</v>
      </c>
      <c r="D3341" s="187" t="s">
        <v>408</v>
      </c>
      <c r="E3341" s="187" t="s">
        <v>409</v>
      </c>
      <c r="F3341" s="187">
        <v>16</v>
      </c>
      <c r="G3341" s="187"/>
      <c r="H3341" s="187"/>
      <c r="I3341" s="187" t="s">
        <v>444</v>
      </c>
      <c r="J3341" s="187" t="s">
        <v>464</v>
      </c>
      <c r="K3341" s="187">
        <v>0.77</v>
      </c>
      <c r="L3341" s="187">
        <v>2.7</v>
      </c>
    </row>
    <row r="3342" spans="2:12" ht="20.100000000000001" customHeight="1" x14ac:dyDescent="0.4">
      <c r="B3342" s="187" t="s">
        <v>446</v>
      </c>
      <c r="C3342" s="187" t="s">
        <v>465</v>
      </c>
      <c r="D3342" s="187" t="s">
        <v>408</v>
      </c>
      <c r="E3342" s="187" t="s">
        <v>409</v>
      </c>
      <c r="F3342" s="187">
        <v>16</v>
      </c>
      <c r="G3342" s="187"/>
      <c r="H3342" s="187"/>
      <c r="I3342" s="187" t="s">
        <v>434</v>
      </c>
      <c r="J3342" s="187" t="s">
        <v>464</v>
      </c>
      <c r="K3342" s="187">
        <v>0.76</v>
      </c>
      <c r="L3342" s="187">
        <v>2.7</v>
      </c>
    </row>
    <row r="3343" spans="2:12" ht="20.100000000000001" customHeight="1" x14ac:dyDescent="0.4">
      <c r="B3343" s="187" t="s">
        <v>446</v>
      </c>
      <c r="C3343" s="187" t="s">
        <v>465</v>
      </c>
      <c r="D3343" s="187" t="s">
        <v>419</v>
      </c>
      <c r="E3343" s="187" t="s">
        <v>420</v>
      </c>
      <c r="F3343" s="187">
        <v>16</v>
      </c>
      <c r="G3343" s="187"/>
      <c r="H3343" s="187"/>
      <c r="I3343" s="187" t="s">
        <v>404</v>
      </c>
      <c r="J3343" s="187" t="s">
        <v>464</v>
      </c>
      <c r="K3343" s="187">
        <v>0.73</v>
      </c>
      <c r="L3343" s="187">
        <v>2.7</v>
      </c>
    </row>
    <row r="3344" spans="2:12" ht="20.100000000000001" customHeight="1" x14ac:dyDescent="0.4">
      <c r="B3344" s="187" t="s">
        <v>446</v>
      </c>
      <c r="C3344" s="187" t="s">
        <v>465</v>
      </c>
      <c r="D3344" s="187" t="s">
        <v>421</v>
      </c>
      <c r="E3344" s="187" t="s">
        <v>422</v>
      </c>
      <c r="F3344" s="187">
        <v>16</v>
      </c>
      <c r="G3344" s="187"/>
      <c r="H3344" s="187"/>
      <c r="I3344" s="187" t="s">
        <v>404</v>
      </c>
      <c r="J3344" s="187" t="s">
        <v>464</v>
      </c>
      <c r="K3344" s="187">
        <v>0.72</v>
      </c>
      <c r="L3344" s="187">
        <v>2.7</v>
      </c>
    </row>
    <row r="3345" spans="2:12" ht="20.100000000000001" customHeight="1" x14ac:dyDescent="0.4">
      <c r="B3345" s="187" t="s">
        <v>446</v>
      </c>
      <c r="C3345" s="187" t="s">
        <v>465</v>
      </c>
      <c r="D3345" s="187" t="s">
        <v>453</v>
      </c>
      <c r="E3345" s="187" t="s">
        <v>404</v>
      </c>
      <c r="F3345" s="187">
        <v>16</v>
      </c>
      <c r="G3345" s="187"/>
      <c r="H3345" s="187"/>
      <c r="I3345" s="187" t="s">
        <v>454</v>
      </c>
      <c r="J3345" s="187" t="s">
        <v>464</v>
      </c>
      <c r="K3345" s="187">
        <v>0.79</v>
      </c>
      <c r="L3345" s="187">
        <v>2.7</v>
      </c>
    </row>
    <row r="3346" spans="2:12" ht="20.100000000000001" customHeight="1" x14ac:dyDescent="0.4">
      <c r="B3346" s="187" t="s">
        <v>446</v>
      </c>
      <c r="C3346" s="187" t="s">
        <v>465</v>
      </c>
      <c r="D3346" s="187" t="s">
        <v>453</v>
      </c>
      <c r="E3346" s="187" t="s">
        <v>444</v>
      </c>
      <c r="F3346" s="187">
        <v>16</v>
      </c>
      <c r="G3346" s="187"/>
      <c r="H3346" s="187"/>
      <c r="I3346" s="187" t="s">
        <v>454</v>
      </c>
      <c r="J3346" s="187" t="s">
        <v>464</v>
      </c>
      <c r="K3346" s="187">
        <v>0.78</v>
      </c>
      <c r="L3346" s="187">
        <v>2.7</v>
      </c>
    </row>
    <row r="3347" spans="2:12" ht="20.100000000000001" customHeight="1" x14ac:dyDescent="0.4">
      <c r="B3347" s="187" t="s">
        <v>446</v>
      </c>
      <c r="C3347" s="187" t="s">
        <v>465</v>
      </c>
      <c r="D3347" s="187" t="s">
        <v>453</v>
      </c>
      <c r="E3347" s="187" t="s">
        <v>434</v>
      </c>
      <c r="F3347" s="187">
        <v>16</v>
      </c>
      <c r="G3347" s="187"/>
      <c r="H3347" s="187"/>
      <c r="I3347" s="187" t="s">
        <v>454</v>
      </c>
      <c r="J3347" s="187" t="s">
        <v>464</v>
      </c>
      <c r="K3347" s="187">
        <v>0.77</v>
      </c>
      <c r="L3347" s="187">
        <v>2.7</v>
      </c>
    </row>
    <row r="3348" spans="2:12" ht="20.100000000000001" customHeight="1" x14ac:dyDescent="0.4">
      <c r="B3348" s="187" t="s">
        <v>446</v>
      </c>
      <c r="C3348" s="187" t="s">
        <v>465</v>
      </c>
      <c r="D3348" s="187" t="s">
        <v>455</v>
      </c>
      <c r="E3348" s="187" t="s">
        <v>404</v>
      </c>
      <c r="F3348" s="187">
        <v>16</v>
      </c>
      <c r="G3348" s="187"/>
      <c r="H3348" s="187"/>
      <c r="I3348" s="187" t="s">
        <v>456</v>
      </c>
      <c r="J3348" s="187" t="s">
        <v>464</v>
      </c>
      <c r="K3348" s="187">
        <v>0.79</v>
      </c>
      <c r="L3348" s="187">
        <v>2.7</v>
      </c>
    </row>
    <row r="3349" spans="2:12" ht="20.100000000000001" customHeight="1" x14ac:dyDescent="0.4">
      <c r="B3349" s="187" t="s">
        <v>446</v>
      </c>
      <c r="C3349" s="187" t="s">
        <v>465</v>
      </c>
      <c r="D3349" s="187" t="s">
        <v>455</v>
      </c>
      <c r="E3349" s="187" t="s">
        <v>444</v>
      </c>
      <c r="F3349" s="187">
        <v>16</v>
      </c>
      <c r="G3349" s="187"/>
      <c r="H3349" s="187"/>
      <c r="I3349" s="187" t="s">
        <v>456</v>
      </c>
      <c r="J3349" s="187" t="s">
        <v>464</v>
      </c>
      <c r="K3349" s="187">
        <v>0.78</v>
      </c>
      <c r="L3349" s="187">
        <v>2.7</v>
      </c>
    </row>
    <row r="3350" spans="2:12" ht="20.100000000000001" customHeight="1" x14ac:dyDescent="0.4">
      <c r="B3350" s="187" t="s">
        <v>446</v>
      </c>
      <c r="C3350" s="187" t="s">
        <v>465</v>
      </c>
      <c r="D3350" s="187" t="s">
        <v>455</v>
      </c>
      <c r="E3350" s="187" t="s">
        <v>434</v>
      </c>
      <c r="F3350" s="187">
        <v>16</v>
      </c>
      <c r="G3350" s="187"/>
      <c r="H3350" s="187"/>
      <c r="I3350" s="187" t="s">
        <v>456</v>
      </c>
      <c r="J3350" s="187" t="s">
        <v>464</v>
      </c>
      <c r="K3350" s="187">
        <v>0.77</v>
      </c>
      <c r="L3350" s="187">
        <v>2.7</v>
      </c>
    </row>
    <row r="3351" spans="2:12" ht="20.100000000000001" customHeight="1" x14ac:dyDescent="0.4">
      <c r="B3351" s="187" t="s">
        <v>446</v>
      </c>
      <c r="C3351" s="187" t="s">
        <v>465</v>
      </c>
      <c r="D3351" s="187" t="s">
        <v>405</v>
      </c>
      <c r="E3351" s="187" t="s">
        <v>404</v>
      </c>
      <c r="F3351" s="187">
        <v>16</v>
      </c>
      <c r="G3351" s="187"/>
      <c r="H3351" s="187"/>
      <c r="I3351" s="187" t="s">
        <v>406</v>
      </c>
      <c r="J3351" s="187" t="s">
        <v>464</v>
      </c>
      <c r="K3351" s="187">
        <v>0.79</v>
      </c>
      <c r="L3351" s="187">
        <v>2.7</v>
      </c>
    </row>
    <row r="3352" spans="2:12" ht="20.100000000000001" customHeight="1" x14ac:dyDescent="0.4">
      <c r="B3352" s="187" t="s">
        <v>446</v>
      </c>
      <c r="C3352" s="187" t="s">
        <v>465</v>
      </c>
      <c r="D3352" s="187" t="s">
        <v>405</v>
      </c>
      <c r="E3352" s="187" t="s">
        <v>444</v>
      </c>
      <c r="F3352" s="187">
        <v>16</v>
      </c>
      <c r="G3352" s="187"/>
      <c r="H3352" s="187"/>
      <c r="I3352" s="187" t="s">
        <v>406</v>
      </c>
      <c r="J3352" s="187" t="s">
        <v>464</v>
      </c>
      <c r="K3352" s="187">
        <v>0.78</v>
      </c>
      <c r="L3352" s="187">
        <v>2.7</v>
      </c>
    </row>
    <row r="3353" spans="2:12" ht="20.100000000000001" customHeight="1" x14ac:dyDescent="0.4">
      <c r="B3353" s="187" t="s">
        <v>446</v>
      </c>
      <c r="C3353" s="187" t="s">
        <v>465</v>
      </c>
      <c r="D3353" s="187" t="s">
        <v>405</v>
      </c>
      <c r="E3353" s="187" t="s">
        <v>434</v>
      </c>
      <c r="F3353" s="187">
        <v>16</v>
      </c>
      <c r="G3353" s="187"/>
      <c r="H3353" s="187"/>
      <c r="I3353" s="187" t="s">
        <v>406</v>
      </c>
      <c r="J3353" s="187" t="s">
        <v>464</v>
      </c>
      <c r="K3353" s="187">
        <v>0.77</v>
      </c>
      <c r="L3353" s="187">
        <v>2.7</v>
      </c>
    </row>
    <row r="3354" spans="2:12" ht="20.100000000000001" customHeight="1" x14ac:dyDescent="0.4">
      <c r="B3354" s="187" t="s">
        <v>446</v>
      </c>
      <c r="C3354" s="187" t="s">
        <v>465</v>
      </c>
      <c r="D3354" s="187" t="s">
        <v>408</v>
      </c>
      <c r="E3354" s="187" t="s">
        <v>404</v>
      </c>
      <c r="F3354" s="187">
        <v>16</v>
      </c>
      <c r="G3354" s="187"/>
      <c r="H3354" s="187"/>
      <c r="I3354" s="187" t="s">
        <v>409</v>
      </c>
      <c r="J3354" s="187" t="s">
        <v>464</v>
      </c>
      <c r="K3354" s="187">
        <v>0.79</v>
      </c>
      <c r="L3354" s="187">
        <v>2.7</v>
      </c>
    </row>
    <row r="3355" spans="2:12" ht="20.100000000000001" customHeight="1" x14ac:dyDescent="0.4">
      <c r="B3355" s="187" t="s">
        <v>446</v>
      </c>
      <c r="C3355" s="187" t="s">
        <v>465</v>
      </c>
      <c r="D3355" s="187" t="s">
        <v>408</v>
      </c>
      <c r="E3355" s="187" t="s">
        <v>444</v>
      </c>
      <c r="F3355" s="187">
        <v>16</v>
      </c>
      <c r="G3355" s="187"/>
      <c r="H3355" s="187"/>
      <c r="I3355" s="187" t="s">
        <v>409</v>
      </c>
      <c r="J3355" s="187" t="s">
        <v>464</v>
      </c>
      <c r="K3355" s="187">
        <v>0.78</v>
      </c>
      <c r="L3355" s="187">
        <v>2.7</v>
      </c>
    </row>
    <row r="3356" spans="2:12" ht="20.100000000000001" customHeight="1" x14ac:dyDescent="0.4">
      <c r="B3356" s="187" t="s">
        <v>446</v>
      </c>
      <c r="C3356" s="187" t="s">
        <v>465</v>
      </c>
      <c r="D3356" s="187" t="s">
        <v>408</v>
      </c>
      <c r="E3356" s="187" t="s">
        <v>434</v>
      </c>
      <c r="F3356" s="187">
        <v>16</v>
      </c>
      <c r="G3356" s="187"/>
      <c r="H3356" s="187"/>
      <c r="I3356" s="187" t="s">
        <v>409</v>
      </c>
      <c r="J3356" s="187" t="s">
        <v>464</v>
      </c>
      <c r="K3356" s="187">
        <v>0.76</v>
      </c>
      <c r="L3356" s="187">
        <v>2.7</v>
      </c>
    </row>
    <row r="3357" spans="2:12" ht="20.100000000000001" customHeight="1" x14ac:dyDescent="0.4">
      <c r="B3357" s="187" t="s">
        <v>446</v>
      </c>
      <c r="C3357" s="187" t="s">
        <v>465</v>
      </c>
      <c r="D3357" s="187" t="s">
        <v>419</v>
      </c>
      <c r="E3357" s="187" t="s">
        <v>404</v>
      </c>
      <c r="F3357" s="187">
        <v>16</v>
      </c>
      <c r="G3357" s="187"/>
      <c r="H3357" s="187"/>
      <c r="I3357" s="187" t="s">
        <v>420</v>
      </c>
      <c r="J3357" s="187" t="s">
        <v>464</v>
      </c>
      <c r="K3357" s="187">
        <v>0.77</v>
      </c>
      <c r="L3357" s="187">
        <v>2.7</v>
      </c>
    </row>
    <row r="3358" spans="2:12" ht="20.100000000000001" customHeight="1" x14ac:dyDescent="0.4">
      <c r="B3358" s="187" t="s">
        <v>446</v>
      </c>
      <c r="C3358" s="187" t="s">
        <v>465</v>
      </c>
      <c r="D3358" s="187" t="s">
        <v>421</v>
      </c>
      <c r="E3358" s="187" t="s">
        <v>404</v>
      </c>
      <c r="F3358" s="187">
        <v>16</v>
      </c>
      <c r="G3358" s="187"/>
      <c r="H3358" s="187"/>
      <c r="I3358" s="187" t="s">
        <v>422</v>
      </c>
      <c r="J3358" s="187" t="s">
        <v>464</v>
      </c>
      <c r="K3358" s="187">
        <v>0.77</v>
      </c>
      <c r="L3358" s="187">
        <v>2.7</v>
      </c>
    </row>
    <row r="3359" spans="2:12" ht="20.100000000000001" customHeight="1" x14ac:dyDescent="0.4">
      <c r="B3359" s="187" t="s">
        <v>446</v>
      </c>
      <c r="C3359" s="187" t="s">
        <v>465</v>
      </c>
      <c r="D3359" s="187" t="s">
        <v>399</v>
      </c>
      <c r="E3359" s="187" t="s">
        <v>444</v>
      </c>
      <c r="F3359" s="187">
        <v>14</v>
      </c>
      <c r="G3359" s="187"/>
      <c r="H3359" s="187"/>
      <c r="I3359" s="187" t="s">
        <v>444</v>
      </c>
      <c r="J3359" s="187" t="s">
        <v>433</v>
      </c>
      <c r="K3359" s="187">
        <v>0.78</v>
      </c>
      <c r="L3359" s="187">
        <v>2.7</v>
      </c>
    </row>
    <row r="3360" spans="2:12" ht="20.100000000000001" customHeight="1" x14ac:dyDescent="0.4">
      <c r="B3360" s="187" t="s">
        <v>446</v>
      </c>
      <c r="C3360" s="187" t="s">
        <v>465</v>
      </c>
      <c r="D3360" s="187" t="s">
        <v>399</v>
      </c>
      <c r="E3360" s="187" t="s">
        <v>444</v>
      </c>
      <c r="F3360" s="187">
        <v>13</v>
      </c>
      <c r="G3360" s="187"/>
      <c r="H3360" s="187"/>
      <c r="I3360" s="187" t="s">
        <v>434</v>
      </c>
      <c r="J3360" s="187" t="s">
        <v>433</v>
      </c>
      <c r="K3360" s="187">
        <v>0.78</v>
      </c>
      <c r="L3360" s="187">
        <v>2.7</v>
      </c>
    </row>
    <row r="3361" spans="2:12" ht="20.100000000000001" customHeight="1" x14ac:dyDescent="0.4">
      <c r="B3361" s="187" t="s">
        <v>446</v>
      </c>
      <c r="C3361" s="187" t="s">
        <v>465</v>
      </c>
      <c r="D3361" s="187" t="s">
        <v>399</v>
      </c>
      <c r="E3361" s="187" t="s">
        <v>434</v>
      </c>
      <c r="F3361" s="187">
        <v>13</v>
      </c>
      <c r="G3361" s="187"/>
      <c r="H3361" s="187"/>
      <c r="I3361" s="187" t="s">
        <v>444</v>
      </c>
      <c r="J3361" s="187" t="s">
        <v>433</v>
      </c>
      <c r="K3361" s="187">
        <v>0.77</v>
      </c>
      <c r="L3361" s="187">
        <v>2.7</v>
      </c>
    </row>
    <row r="3362" spans="2:12" ht="20.100000000000001" customHeight="1" x14ac:dyDescent="0.4">
      <c r="B3362" s="187" t="s">
        <v>446</v>
      </c>
      <c r="C3362" s="187" t="s">
        <v>465</v>
      </c>
      <c r="D3362" s="187" t="s">
        <v>399</v>
      </c>
      <c r="E3362" s="187" t="s">
        <v>434</v>
      </c>
      <c r="F3362" s="187">
        <v>12</v>
      </c>
      <c r="G3362" s="187"/>
      <c r="H3362" s="187"/>
      <c r="I3362" s="187" t="s">
        <v>434</v>
      </c>
      <c r="J3362" s="187" t="s">
        <v>433</v>
      </c>
      <c r="K3362" s="187">
        <v>0.76</v>
      </c>
      <c r="L3362" s="187">
        <v>2.7</v>
      </c>
    </row>
    <row r="3363" spans="2:12" ht="20.100000000000001" customHeight="1" x14ac:dyDescent="0.4">
      <c r="B3363" s="187" t="s">
        <v>446</v>
      </c>
      <c r="C3363" s="187" t="s">
        <v>465</v>
      </c>
      <c r="D3363" s="187" t="s">
        <v>399</v>
      </c>
      <c r="E3363" s="187" t="s">
        <v>434</v>
      </c>
      <c r="F3363" s="187">
        <v>11</v>
      </c>
      <c r="G3363" s="187"/>
      <c r="H3363" s="187"/>
      <c r="I3363" s="187" t="s">
        <v>442</v>
      </c>
      <c r="J3363" s="187" t="s">
        <v>433</v>
      </c>
      <c r="K3363" s="187">
        <v>0.76</v>
      </c>
      <c r="L3363" s="187">
        <v>2.7</v>
      </c>
    </row>
    <row r="3364" spans="2:12" ht="20.100000000000001" customHeight="1" x14ac:dyDescent="0.4">
      <c r="B3364" s="187" t="s">
        <v>446</v>
      </c>
      <c r="C3364" s="187" t="s">
        <v>465</v>
      </c>
      <c r="D3364" s="187" t="s">
        <v>405</v>
      </c>
      <c r="E3364" s="187" t="s">
        <v>406</v>
      </c>
      <c r="F3364" s="187">
        <v>14</v>
      </c>
      <c r="G3364" s="187"/>
      <c r="H3364" s="187"/>
      <c r="I3364" s="187" t="s">
        <v>444</v>
      </c>
      <c r="J3364" s="187" t="s">
        <v>433</v>
      </c>
      <c r="K3364" s="187">
        <v>0.78</v>
      </c>
      <c r="L3364" s="187">
        <v>2.7</v>
      </c>
    </row>
    <row r="3365" spans="2:12" ht="20.100000000000001" customHeight="1" x14ac:dyDescent="0.4">
      <c r="B3365" s="187" t="s">
        <v>446</v>
      </c>
      <c r="C3365" s="187" t="s">
        <v>465</v>
      </c>
      <c r="D3365" s="187" t="s">
        <v>405</v>
      </c>
      <c r="E3365" s="187" t="s">
        <v>406</v>
      </c>
      <c r="F3365" s="187">
        <v>13</v>
      </c>
      <c r="G3365" s="187"/>
      <c r="H3365" s="187"/>
      <c r="I3365" s="187" t="s">
        <v>434</v>
      </c>
      <c r="J3365" s="187" t="s">
        <v>433</v>
      </c>
      <c r="K3365" s="187">
        <v>0.78</v>
      </c>
      <c r="L3365" s="187">
        <v>2.7</v>
      </c>
    </row>
    <row r="3366" spans="2:12" ht="20.100000000000001" customHeight="1" x14ac:dyDescent="0.4">
      <c r="B3366" s="187" t="s">
        <v>446</v>
      </c>
      <c r="C3366" s="187" t="s">
        <v>465</v>
      </c>
      <c r="D3366" s="187" t="s">
        <v>405</v>
      </c>
      <c r="E3366" s="187" t="s">
        <v>435</v>
      </c>
      <c r="F3366" s="187">
        <v>11</v>
      </c>
      <c r="G3366" s="187"/>
      <c r="H3366" s="187"/>
      <c r="I3366" s="187" t="s">
        <v>434</v>
      </c>
      <c r="J3366" s="187" t="s">
        <v>433</v>
      </c>
      <c r="K3366" s="187">
        <v>0.75</v>
      </c>
      <c r="L3366" s="187">
        <v>2.7</v>
      </c>
    </row>
    <row r="3367" spans="2:12" ht="20.100000000000001" customHeight="1" x14ac:dyDescent="0.4">
      <c r="B3367" s="187" t="s">
        <v>446</v>
      </c>
      <c r="C3367" s="187" t="s">
        <v>465</v>
      </c>
      <c r="D3367" s="187" t="s">
        <v>408</v>
      </c>
      <c r="E3367" s="187" t="s">
        <v>409</v>
      </c>
      <c r="F3367" s="187">
        <v>14</v>
      </c>
      <c r="G3367" s="187"/>
      <c r="H3367" s="187"/>
      <c r="I3367" s="187" t="s">
        <v>404</v>
      </c>
      <c r="J3367" s="187" t="s">
        <v>433</v>
      </c>
      <c r="K3367" s="187">
        <v>0.77</v>
      </c>
      <c r="L3367" s="187">
        <v>2.7</v>
      </c>
    </row>
    <row r="3368" spans="2:12" ht="20.100000000000001" customHeight="1" x14ac:dyDescent="0.4">
      <c r="B3368" s="187" t="s">
        <v>446</v>
      </c>
      <c r="C3368" s="187" t="s">
        <v>465</v>
      </c>
      <c r="D3368" s="187" t="s">
        <v>408</v>
      </c>
      <c r="E3368" s="187" t="s">
        <v>409</v>
      </c>
      <c r="F3368" s="187">
        <v>13</v>
      </c>
      <c r="G3368" s="187"/>
      <c r="H3368" s="187"/>
      <c r="I3368" s="187" t="s">
        <v>444</v>
      </c>
      <c r="J3368" s="187" t="s">
        <v>433</v>
      </c>
      <c r="K3368" s="187">
        <v>0.77</v>
      </c>
      <c r="L3368" s="187">
        <v>2.7</v>
      </c>
    </row>
    <row r="3369" spans="2:12" ht="20.100000000000001" customHeight="1" x14ac:dyDescent="0.4">
      <c r="B3369" s="187" t="s">
        <v>446</v>
      </c>
      <c r="C3369" s="187" t="s">
        <v>465</v>
      </c>
      <c r="D3369" s="187" t="s">
        <v>408</v>
      </c>
      <c r="E3369" s="187" t="s">
        <v>409</v>
      </c>
      <c r="F3369" s="187">
        <v>12</v>
      </c>
      <c r="G3369" s="187"/>
      <c r="H3369" s="187"/>
      <c r="I3369" s="187" t="s">
        <v>434</v>
      </c>
      <c r="J3369" s="187" t="s">
        <v>433</v>
      </c>
      <c r="K3369" s="187">
        <v>0.76</v>
      </c>
      <c r="L3369" s="187">
        <v>2.7</v>
      </c>
    </row>
    <row r="3370" spans="2:12" ht="20.100000000000001" customHeight="1" x14ac:dyDescent="0.4">
      <c r="B3370" s="187" t="s">
        <v>446</v>
      </c>
      <c r="C3370" s="187" t="s">
        <v>465</v>
      </c>
      <c r="D3370" s="187" t="s">
        <v>419</v>
      </c>
      <c r="E3370" s="187" t="s">
        <v>420</v>
      </c>
      <c r="F3370" s="187">
        <v>12</v>
      </c>
      <c r="G3370" s="187"/>
      <c r="H3370" s="187"/>
      <c r="I3370" s="187" t="s">
        <v>404</v>
      </c>
      <c r="J3370" s="187" t="s">
        <v>433</v>
      </c>
      <c r="K3370" s="187">
        <v>0.73</v>
      </c>
      <c r="L3370" s="187">
        <v>2.7</v>
      </c>
    </row>
    <row r="3371" spans="2:12" ht="20.100000000000001" customHeight="1" x14ac:dyDescent="0.4">
      <c r="B3371" s="187" t="s">
        <v>446</v>
      </c>
      <c r="C3371" s="187" t="s">
        <v>465</v>
      </c>
      <c r="D3371" s="187" t="s">
        <v>419</v>
      </c>
      <c r="E3371" s="187" t="s">
        <v>420</v>
      </c>
      <c r="F3371" s="187">
        <v>11</v>
      </c>
      <c r="G3371" s="187"/>
      <c r="H3371" s="187"/>
      <c r="I3371" s="187" t="s">
        <v>444</v>
      </c>
      <c r="J3371" s="187" t="s">
        <v>433</v>
      </c>
      <c r="K3371" s="187">
        <v>0.72</v>
      </c>
      <c r="L3371" s="187">
        <v>2.7</v>
      </c>
    </row>
    <row r="3372" spans="2:12" ht="20.100000000000001" customHeight="1" x14ac:dyDescent="0.4">
      <c r="B3372" s="187" t="s">
        <v>446</v>
      </c>
      <c r="C3372" s="187" t="s">
        <v>465</v>
      </c>
      <c r="D3372" s="187" t="s">
        <v>419</v>
      </c>
      <c r="E3372" s="187" t="s">
        <v>420</v>
      </c>
      <c r="F3372" s="187">
        <v>10</v>
      </c>
      <c r="G3372" s="187"/>
      <c r="H3372" s="187"/>
      <c r="I3372" s="187" t="s">
        <v>434</v>
      </c>
      <c r="J3372" s="187" t="s">
        <v>433</v>
      </c>
      <c r="K3372" s="187">
        <v>0.72</v>
      </c>
      <c r="L3372" s="187">
        <v>2.7</v>
      </c>
    </row>
    <row r="3373" spans="2:12" ht="20.100000000000001" customHeight="1" x14ac:dyDescent="0.4">
      <c r="B3373" s="187" t="s">
        <v>446</v>
      </c>
      <c r="C3373" s="187" t="s">
        <v>465</v>
      </c>
      <c r="D3373" s="187" t="s">
        <v>419</v>
      </c>
      <c r="E3373" s="187" t="s">
        <v>438</v>
      </c>
      <c r="F3373" s="187">
        <v>11</v>
      </c>
      <c r="G3373" s="187"/>
      <c r="H3373" s="187"/>
      <c r="I3373" s="187" t="s">
        <v>404</v>
      </c>
      <c r="J3373" s="187" t="s">
        <v>433</v>
      </c>
      <c r="K3373" s="187">
        <v>0.71</v>
      </c>
      <c r="L3373" s="187">
        <v>2.7</v>
      </c>
    </row>
    <row r="3374" spans="2:12" ht="20.100000000000001" customHeight="1" x14ac:dyDescent="0.4">
      <c r="B3374" s="187" t="s">
        <v>446</v>
      </c>
      <c r="C3374" s="187" t="s">
        <v>465</v>
      </c>
      <c r="D3374" s="187" t="s">
        <v>419</v>
      </c>
      <c r="E3374" s="187" t="s">
        <v>438</v>
      </c>
      <c r="F3374" s="187">
        <v>10</v>
      </c>
      <c r="G3374" s="187"/>
      <c r="H3374" s="187"/>
      <c r="I3374" s="187" t="s">
        <v>444</v>
      </c>
      <c r="J3374" s="187" t="s">
        <v>433</v>
      </c>
      <c r="K3374" s="187">
        <v>0.71</v>
      </c>
      <c r="L3374" s="187">
        <v>2.7</v>
      </c>
    </row>
    <row r="3375" spans="2:12" ht="20.100000000000001" customHeight="1" x14ac:dyDescent="0.4">
      <c r="B3375" s="187" t="s">
        <v>446</v>
      </c>
      <c r="C3375" s="187" t="s">
        <v>465</v>
      </c>
      <c r="D3375" s="187" t="s">
        <v>421</v>
      </c>
      <c r="E3375" s="187" t="s">
        <v>422</v>
      </c>
      <c r="F3375" s="187">
        <v>12</v>
      </c>
      <c r="G3375" s="187"/>
      <c r="H3375" s="187"/>
      <c r="I3375" s="187" t="s">
        <v>404</v>
      </c>
      <c r="J3375" s="187" t="s">
        <v>433</v>
      </c>
      <c r="K3375" s="187">
        <v>0.72</v>
      </c>
      <c r="L3375" s="187">
        <v>2.7</v>
      </c>
    </row>
    <row r="3376" spans="2:12" ht="20.100000000000001" customHeight="1" x14ac:dyDescent="0.4">
      <c r="B3376" s="187" t="s">
        <v>446</v>
      </c>
      <c r="C3376" s="187" t="s">
        <v>465</v>
      </c>
      <c r="D3376" s="187" t="s">
        <v>421</v>
      </c>
      <c r="E3376" s="187" t="s">
        <v>422</v>
      </c>
      <c r="F3376" s="187">
        <v>11</v>
      </c>
      <c r="G3376" s="187"/>
      <c r="H3376" s="187"/>
      <c r="I3376" s="187" t="s">
        <v>444</v>
      </c>
      <c r="J3376" s="187" t="s">
        <v>433</v>
      </c>
      <c r="K3376" s="187">
        <v>0.71</v>
      </c>
      <c r="L3376" s="187">
        <v>2.7</v>
      </c>
    </row>
    <row r="3377" spans="2:12" ht="20.100000000000001" customHeight="1" x14ac:dyDescent="0.4">
      <c r="B3377" s="187" t="s">
        <v>446</v>
      </c>
      <c r="C3377" s="187" t="s">
        <v>465</v>
      </c>
      <c r="D3377" s="187" t="s">
        <v>421</v>
      </c>
      <c r="E3377" s="187" t="s">
        <v>422</v>
      </c>
      <c r="F3377" s="187">
        <v>10</v>
      </c>
      <c r="G3377" s="187"/>
      <c r="H3377" s="187"/>
      <c r="I3377" s="187" t="s">
        <v>434</v>
      </c>
      <c r="J3377" s="187" t="s">
        <v>433</v>
      </c>
      <c r="K3377" s="187">
        <v>0.71</v>
      </c>
      <c r="L3377" s="187">
        <v>2.7</v>
      </c>
    </row>
    <row r="3378" spans="2:12" ht="20.100000000000001" customHeight="1" x14ac:dyDescent="0.4">
      <c r="B3378" s="187" t="s">
        <v>446</v>
      </c>
      <c r="C3378" s="187" t="s">
        <v>465</v>
      </c>
      <c r="D3378" s="187" t="s">
        <v>421</v>
      </c>
      <c r="E3378" s="187" t="s">
        <v>439</v>
      </c>
      <c r="F3378" s="187">
        <v>11</v>
      </c>
      <c r="G3378" s="187"/>
      <c r="H3378" s="187"/>
      <c r="I3378" s="187" t="s">
        <v>404</v>
      </c>
      <c r="J3378" s="187" t="s">
        <v>433</v>
      </c>
      <c r="K3378" s="187">
        <v>0.71</v>
      </c>
      <c r="L3378" s="187">
        <v>2.7</v>
      </c>
    </row>
    <row r="3379" spans="2:12" ht="20.100000000000001" customHeight="1" x14ac:dyDescent="0.4">
      <c r="B3379" s="187" t="s">
        <v>446</v>
      </c>
      <c r="C3379" s="187" t="s">
        <v>465</v>
      </c>
      <c r="D3379" s="187" t="s">
        <v>421</v>
      </c>
      <c r="E3379" s="187" t="s">
        <v>439</v>
      </c>
      <c r="F3379" s="187">
        <v>10</v>
      </c>
      <c r="G3379" s="187"/>
      <c r="H3379" s="187"/>
      <c r="I3379" s="187" t="s">
        <v>444</v>
      </c>
      <c r="J3379" s="187" t="s">
        <v>433</v>
      </c>
      <c r="K3379" s="187">
        <v>0.71</v>
      </c>
      <c r="L3379" s="187">
        <v>2.7</v>
      </c>
    </row>
    <row r="3380" spans="2:12" ht="20.100000000000001" customHeight="1" x14ac:dyDescent="0.4">
      <c r="B3380" s="187" t="s">
        <v>446</v>
      </c>
      <c r="C3380" s="187" t="s">
        <v>465</v>
      </c>
      <c r="D3380" s="187" t="s">
        <v>423</v>
      </c>
      <c r="E3380" s="187" t="s">
        <v>424</v>
      </c>
      <c r="F3380" s="187">
        <v>12</v>
      </c>
      <c r="G3380" s="187"/>
      <c r="H3380" s="187"/>
      <c r="I3380" s="187" t="s">
        <v>404</v>
      </c>
      <c r="J3380" s="187" t="s">
        <v>433</v>
      </c>
      <c r="K3380" s="187">
        <v>0.54</v>
      </c>
      <c r="L3380" s="187">
        <v>2.7</v>
      </c>
    </row>
    <row r="3381" spans="2:12" ht="20.100000000000001" customHeight="1" x14ac:dyDescent="0.4">
      <c r="B3381" s="187" t="s">
        <v>446</v>
      </c>
      <c r="C3381" s="187" t="s">
        <v>465</v>
      </c>
      <c r="D3381" s="187" t="s">
        <v>423</v>
      </c>
      <c r="E3381" s="187" t="s">
        <v>424</v>
      </c>
      <c r="F3381" s="187">
        <v>11</v>
      </c>
      <c r="G3381" s="187"/>
      <c r="H3381" s="187"/>
      <c r="I3381" s="187" t="s">
        <v>444</v>
      </c>
      <c r="J3381" s="187" t="s">
        <v>433</v>
      </c>
      <c r="K3381" s="187">
        <v>0.54</v>
      </c>
      <c r="L3381" s="187">
        <v>2.7</v>
      </c>
    </row>
    <row r="3382" spans="2:12" ht="20.100000000000001" customHeight="1" x14ac:dyDescent="0.4">
      <c r="B3382" s="187" t="s">
        <v>446</v>
      </c>
      <c r="C3382" s="187" t="s">
        <v>465</v>
      </c>
      <c r="D3382" s="187" t="s">
        <v>423</v>
      </c>
      <c r="E3382" s="187" t="s">
        <v>424</v>
      </c>
      <c r="F3382" s="187">
        <v>10</v>
      </c>
      <c r="G3382" s="187"/>
      <c r="H3382" s="187"/>
      <c r="I3382" s="187" t="s">
        <v>434</v>
      </c>
      <c r="J3382" s="187" t="s">
        <v>433</v>
      </c>
      <c r="K3382" s="187">
        <v>0.54</v>
      </c>
      <c r="L3382" s="187">
        <v>2.7</v>
      </c>
    </row>
    <row r="3383" spans="2:12" ht="20.100000000000001" customHeight="1" x14ac:dyDescent="0.4">
      <c r="B3383" s="187" t="s">
        <v>446</v>
      </c>
      <c r="C3383" s="187" t="s">
        <v>465</v>
      </c>
      <c r="D3383" s="187" t="s">
        <v>453</v>
      </c>
      <c r="E3383" s="187" t="s">
        <v>444</v>
      </c>
      <c r="F3383" s="187">
        <v>14</v>
      </c>
      <c r="G3383" s="187"/>
      <c r="H3383" s="187"/>
      <c r="I3383" s="187" t="s">
        <v>454</v>
      </c>
      <c r="J3383" s="187" t="s">
        <v>433</v>
      </c>
      <c r="K3383" s="187">
        <v>0.78</v>
      </c>
      <c r="L3383" s="187">
        <v>2.7</v>
      </c>
    </row>
    <row r="3384" spans="2:12" ht="20.100000000000001" customHeight="1" x14ac:dyDescent="0.4">
      <c r="B3384" s="187" t="s">
        <v>446</v>
      </c>
      <c r="C3384" s="187" t="s">
        <v>465</v>
      </c>
      <c r="D3384" s="187" t="s">
        <v>453</v>
      </c>
      <c r="E3384" s="187" t="s">
        <v>434</v>
      </c>
      <c r="F3384" s="187">
        <v>13</v>
      </c>
      <c r="G3384" s="187"/>
      <c r="H3384" s="187"/>
      <c r="I3384" s="187" t="s">
        <v>454</v>
      </c>
      <c r="J3384" s="187" t="s">
        <v>433</v>
      </c>
      <c r="K3384" s="187">
        <v>0.77</v>
      </c>
      <c r="L3384" s="187">
        <v>2.7</v>
      </c>
    </row>
    <row r="3385" spans="2:12" ht="20.100000000000001" customHeight="1" x14ac:dyDescent="0.4">
      <c r="B3385" s="187" t="s">
        <v>446</v>
      </c>
      <c r="C3385" s="187" t="s">
        <v>465</v>
      </c>
      <c r="D3385" s="187" t="s">
        <v>455</v>
      </c>
      <c r="E3385" s="187" t="s">
        <v>444</v>
      </c>
      <c r="F3385" s="187">
        <v>14</v>
      </c>
      <c r="G3385" s="187"/>
      <c r="H3385" s="187"/>
      <c r="I3385" s="187" t="s">
        <v>456</v>
      </c>
      <c r="J3385" s="187" t="s">
        <v>433</v>
      </c>
      <c r="K3385" s="187">
        <v>0.78</v>
      </c>
      <c r="L3385" s="187">
        <v>2.7</v>
      </c>
    </row>
    <row r="3386" spans="2:12" ht="20.100000000000001" customHeight="1" x14ac:dyDescent="0.4">
      <c r="B3386" s="187" t="s">
        <v>446</v>
      </c>
      <c r="C3386" s="187" t="s">
        <v>465</v>
      </c>
      <c r="D3386" s="187" t="s">
        <v>455</v>
      </c>
      <c r="E3386" s="187" t="s">
        <v>434</v>
      </c>
      <c r="F3386" s="187">
        <v>13</v>
      </c>
      <c r="G3386" s="187"/>
      <c r="H3386" s="187"/>
      <c r="I3386" s="187" t="s">
        <v>456</v>
      </c>
      <c r="J3386" s="187" t="s">
        <v>433</v>
      </c>
      <c r="K3386" s="187">
        <v>0.77</v>
      </c>
      <c r="L3386" s="187">
        <v>2.7</v>
      </c>
    </row>
    <row r="3387" spans="2:12" ht="20.100000000000001" customHeight="1" x14ac:dyDescent="0.4">
      <c r="B3387" s="187" t="s">
        <v>446</v>
      </c>
      <c r="C3387" s="187" t="s">
        <v>465</v>
      </c>
      <c r="D3387" s="187" t="s">
        <v>448</v>
      </c>
      <c r="E3387" s="187" t="s">
        <v>449</v>
      </c>
      <c r="F3387" s="187">
        <v>12</v>
      </c>
      <c r="G3387" s="187"/>
      <c r="H3387" s="187"/>
      <c r="I3387" s="187" t="s">
        <v>404</v>
      </c>
      <c r="J3387" s="187" t="s">
        <v>433</v>
      </c>
      <c r="K3387" s="187">
        <v>0.7</v>
      </c>
      <c r="L3387" s="187">
        <v>2.7</v>
      </c>
    </row>
    <row r="3388" spans="2:12" ht="20.100000000000001" customHeight="1" x14ac:dyDescent="0.4">
      <c r="B3388" s="187" t="s">
        <v>446</v>
      </c>
      <c r="C3388" s="187" t="s">
        <v>465</v>
      </c>
      <c r="D3388" s="187" t="s">
        <v>448</v>
      </c>
      <c r="E3388" s="187" t="s">
        <v>449</v>
      </c>
      <c r="F3388" s="187">
        <v>11</v>
      </c>
      <c r="G3388" s="187"/>
      <c r="H3388" s="187"/>
      <c r="I3388" s="187" t="s">
        <v>444</v>
      </c>
      <c r="J3388" s="187" t="s">
        <v>433</v>
      </c>
      <c r="K3388" s="187">
        <v>0.7</v>
      </c>
      <c r="L3388" s="187">
        <v>2.7</v>
      </c>
    </row>
    <row r="3389" spans="2:12" ht="20.100000000000001" customHeight="1" x14ac:dyDescent="0.4">
      <c r="B3389" s="187" t="s">
        <v>446</v>
      </c>
      <c r="C3389" s="187" t="s">
        <v>465</v>
      </c>
      <c r="D3389" s="187" t="s">
        <v>450</v>
      </c>
      <c r="E3389" s="187" t="s">
        <v>451</v>
      </c>
      <c r="F3389" s="187">
        <v>12</v>
      </c>
      <c r="G3389" s="187"/>
      <c r="H3389" s="187"/>
      <c r="I3389" s="187" t="s">
        <v>404</v>
      </c>
      <c r="J3389" s="187" t="s">
        <v>433</v>
      </c>
      <c r="K3389" s="187">
        <v>0.7</v>
      </c>
      <c r="L3389" s="187">
        <v>2.7</v>
      </c>
    </row>
    <row r="3390" spans="2:12" ht="20.100000000000001" customHeight="1" x14ac:dyDescent="0.4">
      <c r="B3390" s="187" t="s">
        <v>446</v>
      </c>
      <c r="C3390" s="187" t="s">
        <v>465</v>
      </c>
      <c r="D3390" s="187" t="s">
        <v>450</v>
      </c>
      <c r="E3390" s="187" t="s">
        <v>451</v>
      </c>
      <c r="F3390" s="187">
        <v>11</v>
      </c>
      <c r="G3390" s="187"/>
      <c r="H3390" s="187"/>
      <c r="I3390" s="187" t="s">
        <v>444</v>
      </c>
      <c r="J3390" s="187" t="s">
        <v>433</v>
      </c>
      <c r="K3390" s="187">
        <v>0.7</v>
      </c>
      <c r="L3390" s="187">
        <v>2.7</v>
      </c>
    </row>
    <row r="3391" spans="2:12" ht="20.100000000000001" customHeight="1" x14ac:dyDescent="0.4">
      <c r="B3391" s="187" t="s">
        <v>446</v>
      </c>
      <c r="C3391" s="187" t="s">
        <v>465</v>
      </c>
      <c r="D3391" s="187" t="s">
        <v>405</v>
      </c>
      <c r="E3391" s="187" t="s">
        <v>444</v>
      </c>
      <c r="F3391" s="187">
        <v>14</v>
      </c>
      <c r="G3391" s="187"/>
      <c r="H3391" s="187"/>
      <c r="I3391" s="187" t="s">
        <v>406</v>
      </c>
      <c r="J3391" s="187" t="s">
        <v>433</v>
      </c>
      <c r="K3391" s="187">
        <v>0.78</v>
      </c>
      <c r="L3391" s="187">
        <v>2.7</v>
      </c>
    </row>
    <row r="3392" spans="2:12" ht="20.100000000000001" customHeight="1" x14ac:dyDescent="0.4">
      <c r="B3392" s="187" t="s">
        <v>446</v>
      </c>
      <c r="C3392" s="187" t="s">
        <v>465</v>
      </c>
      <c r="D3392" s="187" t="s">
        <v>405</v>
      </c>
      <c r="E3392" s="187" t="s">
        <v>434</v>
      </c>
      <c r="F3392" s="187">
        <v>13</v>
      </c>
      <c r="G3392" s="187"/>
      <c r="H3392" s="187"/>
      <c r="I3392" s="187" t="s">
        <v>406</v>
      </c>
      <c r="J3392" s="187" t="s">
        <v>433</v>
      </c>
      <c r="K3392" s="187">
        <v>0.77</v>
      </c>
      <c r="L3392" s="187">
        <v>2.7</v>
      </c>
    </row>
    <row r="3393" spans="2:12" ht="20.100000000000001" customHeight="1" x14ac:dyDescent="0.4">
      <c r="B3393" s="187" t="s">
        <v>446</v>
      </c>
      <c r="C3393" s="187" t="s">
        <v>465</v>
      </c>
      <c r="D3393" s="187" t="s">
        <v>405</v>
      </c>
      <c r="E3393" s="187" t="s">
        <v>434</v>
      </c>
      <c r="F3393" s="187">
        <v>11</v>
      </c>
      <c r="G3393" s="187"/>
      <c r="H3393" s="187"/>
      <c r="I3393" s="187" t="s">
        <v>435</v>
      </c>
      <c r="J3393" s="187" t="s">
        <v>433</v>
      </c>
      <c r="K3393" s="187">
        <v>0.76</v>
      </c>
      <c r="L3393" s="187">
        <v>2.7</v>
      </c>
    </row>
    <row r="3394" spans="2:12" ht="20.100000000000001" customHeight="1" x14ac:dyDescent="0.4">
      <c r="B3394" s="187" t="s">
        <v>446</v>
      </c>
      <c r="C3394" s="187" t="s">
        <v>465</v>
      </c>
      <c r="D3394" s="187" t="s">
        <v>408</v>
      </c>
      <c r="E3394" s="187" t="s">
        <v>404</v>
      </c>
      <c r="F3394" s="187">
        <v>14</v>
      </c>
      <c r="G3394" s="187"/>
      <c r="H3394" s="187"/>
      <c r="I3394" s="187" t="s">
        <v>409</v>
      </c>
      <c r="J3394" s="187" t="s">
        <v>433</v>
      </c>
      <c r="K3394" s="187">
        <v>0.79</v>
      </c>
      <c r="L3394" s="187">
        <v>2.7</v>
      </c>
    </row>
    <row r="3395" spans="2:12" ht="20.100000000000001" customHeight="1" x14ac:dyDescent="0.4">
      <c r="B3395" s="187" t="s">
        <v>446</v>
      </c>
      <c r="C3395" s="187" t="s">
        <v>465</v>
      </c>
      <c r="D3395" s="187" t="s">
        <v>408</v>
      </c>
      <c r="E3395" s="187" t="s">
        <v>444</v>
      </c>
      <c r="F3395" s="187">
        <v>13</v>
      </c>
      <c r="G3395" s="187"/>
      <c r="H3395" s="187"/>
      <c r="I3395" s="187" t="s">
        <v>409</v>
      </c>
      <c r="J3395" s="187" t="s">
        <v>433</v>
      </c>
      <c r="K3395" s="187">
        <v>0.78</v>
      </c>
      <c r="L3395" s="187">
        <v>2.7</v>
      </c>
    </row>
    <row r="3396" spans="2:12" ht="20.100000000000001" customHeight="1" x14ac:dyDescent="0.4">
      <c r="B3396" s="187" t="s">
        <v>446</v>
      </c>
      <c r="C3396" s="187" t="s">
        <v>465</v>
      </c>
      <c r="D3396" s="187" t="s">
        <v>408</v>
      </c>
      <c r="E3396" s="187" t="s">
        <v>434</v>
      </c>
      <c r="F3396" s="187">
        <v>12</v>
      </c>
      <c r="G3396" s="187"/>
      <c r="H3396" s="187"/>
      <c r="I3396" s="187" t="s">
        <v>409</v>
      </c>
      <c r="J3396" s="187" t="s">
        <v>433</v>
      </c>
      <c r="K3396" s="187">
        <v>0.76</v>
      </c>
      <c r="L3396" s="187">
        <v>2.7</v>
      </c>
    </row>
    <row r="3397" spans="2:12" ht="20.100000000000001" customHeight="1" x14ac:dyDescent="0.4">
      <c r="B3397" s="187" t="s">
        <v>446</v>
      </c>
      <c r="C3397" s="187" t="s">
        <v>465</v>
      </c>
      <c r="D3397" s="187" t="s">
        <v>419</v>
      </c>
      <c r="E3397" s="187" t="s">
        <v>404</v>
      </c>
      <c r="F3397" s="187">
        <v>12</v>
      </c>
      <c r="G3397" s="187"/>
      <c r="H3397" s="187"/>
      <c r="I3397" s="187" t="s">
        <v>420</v>
      </c>
      <c r="J3397" s="187" t="s">
        <v>433</v>
      </c>
      <c r="K3397" s="187">
        <v>0.77</v>
      </c>
      <c r="L3397" s="187">
        <v>2.7</v>
      </c>
    </row>
    <row r="3398" spans="2:12" ht="20.100000000000001" customHeight="1" x14ac:dyDescent="0.4">
      <c r="B3398" s="187" t="s">
        <v>446</v>
      </c>
      <c r="C3398" s="187" t="s">
        <v>465</v>
      </c>
      <c r="D3398" s="187" t="s">
        <v>419</v>
      </c>
      <c r="E3398" s="187" t="s">
        <v>444</v>
      </c>
      <c r="F3398" s="187">
        <v>11</v>
      </c>
      <c r="G3398" s="187"/>
      <c r="H3398" s="187"/>
      <c r="I3398" s="187" t="s">
        <v>420</v>
      </c>
      <c r="J3398" s="187" t="s">
        <v>433</v>
      </c>
      <c r="K3398" s="187">
        <v>0.76</v>
      </c>
      <c r="L3398" s="187">
        <v>2.7</v>
      </c>
    </row>
    <row r="3399" spans="2:12" ht="20.100000000000001" customHeight="1" x14ac:dyDescent="0.4">
      <c r="B3399" s="187" t="s">
        <v>446</v>
      </c>
      <c r="C3399" s="187" t="s">
        <v>465</v>
      </c>
      <c r="D3399" s="187" t="s">
        <v>419</v>
      </c>
      <c r="E3399" s="187" t="s">
        <v>434</v>
      </c>
      <c r="F3399" s="187">
        <v>10</v>
      </c>
      <c r="G3399" s="187"/>
      <c r="H3399" s="187"/>
      <c r="I3399" s="187" t="s">
        <v>420</v>
      </c>
      <c r="J3399" s="187" t="s">
        <v>433</v>
      </c>
      <c r="K3399" s="187">
        <v>0.75</v>
      </c>
      <c r="L3399" s="187">
        <v>2.7</v>
      </c>
    </row>
    <row r="3400" spans="2:12" ht="20.100000000000001" customHeight="1" x14ac:dyDescent="0.4">
      <c r="B3400" s="187" t="s">
        <v>446</v>
      </c>
      <c r="C3400" s="187" t="s">
        <v>465</v>
      </c>
      <c r="D3400" s="187" t="s">
        <v>419</v>
      </c>
      <c r="E3400" s="187" t="s">
        <v>404</v>
      </c>
      <c r="F3400" s="187">
        <v>11</v>
      </c>
      <c r="G3400" s="187"/>
      <c r="H3400" s="187"/>
      <c r="I3400" s="187" t="s">
        <v>438</v>
      </c>
      <c r="J3400" s="187" t="s">
        <v>433</v>
      </c>
      <c r="K3400" s="187">
        <v>0.77</v>
      </c>
      <c r="L3400" s="187">
        <v>2.7</v>
      </c>
    </row>
    <row r="3401" spans="2:12" ht="20.100000000000001" customHeight="1" x14ac:dyDescent="0.4">
      <c r="B3401" s="187" t="s">
        <v>446</v>
      </c>
      <c r="C3401" s="187" t="s">
        <v>465</v>
      </c>
      <c r="D3401" s="187" t="s">
        <v>419</v>
      </c>
      <c r="E3401" s="187" t="s">
        <v>444</v>
      </c>
      <c r="F3401" s="187">
        <v>10</v>
      </c>
      <c r="G3401" s="187"/>
      <c r="H3401" s="187"/>
      <c r="I3401" s="187" t="s">
        <v>438</v>
      </c>
      <c r="J3401" s="187" t="s">
        <v>433</v>
      </c>
      <c r="K3401" s="187">
        <v>0.75</v>
      </c>
      <c r="L3401" s="187">
        <v>2.7</v>
      </c>
    </row>
    <row r="3402" spans="2:12" ht="20.100000000000001" customHeight="1" x14ac:dyDescent="0.4">
      <c r="B3402" s="187" t="s">
        <v>446</v>
      </c>
      <c r="C3402" s="187" t="s">
        <v>465</v>
      </c>
      <c r="D3402" s="187" t="s">
        <v>421</v>
      </c>
      <c r="E3402" s="187" t="s">
        <v>404</v>
      </c>
      <c r="F3402" s="187">
        <v>12</v>
      </c>
      <c r="G3402" s="187"/>
      <c r="H3402" s="187"/>
      <c r="I3402" s="187" t="s">
        <v>422</v>
      </c>
      <c r="J3402" s="187" t="s">
        <v>433</v>
      </c>
      <c r="K3402" s="187">
        <v>0.77</v>
      </c>
      <c r="L3402" s="187">
        <v>2.7</v>
      </c>
    </row>
    <row r="3403" spans="2:12" ht="20.100000000000001" customHeight="1" x14ac:dyDescent="0.4">
      <c r="B3403" s="187" t="s">
        <v>446</v>
      </c>
      <c r="C3403" s="187" t="s">
        <v>465</v>
      </c>
      <c r="D3403" s="187" t="s">
        <v>421</v>
      </c>
      <c r="E3403" s="187" t="s">
        <v>444</v>
      </c>
      <c r="F3403" s="187">
        <v>11</v>
      </c>
      <c r="G3403" s="187"/>
      <c r="H3403" s="187"/>
      <c r="I3403" s="187" t="s">
        <v>422</v>
      </c>
      <c r="J3403" s="187" t="s">
        <v>433</v>
      </c>
      <c r="K3403" s="187">
        <v>0.76</v>
      </c>
      <c r="L3403" s="187">
        <v>2.7</v>
      </c>
    </row>
    <row r="3404" spans="2:12" ht="20.100000000000001" customHeight="1" x14ac:dyDescent="0.4">
      <c r="B3404" s="187" t="s">
        <v>446</v>
      </c>
      <c r="C3404" s="187" t="s">
        <v>465</v>
      </c>
      <c r="D3404" s="187" t="s">
        <v>421</v>
      </c>
      <c r="E3404" s="187" t="s">
        <v>434</v>
      </c>
      <c r="F3404" s="187">
        <v>10</v>
      </c>
      <c r="G3404" s="187"/>
      <c r="H3404" s="187"/>
      <c r="I3404" s="187" t="s">
        <v>422</v>
      </c>
      <c r="J3404" s="187" t="s">
        <v>433</v>
      </c>
      <c r="K3404" s="187">
        <v>0.74</v>
      </c>
      <c r="L3404" s="187">
        <v>2.7</v>
      </c>
    </row>
    <row r="3405" spans="2:12" ht="20.100000000000001" customHeight="1" x14ac:dyDescent="0.4">
      <c r="B3405" s="187" t="s">
        <v>446</v>
      </c>
      <c r="C3405" s="187" t="s">
        <v>465</v>
      </c>
      <c r="D3405" s="187" t="s">
        <v>421</v>
      </c>
      <c r="E3405" s="187" t="s">
        <v>404</v>
      </c>
      <c r="F3405" s="187">
        <v>11</v>
      </c>
      <c r="G3405" s="187"/>
      <c r="H3405" s="187"/>
      <c r="I3405" s="187" t="s">
        <v>439</v>
      </c>
      <c r="J3405" s="187" t="s">
        <v>433</v>
      </c>
      <c r="K3405" s="187">
        <v>0.77</v>
      </c>
      <c r="L3405" s="187">
        <v>2.7</v>
      </c>
    </row>
    <row r="3406" spans="2:12" ht="20.100000000000001" customHeight="1" x14ac:dyDescent="0.4">
      <c r="B3406" s="187" t="s">
        <v>446</v>
      </c>
      <c r="C3406" s="187" t="s">
        <v>465</v>
      </c>
      <c r="D3406" s="187" t="s">
        <v>421</v>
      </c>
      <c r="E3406" s="187" t="s">
        <v>444</v>
      </c>
      <c r="F3406" s="187">
        <v>10</v>
      </c>
      <c r="G3406" s="187"/>
      <c r="H3406" s="187"/>
      <c r="I3406" s="187" t="s">
        <v>439</v>
      </c>
      <c r="J3406" s="187" t="s">
        <v>433</v>
      </c>
      <c r="K3406" s="187">
        <v>0.75</v>
      </c>
      <c r="L3406" s="187">
        <v>2.7</v>
      </c>
    </row>
    <row r="3407" spans="2:12" ht="20.100000000000001" customHeight="1" x14ac:dyDescent="0.4">
      <c r="B3407" s="187" t="s">
        <v>446</v>
      </c>
      <c r="C3407" s="187" t="s">
        <v>465</v>
      </c>
      <c r="D3407" s="187" t="s">
        <v>423</v>
      </c>
      <c r="E3407" s="187" t="s">
        <v>404</v>
      </c>
      <c r="F3407" s="187">
        <v>12</v>
      </c>
      <c r="G3407" s="187"/>
      <c r="H3407" s="187"/>
      <c r="I3407" s="187" t="s">
        <v>424</v>
      </c>
      <c r="J3407" s="187" t="s">
        <v>433</v>
      </c>
      <c r="K3407" s="187">
        <v>0.69</v>
      </c>
      <c r="L3407" s="187">
        <v>2.7</v>
      </c>
    </row>
    <row r="3408" spans="2:12" ht="20.100000000000001" customHeight="1" x14ac:dyDescent="0.4">
      <c r="B3408" s="187" t="s">
        <v>446</v>
      </c>
      <c r="C3408" s="187" t="s">
        <v>465</v>
      </c>
      <c r="D3408" s="187" t="s">
        <v>423</v>
      </c>
      <c r="E3408" s="187" t="s">
        <v>444</v>
      </c>
      <c r="F3408" s="187">
        <v>11</v>
      </c>
      <c r="G3408" s="187"/>
      <c r="H3408" s="187"/>
      <c r="I3408" s="187" t="s">
        <v>424</v>
      </c>
      <c r="J3408" s="187" t="s">
        <v>433</v>
      </c>
      <c r="K3408" s="187">
        <v>0.68</v>
      </c>
      <c r="L3408" s="187">
        <v>2.7</v>
      </c>
    </row>
    <row r="3409" spans="2:12" ht="20.100000000000001" customHeight="1" x14ac:dyDescent="0.4">
      <c r="B3409" s="187" t="s">
        <v>446</v>
      </c>
      <c r="C3409" s="187" t="s">
        <v>465</v>
      </c>
      <c r="D3409" s="187" t="s">
        <v>423</v>
      </c>
      <c r="E3409" s="187" t="s">
        <v>434</v>
      </c>
      <c r="F3409" s="187">
        <v>10</v>
      </c>
      <c r="G3409" s="187"/>
      <c r="H3409" s="187"/>
      <c r="I3409" s="187" t="s">
        <v>424</v>
      </c>
      <c r="J3409" s="187" t="s">
        <v>433</v>
      </c>
      <c r="K3409" s="187">
        <v>0.67</v>
      </c>
      <c r="L3409" s="187">
        <v>2.7</v>
      </c>
    </row>
    <row r="3410" spans="2:12" ht="20.100000000000001" customHeight="1" x14ac:dyDescent="0.4">
      <c r="B3410" s="187" t="s">
        <v>446</v>
      </c>
      <c r="C3410" s="187" t="s">
        <v>465</v>
      </c>
      <c r="D3410" s="187" t="s">
        <v>448</v>
      </c>
      <c r="E3410" s="187" t="s">
        <v>404</v>
      </c>
      <c r="F3410" s="187">
        <v>12</v>
      </c>
      <c r="G3410" s="187"/>
      <c r="H3410" s="187"/>
      <c r="I3410" s="187" t="s">
        <v>449</v>
      </c>
      <c r="J3410" s="187" t="s">
        <v>433</v>
      </c>
      <c r="K3410" s="187">
        <v>0.76</v>
      </c>
      <c r="L3410" s="187">
        <v>2.7</v>
      </c>
    </row>
    <row r="3411" spans="2:12" ht="20.100000000000001" customHeight="1" x14ac:dyDescent="0.4">
      <c r="B3411" s="187" t="s">
        <v>446</v>
      </c>
      <c r="C3411" s="187" t="s">
        <v>465</v>
      </c>
      <c r="D3411" s="187" t="s">
        <v>448</v>
      </c>
      <c r="E3411" s="187" t="s">
        <v>444</v>
      </c>
      <c r="F3411" s="187">
        <v>11</v>
      </c>
      <c r="G3411" s="187"/>
      <c r="H3411" s="187"/>
      <c r="I3411" s="187" t="s">
        <v>449</v>
      </c>
      <c r="J3411" s="187" t="s">
        <v>433</v>
      </c>
      <c r="K3411" s="187">
        <v>0.75</v>
      </c>
      <c r="L3411" s="187">
        <v>2.7</v>
      </c>
    </row>
    <row r="3412" spans="2:12" ht="20.100000000000001" customHeight="1" x14ac:dyDescent="0.4">
      <c r="B3412" s="187" t="s">
        <v>446</v>
      </c>
      <c r="C3412" s="187" t="s">
        <v>465</v>
      </c>
      <c r="D3412" s="187" t="s">
        <v>450</v>
      </c>
      <c r="E3412" s="187" t="s">
        <v>404</v>
      </c>
      <c r="F3412" s="187">
        <v>12</v>
      </c>
      <c r="G3412" s="187"/>
      <c r="H3412" s="187"/>
      <c r="I3412" s="187" t="s">
        <v>451</v>
      </c>
      <c r="J3412" s="187" t="s">
        <v>433</v>
      </c>
      <c r="K3412" s="187">
        <v>0.76</v>
      </c>
      <c r="L3412" s="187">
        <v>2.7</v>
      </c>
    </row>
    <row r="3413" spans="2:12" ht="20.100000000000001" customHeight="1" x14ac:dyDescent="0.4">
      <c r="B3413" s="187" t="s">
        <v>446</v>
      </c>
      <c r="C3413" s="187" t="s">
        <v>465</v>
      </c>
      <c r="D3413" s="187" t="s">
        <v>450</v>
      </c>
      <c r="E3413" s="187" t="s">
        <v>444</v>
      </c>
      <c r="F3413" s="187">
        <v>11</v>
      </c>
      <c r="G3413" s="187"/>
      <c r="H3413" s="187"/>
      <c r="I3413" s="187" t="s">
        <v>451</v>
      </c>
      <c r="J3413" s="187" t="s">
        <v>433</v>
      </c>
      <c r="K3413" s="187">
        <v>0.75</v>
      </c>
      <c r="L3413" s="187">
        <v>2.7</v>
      </c>
    </row>
    <row r="3414" spans="2:12" ht="20.100000000000001" customHeight="1" x14ac:dyDescent="0.4">
      <c r="B3414" s="187" t="s">
        <v>446</v>
      </c>
      <c r="C3414" s="187" t="s">
        <v>465</v>
      </c>
      <c r="D3414" s="187" t="s">
        <v>399</v>
      </c>
      <c r="E3414" s="187" t="s">
        <v>404</v>
      </c>
      <c r="F3414" s="187">
        <v>16</v>
      </c>
      <c r="G3414" s="187"/>
      <c r="H3414" s="187"/>
      <c r="I3414" s="187" t="s">
        <v>444</v>
      </c>
      <c r="J3414" s="187" t="s">
        <v>464</v>
      </c>
      <c r="K3414" s="187">
        <v>0.79</v>
      </c>
      <c r="L3414" s="187">
        <v>2.7</v>
      </c>
    </row>
    <row r="3415" spans="2:12" ht="20.100000000000001" customHeight="1" x14ac:dyDescent="0.4">
      <c r="B3415" s="187" t="s">
        <v>446</v>
      </c>
      <c r="C3415" s="187" t="s">
        <v>465</v>
      </c>
      <c r="D3415" s="187" t="s">
        <v>399</v>
      </c>
      <c r="E3415" s="187" t="s">
        <v>444</v>
      </c>
      <c r="F3415" s="187">
        <v>16</v>
      </c>
      <c r="G3415" s="187"/>
      <c r="H3415" s="187"/>
      <c r="I3415" s="187" t="s">
        <v>434</v>
      </c>
      <c r="J3415" s="187" t="s">
        <v>464</v>
      </c>
      <c r="K3415" s="187">
        <v>0.78</v>
      </c>
      <c r="L3415" s="187">
        <v>2.7</v>
      </c>
    </row>
    <row r="3416" spans="2:12" ht="20.100000000000001" customHeight="1" x14ac:dyDescent="0.4">
      <c r="B3416" s="187" t="s">
        <v>446</v>
      </c>
      <c r="C3416" s="187" t="s">
        <v>465</v>
      </c>
      <c r="D3416" s="187" t="s">
        <v>399</v>
      </c>
      <c r="E3416" s="187" t="s">
        <v>434</v>
      </c>
      <c r="F3416" s="187">
        <v>15</v>
      </c>
      <c r="G3416" s="187"/>
      <c r="H3416" s="187"/>
      <c r="I3416" s="187" t="s">
        <v>442</v>
      </c>
      <c r="J3416" s="187" t="s">
        <v>464</v>
      </c>
      <c r="K3416" s="187">
        <v>0.76</v>
      </c>
      <c r="L3416" s="187">
        <v>2.7</v>
      </c>
    </row>
    <row r="3417" spans="2:12" ht="20.100000000000001" customHeight="1" x14ac:dyDescent="0.4">
      <c r="B3417" s="187" t="s">
        <v>446</v>
      </c>
      <c r="C3417" s="187" t="s">
        <v>465</v>
      </c>
      <c r="D3417" s="187" t="s">
        <v>405</v>
      </c>
      <c r="E3417" s="187" t="s">
        <v>435</v>
      </c>
      <c r="F3417" s="187">
        <v>15</v>
      </c>
      <c r="G3417" s="187"/>
      <c r="H3417" s="187"/>
      <c r="I3417" s="187" t="s">
        <v>434</v>
      </c>
      <c r="J3417" s="187" t="s">
        <v>464</v>
      </c>
      <c r="K3417" s="187">
        <v>0.75</v>
      </c>
      <c r="L3417" s="187">
        <v>2.7</v>
      </c>
    </row>
    <row r="3418" spans="2:12" ht="20.100000000000001" customHeight="1" x14ac:dyDescent="0.4">
      <c r="B3418" s="187" t="s">
        <v>446</v>
      </c>
      <c r="C3418" s="187" t="s">
        <v>465</v>
      </c>
      <c r="D3418" s="187" t="s">
        <v>419</v>
      </c>
      <c r="E3418" s="187" t="s">
        <v>420</v>
      </c>
      <c r="F3418" s="187">
        <v>15</v>
      </c>
      <c r="G3418" s="187"/>
      <c r="H3418" s="187"/>
      <c r="I3418" s="187" t="s">
        <v>444</v>
      </c>
      <c r="J3418" s="187" t="s">
        <v>464</v>
      </c>
      <c r="K3418" s="187">
        <v>0.72</v>
      </c>
      <c r="L3418" s="187">
        <v>2.7</v>
      </c>
    </row>
    <row r="3419" spans="2:12" ht="20.100000000000001" customHeight="1" x14ac:dyDescent="0.4">
      <c r="B3419" s="187" t="s">
        <v>446</v>
      </c>
      <c r="C3419" s="187" t="s">
        <v>465</v>
      </c>
      <c r="D3419" s="187" t="s">
        <v>419</v>
      </c>
      <c r="E3419" s="187" t="s">
        <v>420</v>
      </c>
      <c r="F3419" s="187">
        <v>14</v>
      </c>
      <c r="G3419" s="187"/>
      <c r="H3419" s="187"/>
      <c r="I3419" s="187" t="s">
        <v>434</v>
      </c>
      <c r="J3419" s="187" t="s">
        <v>464</v>
      </c>
      <c r="K3419" s="187">
        <v>0.72</v>
      </c>
      <c r="L3419" s="187">
        <v>2.7</v>
      </c>
    </row>
    <row r="3420" spans="2:12" ht="20.100000000000001" customHeight="1" x14ac:dyDescent="0.4">
      <c r="B3420" s="187" t="s">
        <v>446</v>
      </c>
      <c r="C3420" s="187" t="s">
        <v>465</v>
      </c>
      <c r="D3420" s="187" t="s">
        <v>419</v>
      </c>
      <c r="E3420" s="187" t="s">
        <v>438</v>
      </c>
      <c r="F3420" s="187">
        <v>15</v>
      </c>
      <c r="G3420" s="187"/>
      <c r="H3420" s="187"/>
      <c r="I3420" s="187" t="s">
        <v>404</v>
      </c>
      <c r="J3420" s="187" t="s">
        <v>464</v>
      </c>
      <c r="K3420" s="187">
        <v>0.71</v>
      </c>
      <c r="L3420" s="187">
        <v>2.7</v>
      </c>
    </row>
    <row r="3421" spans="2:12" ht="20.100000000000001" customHeight="1" x14ac:dyDescent="0.4">
      <c r="B3421" s="187" t="s">
        <v>446</v>
      </c>
      <c r="C3421" s="187" t="s">
        <v>465</v>
      </c>
      <c r="D3421" s="187" t="s">
        <v>419</v>
      </c>
      <c r="E3421" s="187" t="s">
        <v>438</v>
      </c>
      <c r="F3421" s="187">
        <v>14</v>
      </c>
      <c r="G3421" s="187"/>
      <c r="H3421" s="187"/>
      <c r="I3421" s="187" t="s">
        <v>444</v>
      </c>
      <c r="J3421" s="187" t="s">
        <v>464</v>
      </c>
      <c r="K3421" s="187">
        <v>0.71</v>
      </c>
      <c r="L3421" s="187">
        <v>2.7</v>
      </c>
    </row>
    <row r="3422" spans="2:12" ht="20.100000000000001" customHeight="1" x14ac:dyDescent="0.4">
      <c r="B3422" s="187" t="s">
        <v>446</v>
      </c>
      <c r="C3422" s="187" t="s">
        <v>465</v>
      </c>
      <c r="D3422" s="187" t="s">
        <v>421</v>
      </c>
      <c r="E3422" s="187" t="s">
        <v>422</v>
      </c>
      <c r="F3422" s="187">
        <v>15</v>
      </c>
      <c r="G3422" s="187"/>
      <c r="H3422" s="187"/>
      <c r="I3422" s="187" t="s">
        <v>444</v>
      </c>
      <c r="J3422" s="187" t="s">
        <v>464</v>
      </c>
      <c r="K3422" s="187">
        <v>0.71</v>
      </c>
      <c r="L3422" s="187">
        <v>2.7</v>
      </c>
    </row>
    <row r="3423" spans="2:12" ht="20.100000000000001" customHeight="1" x14ac:dyDescent="0.4">
      <c r="B3423" s="187" t="s">
        <v>446</v>
      </c>
      <c r="C3423" s="187" t="s">
        <v>465</v>
      </c>
      <c r="D3423" s="187" t="s">
        <v>421</v>
      </c>
      <c r="E3423" s="187" t="s">
        <v>422</v>
      </c>
      <c r="F3423" s="187">
        <v>14</v>
      </c>
      <c r="G3423" s="187"/>
      <c r="H3423" s="187"/>
      <c r="I3423" s="187" t="s">
        <v>434</v>
      </c>
      <c r="J3423" s="187" t="s">
        <v>464</v>
      </c>
      <c r="K3423" s="187">
        <v>0.71</v>
      </c>
      <c r="L3423" s="187">
        <v>2.7</v>
      </c>
    </row>
    <row r="3424" spans="2:12" ht="20.100000000000001" customHeight="1" x14ac:dyDescent="0.4">
      <c r="B3424" s="187" t="s">
        <v>446</v>
      </c>
      <c r="C3424" s="187" t="s">
        <v>465</v>
      </c>
      <c r="D3424" s="187" t="s">
        <v>421</v>
      </c>
      <c r="E3424" s="187" t="s">
        <v>439</v>
      </c>
      <c r="F3424" s="187">
        <v>15</v>
      </c>
      <c r="G3424" s="187"/>
      <c r="H3424" s="187"/>
      <c r="I3424" s="187" t="s">
        <v>404</v>
      </c>
      <c r="J3424" s="187" t="s">
        <v>464</v>
      </c>
      <c r="K3424" s="187">
        <v>0.71</v>
      </c>
      <c r="L3424" s="187">
        <v>2.7</v>
      </c>
    </row>
    <row r="3425" spans="2:12" ht="20.100000000000001" customHeight="1" x14ac:dyDescent="0.4">
      <c r="B3425" s="187" t="s">
        <v>446</v>
      </c>
      <c r="C3425" s="187" t="s">
        <v>465</v>
      </c>
      <c r="D3425" s="187" t="s">
        <v>421</v>
      </c>
      <c r="E3425" s="187" t="s">
        <v>439</v>
      </c>
      <c r="F3425" s="187">
        <v>14</v>
      </c>
      <c r="G3425" s="187"/>
      <c r="H3425" s="187"/>
      <c r="I3425" s="187" t="s">
        <v>444</v>
      </c>
      <c r="J3425" s="187" t="s">
        <v>464</v>
      </c>
      <c r="K3425" s="187">
        <v>0.71</v>
      </c>
      <c r="L3425" s="187">
        <v>2.7</v>
      </c>
    </row>
    <row r="3426" spans="2:12" ht="20.100000000000001" customHeight="1" x14ac:dyDescent="0.4">
      <c r="B3426" s="187" t="s">
        <v>446</v>
      </c>
      <c r="C3426" s="187" t="s">
        <v>465</v>
      </c>
      <c r="D3426" s="187" t="s">
        <v>423</v>
      </c>
      <c r="E3426" s="187" t="s">
        <v>424</v>
      </c>
      <c r="F3426" s="187">
        <v>16</v>
      </c>
      <c r="G3426" s="187"/>
      <c r="H3426" s="187"/>
      <c r="I3426" s="187" t="s">
        <v>404</v>
      </c>
      <c r="J3426" s="187" t="s">
        <v>464</v>
      </c>
      <c r="K3426" s="187">
        <v>0.54</v>
      </c>
      <c r="L3426" s="187">
        <v>2.7</v>
      </c>
    </row>
    <row r="3427" spans="2:12" ht="20.100000000000001" customHeight="1" x14ac:dyDescent="0.4">
      <c r="B3427" s="187" t="s">
        <v>446</v>
      </c>
      <c r="C3427" s="187" t="s">
        <v>465</v>
      </c>
      <c r="D3427" s="187" t="s">
        <v>423</v>
      </c>
      <c r="E3427" s="187" t="s">
        <v>424</v>
      </c>
      <c r="F3427" s="187">
        <v>15</v>
      </c>
      <c r="G3427" s="187"/>
      <c r="H3427" s="187"/>
      <c r="I3427" s="187" t="s">
        <v>444</v>
      </c>
      <c r="J3427" s="187" t="s">
        <v>464</v>
      </c>
      <c r="K3427" s="187">
        <v>0.54</v>
      </c>
      <c r="L3427" s="187">
        <v>2.7</v>
      </c>
    </row>
    <row r="3428" spans="2:12" ht="20.100000000000001" customHeight="1" x14ac:dyDescent="0.4">
      <c r="B3428" s="187" t="s">
        <v>446</v>
      </c>
      <c r="C3428" s="187" t="s">
        <v>465</v>
      </c>
      <c r="D3428" s="187" t="s">
        <v>423</v>
      </c>
      <c r="E3428" s="187" t="s">
        <v>424</v>
      </c>
      <c r="F3428" s="187">
        <v>14</v>
      </c>
      <c r="G3428" s="187"/>
      <c r="H3428" s="187"/>
      <c r="I3428" s="187" t="s">
        <v>434</v>
      </c>
      <c r="J3428" s="187" t="s">
        <v>464</v>
      </c>
      <c r="K3428" s="187">
        <v>0.54</v>
      </c>
      <c r="L3428" s="187">
        <v>2.7</v>
      </c>
    </row>
    <row r="3429" spans="2:12" ht="20.100000000000001" customHeight="1" x14ac:dyDescent="0.4">
      <c r="B3429" s="187" t="s">
        <v>446</v>
      </c>
      <c r="C3429" s="187" t="s">
        <v>465</v>
      </c>
      <c r="D3429" s="187" t="s">
        <v>448</v>
      </c>
      <c r="E3429" s="187" t="s">
        <v>449</v>
      </c>
      <c r="F3429" s="187">
        <v>16</v>
      </c>
      <c r="G3429" s="187"/>
      <c r="H3429" s="187"/>
      <c r="I3429" s="187" t="s">
        <v>404</v>
      </c>
      <c r="J3429" s="187" t="s">
        <v>464</v>
      </c>
      <c r="K3429" s="187">
        <v>0.7</v>
      </c>
      <c r="L3429" s="187">
        <v>2.7</v>
      </c>
    </row>
    <row r="3430" spans="2:12" ht="20.100000000000001" customHeight="1" x14ac:dyDescent="0.4">
      <c r="B3430" s="187" t="s">
        <v>446</v>
      </c>
      <c r="C3430" s="187" t="s">
        <v>465</v>
      </c>
      <c r="D3430" s="187" t="s">
        <v>448</v>
      </c>
      <c r="E3430" s="187" t="s">
        <v>449</v>
      </c>
      <c r="F3430" s="187">
        <v>15</v>
      </c>
      <c r="G3430" s="187"/>
      <c r="H3430" s="187"/>
      <c r="I3430" s="187" t="s">
        <v>444</v>
      </c>
      <c r="J3430" s="187" t="s">
        <v>464</v>
      </c>
      <c r="K3430" s="187">
        <v>0.7</v>
      </c>
      <c r="L3430" s="187">
        <v>2.7</v>
      </c>
    </row>
    <row r="3431" spans="2:12" ht="20.100000000000001" customHeight="1" x14ac:dyDescent="0.4">
      <c r="B3431" s="187" t="s">
        <v>446</v>
      </c>
      <c r="C3431" s="187" t="s">
        <v>465</v>
      </c>
      <c r="D3431" s="187" t="s">
        <v>450</v>
      </c>
      <c r="E3431" s="187" t="s">
        <v>451</v>
      </c>
      <c r="F3431" s="187">
        <v>16</v>
      </c>
      <c r="G3431" s="187"/>
      <c r="H3431" s="187"/>
      <c r="I3431" s="187" t="s">
        <v>404</v>
      </c>
      <c r="J3431" s="187" t="s">
        <v>464</v>
      </c>
      <c r="K3431" s="187">
        <v>0.7</v>
      </c>
      <c r="L3431" s="187">
        <v>2.7</v>
      </c>
    </row>
    <row r="3432" spans="2:12" ht="20.100000000000001" customHeight="1" x14ac:dyDescent="0.4">
      <c r="B3432" s="187" t="s">
        <v>446</v>
      </c>
      <c r="C3432" s="187" t="s">
        <v>465</v>
      </c>
      <c r="D3432" s="187" t="s">
        <v>450</v>
      </c>
      <c r="E3432" s="187" t="s">
        <v>451</v>
      </c>
      <c r="F3432" s="187">
        <v>15</v>
      </c>
      <c r="G3432" s="187"/>
      <c r="H3432" s="187"/>
      <c r="I3432" s="187" t="s">
        <v>444</v>
      </c>
      <c r="J3432" s="187" t="s">
        <v>464</v>
      </c>
      <c r="K3432" s="187">
        <v>0.7</v>
      </c>
      <c r="L3432" s="187">
        <v>2.7</v>
      </c>
    </row>
    <row r="3433" spans="2:12" ht="20.100000000000001" customHeight="1" x14ac:dyDescent="0.4">
      <c r="B3433" s="187" t="s">
        <v>446</v>
      </c>
      <c r="C3433" s="187" t="s">
        <v>465</v>
      </c>
      <c r="D3433" s="187" t="s">
        <v>405</v>
      </c>
      <c r="E3433" s="187" t="s">
        <v>434</v>
      </c>
      <c r="F3433" s="187">
        <v>15</v>
      </c>
      <c r="G3433" s="187"/>
      <c r="H3433" s="187"/>
      <c r="I3433" s="187" t="s">
        <v>435</v>
      </c>
      <c r="J3433" s="187" t="s">
        <v>464</v>
      </c>
      <c r="K3433" s="187">
        <v>0.76</v>
      </c>
      <c r="L3433" s="187">
        <v>2.7</v>
      </c>
    </row>
    <row r="3434" spans="2:12" ht="20.100000000000001" customHeight="1" x14ac:dyDescent="0.4">
      <c r="B3434" s="187" t="s">
        <v>446</v>
      </c>
      <c r="C3434" s="187" t="s">
        <v>465</v>
      </c>
      <c r="D3434" s="187" t="s">
        <v>419</v>
      </c>
      <c r="E3434" s="187" t="s">
        <v>444</v>
      </c>
      <c r="F3434" s="187">
        <v>15</v>
      </c>
      <c r="G3434" s="187"/>
      <c r="H3434" s="187"/>
      <c r="I3434" s="187" t="s">
        <v>420</v>
      </c>
      <c r="J3434" s="187" t="s">
        <v>464</v>
      </c>
      <c r="K3434" s="187">
        <v>0.76</v>
      </c>
      <c r="L3434" s="187">
        <v>2.7</v>
      </c>
    </row>
    <row r="3435" spans="2:12" ht="20.100000000000001" customHeight="1" x14ac:dyDescent="0.4">
      <c r="B3435" s="187" t="s">
        <v>446</v>
      </c>
      <c r="C3435" s="187" t="s">
        <v>465</v>
      </c>
      <c r="D3435" s="187" t="s">
        <v>419</v>
      </c>
      <c r="E3435" s="187" t="s">
        <v>434</v>
      </c>
      <c r="F3435" s="187">
        <v>14</v>
      </c>
      <c r="G3435" s="187"/>
      <c r="H3435" s="187"/>
      <c r="I3435" s="187" t="s">
        <v>420</v>
      </c>
      <c r="J3435" s="187" t="s">
        <v>464</v>
      </c>
      <c r="K3435" s="187">
        <v>0.75</v>
      </c>
      <c r="L3435" s="187">
        <v>2.7</v>
      </c>
    </row>
    <row r="3436" spans="2:12" ht="20.100000000000001" customHeight="1" x14ac:dyDescent="0.4">
      <c r="B3436" s="187" t="s">
        <v>446</v>
      </c>
      <c r="C3436" s="187" t="s">
        <v>465</v>
      </c>
      <c r="D3436" s="187" t="s">
        <v>419</v>
      </c>
      <c r="E3436" s="187" t="s">
        <v>404</v>
      </c>
      <c r="F3436" s="187">
        <v>15</v>
      </c>
      <c r="G3436" s="187"/>
      <c r="H3436" s="187"/>
      <c r="I3436" s="187" t="s">
        <v>438</v>
      </c>
      <c r="J3436" s="187" t="s">
        <v>464</v>
      </c>
      <c r="K3436" s="187">
        <v>0.77</v>
      </c>
      <c r="L3436" s="187">
        <v>2.7</v>
      </c>
    </row>
    <row r="3437" spans="2:12" ht="20.100000000000001" customHeight="1" x14ac:dyDescent="0.4">
      <c r="B3437" s="187" t="s">
        <v>446</v>
      </c>
      <c r="C3437" s="187" t="s">
        <v>465</v>
      </c>
      <c r="D3437" s="187" t="s">
        <v>419</v>
      </c>
      <c r="E3437" s="187" t="s">
        <v>444</v>
      </c>
      <c r="F3437" s="187">
        <v>14</v>
      </c>
      <c r="G3437" s="187"/>
      <c r="H3437" s="187"/>
      <c r="I3437" s="187" t="s">
        <v>438</v>
      </c>
      <c r="J3437" s="187" t="s">
        <v>464</v>
      </c>
      <c r="K3437" s="187">
        <v>0.75</v>
      </c>
      <c r="L3437" s="187">
        <v>2.7</v>
      </c>
    </row>
    <row r="3438" spans="2:12" ht="20.100000000000001" customHeight="1" x14ac:dyDescent="0.4">
      <c r="B3438" s="187" t="s">
        <v>446</v>
      </c>
      <c r="C3438" s="187" t="s">
        <v>465</v>
      </c>
      <c r="D3438" s="187" t="s">
        <v>421</v>
      </c>
      <c r="E3438" s="187" t="s">
        <v>444</v>
      </c>
      <c r="F3438" s="187">
        <v>15</v>
      </c>
      <c r="G3438" s="187"/>
      <c r="H3438" s="187"/>
      <c r="I3438" s="187" t="s">
        <v>422</v>
      </c>
      <c r="J3438" s="187" t="s">
        <v>464</v>
      </c>
      <c r="K3438" s="187">
        <v>0.76</v>
      </c>
      <c r="L3438" s="187">
        <v>2.7</v>
      </c>
    </row>
    <row r="3439" spans="2:12" ht="20.100000000000001" customHeight="1" x14ac:dyDescent="0.4">
      <c r="B3439" s="187" t="s">
        <v>446</v>
      </c>
      <c r="C3439" s="187" t="s">
        <v>465</v>
      </c>
      <c r="D3439" s="187" t="s">
        <v>421</v>
      </c>
      <c r="E3439" s="187" t="s">
        <v>434</v>
      </c>
      <c r="F3439" s="187">
        <v>14</v>
      </c>
      <c r="G3439" s="187"/>
      <c r="H3439" s="187"/>
      <c r="I3439" s="187" t="s">
        <v>422</v>
      </c>
      <c r="J3439" s="187" t="s">
        <v>464</v>
      </c>
      <c r="K3439" s="187">
        <v>0.74</v>
      </c>
      <c r="L3439" s="187">
        <v>2.7</v>
      </c>
    </row>
    <row r="3440" spans="2:12" ht="20.100000000000001" customHeight="1" x14ac:dyDescent="0.4">
      <c r="B3440" s="187" t="s">
        <v>446</v>
      </c>
      <c r="C3440" s="187" t="s">
        <v>465</v>
      </c>
      <c r="D3440" s="187" t="s">
        <v>421</v>
      </c>
      <c r="E3440" s="187" t="s">
        <v>404</v>
      </c>
      <c r="F3440" s="187">
        <v>15</v>
      </c>
      <c r="G3440" s="187"/>
      <c r="H3440" s="187"/>
      <c r="I3440" s="187" t="s">
        <v>439</v>
      </c>
      <c r="J3440" s="187" t="s">
        <v>464</v>
      </c>
      <c r="K3440" s="187">
        <v>0.77</v>
      </c>
      <c r="L3440" s="187">
        <v>2.7</v>
      </c>
    </row>
    <row r="3441" spans="2:12" ht="20.100000000000001" customHeight="1" x14ac:dyDescent="0.4">
      <c r="B3441" s="187" t="s">
        <v>446</v>
      </c>
      <c r="C3441" s="187" t="s">
        <v>465</v>
      </c>
      <c r="D3441" s="187" t="s">
        <v>421</v>
      </c>
      <c r="E3441" s="187" t="s">
        <v>444</v>
      </c>
      <c r="F3441" s="187">
        <v>14</v>
      </c>
      <c r="G3441" s="187"/>
      <c r="H3441" s="187"/>
      <c r="I3441" s="187" t="s">
        <v>439</v>
      </c>
      <c r="J3441" s="187" t="s">
        <v>464</v>
      </c>
      <c r="K3441" s="187">
        <v>0.75</v>
      </c>
      <c r="L3441" s="187">
        <v>2.7</v>
      </c>
    </row>
    <row r="3442" spans="2:12" ht="20.100000000000001" customHeight="1" x14ac:dyDescent="0.4">
      <c r="B3442" s="187" t="s">
        <v>446</v>
      </c>
      <c r="C3442" s="187" t="s">
        <v>465</v>
      </c>
      <c r="D3442" s="187" t="s">
        <v>423</v>
      </c>
      <c r="E3442" s="187" t="s">
        <v>404</v>
      </c>
      <c r="F3442" s="187">
        <v>16</v>
      </c>
      <c r="G3442" s="187"/>
      <c r="H3442" s="187"/>
      <c r="I3442" s="187" t="s">
        <v>424</v>
      </c>
      <c r="J3442" s="187" t="s">
        <v>464</v>
      </c>
      <c r="K3442" s="187">
        <v>0.69</v>
      </c>
      <c r="L3442" s="187">
        <v>2.7</v>
      </c>
    </row>
    <row r="3443" spans="2:12" ht="20.100000000000001" customHeight="1" x14ac:dyDescent="0.4">
      <c r="B3443" s="187" t="s">
        <v>446</v>
      </c>
      <c r="C3443" s="187" t="s">
        <v>465</v>
      </c>
      <c r="D3443" s="187" t="s">
        <v>423</v>
      </c>
      <c r="E3443" s="187" t="s">
        <v>444</v>
      </c>
      <c r="F3443" s="187">
        <v>15</v>
      </c>
      <c r="G3443" s="187"/>
      <c r="H3443" s="187"/>
      <c r="I3443" s="187" t="s">
        <v>424</v>
      </c>
      <c r="J3443" s="187" t="s">
        <v>464</v>
      </c>
      <c r="K3443" s="187">
        <v>0.68</v>
      </c>
      <c r="L3443" s="187">
        <v>2.7</v>
      </c>
    </row>
    <row r="3444" spans="2:12" ht="20.100000000000001" customHeight="1" x14ac:dyDescent="0.4">
      <c r="B3444" s="187" t="s">
        <v>446</v>
      </c>
      <c r="C3444" s="187" t="s">
        <v>465</v>
      </c>
      <c r="D3444" s="187" t="s">
        <v>423</v>
      </c>
      <c r="E3444" s="187" t="s">
        <v>434</v>
      </c>
      <c r="F3444" s="187">
        <v>14</v>
      </c>
      <c r="G3444" s="187"/>
      <c r="H3444" s="187"/>
      <c r="I3444" s="187" t="s">
        <v>424</v>
      </c>
      <c r="J3444" s="187" t="s">
        <v>464</v>
      </c>
      <c r="K3444" s="187">
        <v>0.67</v>
      </c>
      <c r="L3444" s="187">
        <v>2.7</v>
      </c>
    </row>
    <row r="3445" spans="2:12" ht="20.100000000000001" customHeight="1" x14ac:dyDescent="0.4">
      <c r="B3445" s="187" t="s">
        <v>446</v>
      </c>
      <c r="C3445" s="187" t="s">
        <v>465</v>
      </c>
      <c r="D3445" s="187" t="s">
        <v>448</v>
      </c>
      <c r="E3445" s="187" t="s">
        <v>404</v>
      </c>
      <c r="F3445" s="187">
        <v>16</v>
      </c>
      <c r="G3445" s="187"/>
      <c r="H3445" s="187"/>
      <c r="I3445" s="187" t="s">
        <v>449</v>
      </c>
      <c r="J3445" s="187" t="s">
        <v>464</v>
      </c>
      <c r="K3445" s="187">
        <v>0.76</v>
      </c>
      <c r="L3445" s="187">
        <v>2.7</v>
      </c>
    </row>
    <row r="3446" spans="2:12" ht="20.100000000000001" customHeight="1" x14ac:dyDescent="0.4">
      <c r="B3446" s="187" t="s">
        <v>446</v>
      </c>
      <c r="C3446" s="187" t="s">
        <v>465</v>
      </c>
      <c r="D3446" s="187" t="s">
        <v>448</v>
      </c>
      <c r="E3446" s="187" t="s">
        <v>444</v>
      </c>
      <c r="F3446" s="187">
        <v>15</v>
      </c>
      <c r="G3446" s="187"/>
      <c r="H3446" s="187"/>
      <c r="I3446" s="187" t="s">
        <v>449</v>
      </c>
      <c r="J3446" s="187" t="s">
        <v>464</v>
      </c>
      <c r="K3446" s="187">
        <v>0.75</v>
      </c>
      <c r="L3446" s="187">
        <v>2.7</v>
      </c>
    </row>
    <row r="3447" spans="2:12" ht="20.100000000000001" customHeight="1" x14ac:dyDescent="0.4">
      <c r="B3447" s="187" t="s">
        <v>446</v>
      </c>
      <c r="C3447" s="187" t="s">
        <v>465</v>
      </c>
      <c r="D3447" s="187" t="s">
        <v>450</v>
      </c>
      <c r="E3447" s="187" t="s">
        <v>404</v>
      </c>
      <c r="F3447" s="187">
        <v>16</v>
      </c>
      <c r="G3447" s="187"/>
      <c r="H3447" s="187"/>
      <c r="I3447" s="187" t="s">
        <v>451</v>
      </c>
      <c r="J3447" s="187" t="s">
        <v>464</v>
      </c>
      <c r="K3447" s="187">
        <v>0.76</v>
      </c>
      <c r="L3447" s="187">
        <v>2.7</v>
      </c>
    </row>
    <row r="3448" spans="2:12" ht="20.100000000000001" customHeight="1" x14ac:dyDescent="0.4">
      <c r="B3448" s="187" t="s">
        <v>446</v>
      </c>
      <c r="C3448" s="187" t="s">
        <v>465</v>
      </c>
      <c r="D3448" s="187" t="s">
        <v>450</v>
      </c>
      <c r="E3448" s="187" t="s">
        <v>444</v>
      </c>
      <c r="F3448" s="187">
        <v>15</v>
      </c>
      <c r="G3448" s="187"/>
      <c r="H3448" s="187"/>
      <c r="I3448" s="187" t="s">
        <v>451</v>
      </c>
      <c r="J3448" s="187" t="s">
        <v>464</v>
      </c>
      <c r="K3448" s="187">
        <v>0.75</v>
      </c>
      <c r="L3448" s="187">
        <v>2.7</v>
      </c>
    </row>
    <row r="3449" spans="2:12" ht="20.100000000000001" customHeight="1" x14ac:dyDescent="0.4">
      <c r="B3449" s="187" t="s">
        <v>446</v>
      </c>
      <c r="C3449" s="187" t="s">
        <v>465</v>
      </c>
      <c r="D3449" s="187" t="s">
        <v>399</v>
      </c>
      <c r="E3449" s="187" t="s">
        <v>442</v>
      </c>
      <c r="F3449" s="187">
        <v>12</v>
      </c>
      <c r="G3449" s="187"/>
      <c r="H3449" s="187"/>
      <c r="I3449" s="187" t="s">
        <v>442</v>
      </c>
      <c r="J3449" s="187" t="s">
        <v>433</v>
      </c>
      <c r="K3449" s="187">
        <v>0.75</v>
      </c>
      <c r="L3449" s="187">
        <v>2.7</v>
      </c>
    </row>
    <row r="3450" spans="2:12" ht="20.100000000000001" customHeight="1" x14ac:dyDescent="0.4">
      <c r="B3450" s="187" t="s">
        <v>446</v>
      </c>
      <c r="C3450" s="187" t="s">
        <v>459</v>
      </c>
      <c r="D3450" s="187" t="s">
        <v>419</v>
      </c>
      <c r="E3450" s="187" t="s">
        <v>438</v>
      </c>
      <c r="F3450" s="187">
        <v>5</v>
      </c>
      <c r="G3450" s="187"/>
      <c r="H3450" s="187"/>
      <c r="I3450" s="187" t="s">
        <v>418</v>
      </c>
      <c r="J3450" s="187" t="s">
        <v>464</v>
      </c>
      <c r="K3450" s="187">
        <v>0.55000000000000004</v>
      </c>
      <c r="L3450" s="187">
        <v>2.7</v>
      </c>
    </row>
    <row r="3451" spans="2:12" ht="20.100000000000001" customHeight="1" x14ac:dyDescent="0.4">
      <c r="B3451" s="187" t="s">
        <v>446</v>
      </c>
      <c r="C3451" s="187" t="s">
        <v>459</v>
      </c>
      <c r="D3451" s="187" t="s">
        <v>421</v>
      </c>
      <c r="E3451" s="187" t="s">
        <v>439</v>
      </c>
      <c r="F3451" s="187">
        <v>5</v>
      </c>
      <c r="G3451" s="187"/>
      <c r="H3451" s="187"/>
      <c r="I3451" s="187" t="s">
        <v>418</v>
      </c>
      <c r="J3451" s="187" t="s">
        <v>464</v>
      </c>
      <c r="K3451" s="187">
        <v>0.55000000000000004</v>
      </c>
      <c r="L3451" s="187">
        <v>2.7</v>
      </c>
    </row>
    <row r="3452" spans="2:12" ht="20.100000000000001" customHeight="1" x14ac:dyDescent="0.4">
      <c r="B3452" s="187" t="s">
        <v>446</v>
      </c>
      <c r="C3452" s="187" t="s">
        <v>459</v>
      </c>
      <c r="D3452" s="187" t="s">
        <v>419</v>
      </c>
      <c r="E3452" s="187" t="s">
        <v>418</v>
      </c>
      <c r="F3452" s="187">
        <v>5</v>
      </c>
      <c r="G3452" s="187"/>
      <c r="H3452" s="187"/>
      <c r="I3452" s="187" t="s">
        <v>438</v>
      </c>
      <c r="J3452" s="187" t="s">
        <v>464</v>
      </c>
      <c r="K3452" s="187">
        <v>0.53</v>
      </c>
      <c r="L3452" s="187">
        <v>2.7</v>
      </c>
    </row>
    <row r="3453" spans="2:12" ht="20.100000000000001" customHeight="1" x14ac:dyDescent="0.4">
      <c r="B3453" s="187" t="s">
        <v>446</v>
      </c>
      <c r="C3453" s="187" t="s">
        <v>459</v>
      </c>
      <c r="D3453" s="187" t="s">
        <v>421</v>
      </c>
      <c r="E3453" s="187" t="s">
        <v>418</v>
      </c>
      <c r="F3453" s="187">
        <v>5</v>
      </c>
      <c r="G3453" s="187"/>
      <c r="H3453" s="187"/>
      <c r="I3453" s="187" t="s">
        <v>439</v>
      </c>
      <c r="J3453" s="187" t="s">
        <v>464</v>
      </c>
      <c r="K3453" s="187">
        <v>0.53</v>
      </c>
      <c r="L3453" s="187">
        <v>2.7</v>
      </c>
    </row>
    <row r="3454" spans="2:12" ht="20.100000000000001" customHeight="1" x14ac:dyDescent="0.4">
      <c r="B3454" s="187" t="s">
        <v>446</v>
      </c>
      <c r="C3454" s="187" t="s">
        <v>465</v>
      </c>
      <c r="D3454" s="187" t="s">
        <v>399</v>
      </c>
      <c r="E3454" s="187" t="s">
        <v>404</v>
      </c>
      <c r="F3454" s="187">
        <v>12</v>
      </c>
      <c r="G3454" s="187"/>
      <c r="H3454" s="187"/>
      <c r="I3454" s="187" t="s">
        <v>404</v>
      </c>
      <c r="J3454" s="187" t="s">
        <v>433</v>
      </c>
      <c r="K3454" s="187">
        <v>0.8</v>
      </c>
      <c r="L3454" s="187">
        <v>2.7</v>
      </c>
    </row>
    <row r="3455" spans="2:12" ht="20.100000000000001" customHeight="1" x14ac:dyDescent="0.4">
      <c r="B3455" s="187" t="s">
        <v>446</v>
      </c>
      <c r="C3455" s="187" t="s">
        <v>465</v>
      </c>
      <c r="D3455" s="187" t="s">
        <v>399</v>
      </c>
      <c r="E3455" s="187" t="s">
        <v>444</v>
      </c>
      <c r="F3455" s="187">
        <v>16</v>
      </c>
      <c r="G3455" s="187"/>
      <c r="H3455" s="187"/>
      <c r="I3455" s="187" t="s">
        <v>404</v>
      </c>
      <c r="J3455" s="187" t="s">
        <v>464</v>
      </c>
      <c r="K3455" s="187">
        <v>0.78</v>
      </c>
      <c r="L3455" s="187">
        <v>2.7</v>
      </c>
    </row>
    <row r="3456" spans="2:12" ht="20.100000000000001" customHeight="1" x14ac:dyDescent="0.4">
      <c r="B3456" s="187" t="s">
        <v>446</v>
      </c>
      <c r="C3456" s="187" t="s">
        <v>465</v>
      </c>
      <c r="D3456" s="187" t="s">
        <v>399</v>
      </c>
      <c r="E3456" s="187" t="s">
        <v>434</v>
      </c>
      <c r="F3456" s="187">
        <v>16</v>
      </c>
      <c r="G3456" s="187"/>
      <c r="H3456" s="187"/>
      <c r="I3456" s="187" t="s">
        <v>444</v>
      </c>
      <c r="J3456" s="187" t="s">
        <v>464</v>
      </c>
      <c r="K3456" s="187">
        <v>0.77</v>
      </c>
      <c r="L3456" s="187">
        <v>2.7</v>
      </c>
    </row>
    <row r="3457" spans="2:12" ht="20.100000000000001" customHeight="1" x14ac:dyDescent="0.4">
      <c r="B3457" s="187" t="s">
        <v>446</v>
      </c>
      <c r="C3457" s="187" t="s">
        <v>465</v>
      </c>
      <c r="D3457" s="187" t="s">
        <v>399</v>
      </c>
      <c r="E3457" s="187" t="s">
        <v>434</v>
      </c>
      <c r="F3457" s="187">
        <v>16</v>
      </c>
      <c r="G3457" s="187"/>
      <c r="H3457" s="187"/>
      <c r="I3457" s="187" t="s">
        <v>442</v>
      </c>
      <c r="J3457" s="187" t="s">
        <v>464</v>
      </c>
      <c r="K3457" s="187">
        <v>0.76</v>
      </c>
      <c r="L3457" s="187">
        <v>2.7</v>
      </c>
    </row>
    <row r="3458" spans="2:12" ht="20.100000000000001" customHeight="1" x14ac:dyDescent="0.4">
      <c r="B3458" s="187" t="s">
        <v>446</v>
      </c>
      <c r="C3458" s="187" t="s">
        <v>465</v>
      </c>
      <c r="D3458" s="187" t="s">
        <v>399</v>
      </c>
      <c r="E3458" s="187" t="s">
        <v>442</v>
      </c>
      <c r="F3458" s="187">
        <v>16</v>
      </c>
      <c r="G3458" s="187"/>
      <c r="H3458" s="187"/>
      <c r="I3458" s="187" t="s">
        <v>434</v>
      </c>
      <c r="J3458" s="187" t="s">
        <v>464</v>
      </c>
      <c r="K3458" s="187">
        <v>0.75</v>
      </c>
      <c r="L3458" s="187">
        <v>2.7</v>
      </c>
    </row>
    <row r="3459" spans="2:12" ht="20.100000000000001" customHeight="1" x14ac:dyDescent="0.4">
      <c r="B3459" s="187" t="s">
        <v>446</v>
      </c>
      <c r="C3459" s="187" t="s">
        <v>465</v>
      </c>
      <c r="D3459" s="187" t="s">
        <v>399</v>
      </c>
      <c r="E3459" s="187" t="s">
        <v>442</v>
      </c>
      <c r="F3459" s="187">
        <v>16</v>
      </c>
      <c r="G3459" s="187"/>
      <c r="H3459" s="187"/>
      <c r="I3459" s="187" t="s">
        <v>442</v>
      </c>
      <c r="J3459" s="187" t="s">
        <v>464</v>
      </c>
      <c r="K3459" s="187">
        <v>0.75</v>
      </c>
      <c r="L3459" s="187">
        <v>2.7</v>
      </c>
    </row>
    <row r="3460" spans="2:12" ht="20.100000000000001" customHeight="1" x14ac:dyDescent="0.4">
      <c r="B3460" s="187" t="s">
        <v>446</v>
      </c>
      <c r="C3460" s="187" t="s">
        <v>465</v>
      </c>
      <c r="D3460" s="187" t="s">
        <v>405</v>
      </c>
      <c r="E3460" s="187" t="s">
        <v>435</v>
      </c>
      <c r="F3460" s="187">
        <v>16</v>
      </c>
      <c r="G3460" s="187"/>
      <c r="H3460" s="187"/>
      <c r="I3460" s="187" t="s">
        <v>434</v>
      </c>
      <c r="J3460" s="187" t="s">
        <v>464</v>
      </c>
      <c r="K3460" s="187">
        <v>0.75</v>
      </c>
      <c r="L3460" s="187">
        <v>2.7</v>
      </c>
    </row>
    <row r="3461" spans="2:12" ht="20.100000000000001" customHeight="1" x14ac:dyDescent="0.4">
      <c r="B3461" s="187" t="s">
        <v>446</v>
      </c>
      <c r="C3461" s="187" t="s">
        <v>465</v>
      </c>
      <c r="D3461" s="187" t="s">
        <v>405</v>
      </c>
      <c r="E3461" s="187" t="s">
        <v>435</v>
      </c>
      <c r="F3461" s="187">
        <v>16</v>
      </c>
      <c r="G3461" s="187"/>
      <c r="H3461" s="187"/>
      <c r="I3461" s="187" t="s">
        <v>442</v>
      </c>
      <c r="J3461" s="187" t="s">
        <v>464</v>
      </c>
      <c r="K3461" s="187">
        <v>0.75</v>
      </c>
      <c r="L3461" s="187">
        <v>2.7</v>
      </c>
    </row>
    <row r="3462" spans="2:12" ht="20.100000000000001" customHeight="1" x14ac:dyDescent="0.4">
      <c r="B3462" s="187" t="s">
        <v>446</v>
      </c>
      <c r="C3462" s="187" t="s">
        <v>465</v>
      </c>
      <c r="D3462" s="187" t="s">
        <v>419</v>
      </c>
      <c r="E3462" s="187" t="s">
        <v>420</v>
      </c>
      <c r="F3462" s="187">
        <v>16</v>
      </c>
      <c r="G3462" s="187"/>
      <c r="H3462" s="187"/>
      <c r="I3462" s="187" t="s">
        <v>444</v>
      </c>
      <c r="J3462" s="187" t="s">
        <v>464</v>
      </c>
      <c r="K3462" s="187">
        <v>0.72</v>
      </c>
      <c r="L3462" s="187">
        <v>2.7</v>
      </c>
    </row>
    <row r="3463" spans="2:12" ht="20.100000000000001" customHeight="1" x14ac:dyDescent="0.4">
      <c r="B3463" s="187" t="s">
        <v>446</v>
      </c>
      <c r="C3463" s="187" t="s">
        <v>465</v>
      </c>
      <c r="D3463" s="187" t="s">
        <v>419</v>
      </c>
      <c r="E3463" s="187" t="s">
        <v>420</v>
      </c>
      <c r="F3463" s="187">
        <v>16</v>
      </c>
      <c r="G3463" s="187"/>
      <c r="H3463" s="187"/>
      <c r="I3463" s="187" t="s">
        <v>434</v>
      </c>
      <c r="J3463" s="187" t="s">
        <v>464</v>
      </c>
      <c r="K3463" s="187">
        <v>0.72</v>
      </c>
      <c r="L3463" s="187">
        <v>2.7</v>
      </c>
    </row>
    <row r="3464" spans="2:12" ht="20.100000000000001" customHeight="1" x14ac:dyDescent="0.4">
      <c r="B3464" s="187" t="s">
        <v>446</v>
      </c>
      <c r="C3464" s="187" t="s">
        <v>465</v>
      </c>
      <c r="D3464" s="187" t="s">
        <v>419</v>
      </c>
      <c r="E3464" s="187" t="s">
        <v>420</v>
      </c>
      <c r="F3464" s="187">
        <v>16</v>
      </c>
      <c r="G3464" s="187"/>
      <c r="H3464" s="187"/>
      <c r="I3464" s="187" t="s">
        <v>442</v>
      </c>
      <c r="J3464" s="187" t="s">
        <v>464</v>
      </c>
      <c r="K3464" s="187">
        <v>0.71</v>
      </c>
      <c r="L3464" s="187">
        <v>2.7</v>
      </c>
    </row>
    <row r="3465" spans="2:12" ht="20.100000000000001" customHeight="1" x14ac:dyDescent="0.4">
      <c r="B3465" s="187" t="s">
        <v>446</v>
      </c>
      <c r="C3465" s="187" t="s">
        <v>465</v>
      </c>
      <c r="D3465" s="187" t="s">
        <v>419</v>
      </c>
      <c r="E3465" s="187" t="s">
        <v>438</v>
      </c>
      <c r="F3465" s="187">
        <v>16</v>
      </c>
      <c r="G3465" s="187"/>
      <c r="H3465" s="187"/>
      <c r="I3465" s="187" t="s">
        <v>404</v>
      </c>
      <c r="J3465" s="187" t="s">
        <v>464</v>
      </c>
      <c r="K3465" s="187">
        <v>0.71</v>
      </c>
      <c r="L3465" s="187">
        <v>2.7</v>
      </c>
    </row>
    <row r="3466" spans="2:12" ht="20.100000000000001" customHeight="1" x14ac:dyDescent="0.4">
      <c r="B3466" s="187" t="s">
        <v>446</v>
      </c>
      <c r="C3466" s="187" t="s">
        <v>465</v>
      </c>
      <c r="D3466" s="187" t="s">
        <v>419</v>
      </c>
      <c r="E3466" s="187" t="s">
        <v>438</v>
      </c>
      <c r="F3466" s="187">
        <v>16</v>
      </c>
      <c r="G3466" s="187"/>
      <c r="H3466" s="187"/>
      <c r="I3466" s="187" t="s">
        <v>444</v>
      </c>
      <c r="J3466" s="187" t="s">
        <v>464</v>
      </c>
      <c r="K3466" s="187">
        <v>0.71</v>
      </c>
      <c r="L3466" s="187">
        <v>2.7</v>
      </c>
    </row>
    <row r="3467" spans="2:12" ht="20.100000000000001" customHeight="1" x14ac:dyDescent="0.4">
      <c r="B3467" s="187" t="s">
        <v>446</v>
      </c>
      <c r="C3467" s="187" t="s">
        <v>465</v>
      </c>
      <c r="D3467" s="187" t="s">
        <v>419</v>
      </c>
      <c r="E3467" s="187" t="s">
        <v>438</v>
      </c>
      <c r="F3467" s="187">
        <v>16</v>
      </c>
      <c r="G3467" s="187"/>
      <c r="H3467" s="187"/>
      <c r="I3467" s="187" t="s">
        <v>434</v>
      </c>
      <c r="J3467" s="187" t="s">
        <v>464</v>
      </c>
      <c r="K3467" s="187">
        <v>0.7</v>
      </c>
      <c r="L3467" s="187">
        <v>2.7</v>
      </c>
    </row>
    <row r="3468" spans="2:12" ht="20.100000000000001" customHeight="1" x14ac:dyDescent="0.4">
      <c r="B3468" s="187" t="s">
        <v>446</v>
      </c>
      <c r="C3468" s="187" t="s">
        <v>465</v>
      </c>
      <c r="D3468" s="187" t="s">
        <v>419</v>
      </c>
      <c r="E3468" s="187" t="s">
        <v>438</v>
      </c>
      <c r="F3468" s="187">
        <v>15</v>
      </c>
      <c r="G3468" s="187"/>
      <c r="H3468" s="187"/>
      <c r="I3468" s="187" t="s">
        <v>442</v>
      </c>
      <c r="J3468" s="187" t="s">
        <v>464</v>
      </c>
      <c r="K3468" s="187">
        <v>0.7</v>
      </c>
      <c r="L3468" s="187">
        <v>2.7</v>
      </c>
    </row>
    <row r="3469" spans="2:12" ht="20.100000000000001" customHeight="1" x14ac:dyDescent="0.4">
      <c r="B3469" s="187" t="s">
        <v>446</v>
      </c>
      <c r="C3469" s="187" t="s">
        <v>465</v>
      </c>
      <c r="D3469" s="187" t="s">
        <v>421</v>
      </c>
      <c r="E3469" s="187" t="s">
        <v>422</v>
      </c>
      <c r="F3469" s="187">
        <v>16</v>
      </c>
      <c r="G3469" s="187"/>
      <c r="H3469" s="187"/>
      <c r="I3469" s="187" t="s">
        <v>444</v>
      </c>
      <c r="J3469" s="187" t="s">
        <v>464</v>
      </c>
      <c r="K3469" s="187">
        <v>0.71</v>
      </c>
      <c r="L3469" s="187">
        <v>2.7</v>
      </c>
    </row>
    <row r="3470" spans="2:12" ht="20.100000000000001" customHeight="1" x14ac:dyDescent="0.4">
      <c r="B3470" s="187" t="s">
        <v>446</v>
      </c>
      <c r="C3470" s="187" t="s">
        <v>465</v>
      </c>
      <c r="D3470" s="187" t="s">
        <v>421</v>
      </c>
      <c r="E3470" s="187" t="s">
        <v>422</v>
      </c>
      <c r="F3470" s="187">
        <v>16</v>
      </c>
      <c r="G3470" s="187"/>
      <c r="H3470" s="187"/>
      <c r="I3470" s="187" t="s">
        <v>434</v>
      </c>
      <c r="J3470" s="187" t="s">
        <v>464</v>
      </c>
      <c r="K3470" s="187">
        <v>0.71</v>
      </c>
      <c r="L3470" s="187">
        <v>2.7</v>
      </c>
    </row>
    <row r="3471" spans="2:12" ht="20.100000000000001" customHeight="1" x14ac:dyDescent="0.4">
      <c r="B3471" s="187" t="s">
        <v>446</v>
      </c>
      <c r="C3471" s="187" t="s">
        <v>465</v>
      </c>
      <c r="D3471" s="187" t="s">
        <v>421</v>
      </c>
      <c r="E3471" s="187" t="s">
        <v>422</v>
      </c>
      <c r="F3471" s="187">
        <v>16</v>
      </c>
      <c r="G3471" s="187"/>
      <c r="H3471" s="187"/>
      <c r="I3471" s="187" t="s">
        <v>442</v>
      </c>
      <c r="J3471" s="187" t="s">
        <v>464</v>
      </c>
      <c r="K3471" s="187">
        <v>0.71</v>
      </c>
      <c r="L3471" s="187">
        <v>2.7</v>
      </c>
    </row>
    <row r="3472" spans="2:12" ht="20.100000000000001" customHeight="1" x14ac:dyDescent="0.4">
      <c r="B3472" s="187" t="s">
        <v>446</v>
      </c>
      <c r="C3472" s="187" t="s">
        <v>465</v>
      </c>
      <c r="D3472" s="187" t="s">
        <v>421</v>
      </c>
      <c r="E3472" s="187" t="s">
        <v>439</v>
      </c>
      <c r="F3472" s="187">
        <v>16</v>
      </c>
      <c r="G3472" s="187"/>
      <c r="H3472" s="187"/>
      <c r="I3472" s="187" t="s">
        <v>404</v>
      </c>
      <c r="J3472" s="187" t="s">
        <v>464</v>
      </c>
      <c r="K3472" s="187">
        <v>0.71</v>
      </c>
      <c r="L3472" s="187">
        <v>2.7</v>
      </c>
    </row>
    <row r="3473" spans="2:12" ht="20.100000000000001" customHeight="1" x14ac:dyDescent="0.4">
      <c r="B3473" s="187" t="s">
        <v>446</v>
      </c>
      <c r="C3473" s="187" t="s">
        <v>465</v>
      </c>
      <c r="D3473" s="187" t="s">
        <v>421</v>
      </c>
      <c r="E3473" s="187" t="s">
        <v>439</v>
      </c>
      <c r="F3473" s="187">
        <v>16</v>
      </c>
      <c r="G3473" s="187"/>
      <c r="H3473" s="187"/>
      <c r="I3473" s="187" t="s">
        <v>444</v>
      </c>
      <c r="J3473" s="187" t="s">
        <v>464</v>
      </c>
      <c r="K3473" s="187">
        <v>0.71</v>
      </c>
      <c r="L3473" s="187">
        <v>2.7</v>
      </c>
    </row>
    <row r="3474" spans="2:12" ht="20.100000000000001" customHeight="1" x14ac:dyDescent="0.4">
      <c r="B3474" s="187" t="s">
        <v>446</v>
      </c>
      <c r="C3474" s="187" t="s">
        <v>465</v>
      </c>
      <c r="D3474" s="187" t="s">
        <v>421</v>
      </c>
      <c r="E3474" s="187" t="s">
        <v>439</v>
      </c>
      <c r="F3474" s="187">
        <v>16</v>
      </c>
      <c r="G3474" s="187"/>
      <c r="H3474" s="187"/>
      <c r="I3474" s="187" t="s">
        <v>434</v>
      </c>
      <c r="J3474" s="187" t="s">
        <v>464</v>
      </c>
      <c r="K3474" s="187">
        <v>0.7</v>
      </c>
      <c r="L3474" s="187">
        <v>2.7</v>
      </c>
    </row>
    <row r="3475" spans="2:12" ht="20.100000000000001" customHeight="1" x14ac:dyDescent="0.4">
      <c r="B3475" s="187" t="s">
        <v>446</v>
      </c>
      <c r="C3475" s="187" t="s">
        <v>465</v>
      </c>
      <c r="D3475" s="187" t="s">
        <v>421</v>
      </c>
      <c r="E3475" s="187" t="s">
        <v>439</v>
      </c>
      <c r="F3475" s="187">
        <v>15</v>
      </c>
      <c r="G3475" s="187"/>
      <c r="H3475" s="187"/>
      <c r="I3475" s="187" t="s">
        <v>442</v>
      </c>
      <c r="J3475" s="187" t="s">
        <v>464</v>
      </c>
      <c r="K3475" s="187">
        <v>0.7</v>
      </c>
      <c r="L3475" s="187">
        <v>2.7</v>
      </c>
    </row>
    <row r="3476" spans="2:12" ht="20.100000000000001" customHeight="1" x14ac:dyDescent="0.4">
      <c r="B3476" s="187" t="s">
        <v>446</v>
      </c>
      <c r="C3476" s="187" t="s">
        <v>465</v>
      </c>
      <c r="D3476" s="187" t="s">
        <v>423</v>
      </c>
      <c r="E3476" s="187" t="s">
        <v>424</v>
      </c>
      <c r="F3476" s="187">
        <v>16</v>
      </c>
      <c r="G3476" s="187"/>
      <c r="H3476" s="187"/>
      <c r="I3476" s="187" t="s">
        <v>444</v>
      </c>
      <c r="J3476" s="187" t="s">
        <v>464</v>
      </c>
      <c r="K3476" s="187">
        <v>0.54</v>
      </c>
      <c r="L3476" s="187">
        <v>2.7</v>
      </c>
    </row>
    <row r="3477" spans="2:12" ht="20.100000000000001" customHeight="1" x14ac:dyDescent="0.4">
      <c r="B3477" s="187" t="s">
        <v>446</v>
      </c>
      <c r="C3477" s="187" t="s">
        <v>465</v>
      </c>
      <c r="D3477" s="187" t="s">
        <v>423</v>
      </c>
      <c r="E3477" s="187" t="s">
        <v>424</v>
      </c>
      <c r="F3477" s="187">
        <v>16</v>
      </c>
      <c r="G3477" s="187"/>
      <c r="H3477" s="187"/>
      <c r="I3477" s="187" t="s">
        <v>434</v>
      </c>
      <c r="J3477" s="187" t="s">
        <v>464</v>
      </c>
      <c r="K3477" s="187">
        <v>0.54</v>
      </c>
      <c r="L3477" s="187">
        <v>2.7</v>
      </c>
    </row>
    <row r="3478" spans="2:12" ht="20.100000000000001" customHeight="1" x14ac:dyDescent="0.4">
      <c r="B3478" s="187" t="s">
        <v>446</v>
      </c>
      <c r="C3478" s="187" t="s">
        <v>465</v>
      </c>
      <c r="D3478" s="187" t="s">
        <v>423</v>
      </c>
      <c r="E3478" s="187" t="s">
        <v>424</v>
      </c>
      <c r="F3478" s="187">
        <v>16</v>
      </c>
      <c r="G3478" s="187"/>
      <c r="H3478" s="187"/>
      <c r="I3478" s="187" t="s">
        <v>442</v>
      </c>
      <c r="J3478" s="187" t="s">
        <v>464</v>
      </c>
      <c r="K3478" s="187">
        <v>0.54</v>
      </c>
      <c r="L3478" s="187">
        <v>2.7</v>
      </c>
    </row>
    <row r="3479" spans="2:12" ht="20.100000000000001" customHeight="1" x14ac:dyDescent="0.4">
      <c r="B3479" s="187" t="s">
        <v>446</v>
      </c>
      <c r="C3479" s="187" t="s">
        <v>465</v>
      </c>
      <c r="D3479" s="187" t="s">
        <v>405</v>
      </c>
      <c r="E3479" s="187" t="s">
        <v>434</v>
      </c>
      <c r="F3479" s="187">
        <v>16</v>
      </c>
      <c r="G3479" s="187"/>
      <c r="H3479" s="187"/>
      <c r="I3479" s="187" t="s">
        <v>435</v>
      </c>
      <c r="J3479" s="187" t="s">
        <v>464</v>
      </c>
      <c r="K3479" s="187">
        <v>0.76</v>
      </c>
      <c r="L3479" s="187">
        <v>2.7</v>
      </c>
    </row>
    <row r="3480" spans="2:12" ht="20.100000000000001" customHeight="1" x14ac:dyDescent="0.4">
      <c r="B3480" s="187" t="s">
        <v>446</v>
      </c>
      <c r="C3480" s="187" t="s">
        <v>465</v>
      </c>
      <c r="D3480" s="187" t="s">
        <v>405</v>
      </c>
      <c r="E3480" s="187" t="s">
        <v>442</v>
      </c>
      <c r="F3480" s="187">
        <v>16</v>
      </c>
      <c r="G3480" s="187"/>
      <c r="H3480" s="187"/>
      <c r="I3480" s="187" t="s">
        <v>435</v>
      </c>
      <c r="J3480" s="187" t="s">
        <v>464</v>
      </c>
      <c r="K3480" s="187">
        <v>0.75</v>
      </c>
      <c r="L3480" s="187">
        <v>2.7</v>
      </c>
    </row>
    <row r="3481" spans="2:12" ht="20.100000000000001" customHeight="1" x14ac:dyDescent="0.4">
      <c r="B3481" s="187" t="s">
        <v>446</v>
      </c>
      <c r="C3481" s="187" t="s">
        <v>465</v>
      </c>
      <c r="D3481" s="187" t="s">
        <v>419</v>
      </c>
      <c r="E3481" s="187" t="s">
        <v>444</v>
      </c>
      <c r="F3481" s="187">
        <v>16</v>
      </c>
      <c r="G3481" s="187"/>
      <c r="H3481" s="187"/>
      <c r="I3481" s="187" t="s">
        <v>420</v>
      </c>
      <c r="J3481" s="187" t="s">
        <v>464</v>
      </c>
      <c r="K3481" s="187">
        <v>0.76</v>
      </c>
      <c r="L3481" s="187">
        <v>2.7</v>
      </c>
    </row>
    <row r="3482" spans="2:12" ht="20.100000000000001" customHeight="1" x14ac:dyDescent="0.4">
      <c r="B3482" s="187" t="s">
        <v>446</v>
      </c>
      <c r="C3482" s="187" t="s">
        <v>465</v>
      </c>
      <c r="D3482" s="187" t="s">
        <v>419</v>
      </c>
      <c r="E3482" s="187" t="s">
        <v>434</v>
      </c>
      <c r="F3482" s="187">
        <v>16</v>
      </c>
      <c r="G3482" s="187"/>
      <c r="H3482" s="187"/>
      <c r="I3482" s="187" t="s">
        <v>420</v>
      </c>
      <c r="J3482" s="187" t="s">
        <v>464</v>
      </c>
      <c r="K3482" s="187">
        <v>0.75</v>
      </c>
      <c r="L3482" s="187">
        <v>2.7</v>
      </c>
    </row>
    <row r="3483" spans="2:12" ht="20.100000000000001" customHeight="1" x14ac:dyDescent="0.4">
      <c r="B3483" s="187" t="s">
        <v>446</v>
      </c>
      <c r="C3483" s="187" t="s">
        <v>465</v>
      </c>
      <c r="D3483" s="187" t="s">
        <v>419</v>
      </c>
      <c r="E3483" s="187" t="s">
        <v>442</v>
      </c>
      <c r="F3483" s="187">
        <v>16</v>
      </c>
      <c r="G3483" s="187"/>
      <c r="H3483" s="187"/>
      <c r="I3483" s="187" t="s">
        <v>420</v>
      </c>
      <c r="J3483" s="187" t="s">
        <v>464</v>
      </c>
      <c r="K3483" s="187">
        <v>0.74</v>
      </c>
      <c r="L3483" s="187">
        <v>2.7</v>
      </c>
    </row>
    <row r="3484" spans="2:12" ht="20.100000000000001" customHeight="1" x14ac:dyDescent="0.4">
      <c r="B3484" s="187" t="s">
        <v>446</v>
      </c>
      <c r="C3484" s="187" t="s">
        <v>465</v>
      </c>
      <c r="D3484" s="187" t="s">
        <v>419</v>
      </c>
      <c r="E3484" s="187" t="s">
        <v>404</v>
      </c>
      <c r="F3484" s="187">
        <v>16</v>
      </c>
      <c r="G3484" s="187"/>
      <c r="H3484" s="187"/>
      <c r="I3484" s="187" t="s">
        <v>438</v>
      </c>
      <c r="J3484" s="187" t="s">
        <v>464</v>
      </c>
      <c r="K3484" s="187">
        <v>0.77</v>
      </c>
      <c r="L3484" s="187">
        <v>2.7</v>
      </c>
    </row>
    <row r="3485" spans="2:12" ht="20.100000000000001" customHeight="1" x14ac:dyDescent="0.4">
      <c r="B3485" s="187" t="s">
        <v>446</v>
      </c>
      <c r="C3485" s="187" t="s">
        <v>465</v>
      </c>
      <c r="D3485" s="187" t="s">
        <v>419</v>
      </c>
      <c r="E3485" s="187" t="s">
        <v>444</v>
      </c>
      <c r="F3485" s="187">
        <v>16</v>
      </c>
      <c r="G3485" s="187"/>
      <c r="H3485" s="187"/>
      <c r="I3485" s="187" t="s">
        <v>438</v>
      </c>
      <c r="J3485" s="187" t="s">
        <v>464</v>
      </c>
      <c r="K3485" s="187">
        <v>0.75</v>
      </c>
      <c r="L3485" s="187">
        <v>2.7</v>
      </c>
    </row>
    <row r="3486" spans="2:12" ht="20.100000000000001" customHeight="1" x14ac:dyDescent="0.4">
      <c r="B3486" s="187" t="s">
        <v>446</v>
      </c>
      <c r="C3486" s="187" t="s">
        <v>465</v>
      </c>
      <c r="D3486" s="187" t="s">
        <v>419</v>
      </c>
      <c r="E3486" s="187" t="s">
        <v>434</v>
      </c>
      <c r="F3486" s="187">
        <v>16</v>
      </c>
      <c r="G3486" s="187"/>
      <c r="H3486" s="187"/>
      <c r="I3486" s="187" t="s">
        <v>438</v>
      </c>
      <c r="J3486" s="187" t="s">
        <v>464</v>
      </c>
      <c r="K3486" s="187">
        <v>0.74</v>
      </c>
      <c r="L3486" s="187">
        <v>2.7</v>
      </c>
    </row>
    <row r="3487" spans="2:12" ht="20.100000000000001" customHeight="1" x14ac:dyDescent="0.4">
      <c r="B3487" s="187" t="s">
        <v>446</v>
      </c>
      <c r="C3487" s="187" t="s">
        <v>465</v>
      </c>
      <c r="D3487" s="187" t="s">
        <v>419</v>
      </c>
      <c r="E3487" s="187" t="s">
        <v>442</v>
      </c>
      <c r="F3487" s="187">
        <v>15</v>
      </c>
      <c r="G3487" s="187"/>
      <c r="H3487" s="187"/>
      <c r="I3487" s="187" t="s">
        <v>438</v>
      </c>
      <c r="J3487" s="187" t="s">
        <v>464</v>
      </c>
      <c r="K3487" s="187">
        <v>0.73</v>
      </c>
      <c r="L3487" s="187">
        <v>2.7</v>
      </c>
    </row>
    <row r="3488" spans="2:12" ht="20.100000000000001" customHeight="1" x14ac:dyDescent="0.4">
      <c r="B3488" s="187" t="s">
        <v>446</v>
      </c>
      <c r="C3488" s="187" t="s">
        <v>465</v>
      </c>
      <c r="D3488" s="187" t="s">
        <v>421</v>
      </c>
      <c r="E3488" s="187" t="s">
        <v>444</v>
      </c>
      <c r="F3488" s="187">
        <v>16</v>
      </c>
      <c r="G3488" s="187"/>
      <c r="H3488" s="187"/>
      <c r="I3488" s="187" t="s">
        <v>422</v>
      </c>
      <c r="J3488" s="187" t="s">
        <v>464</v>
      </c>
      <c r="K3488" s="187">
        <v>0.76</v>
      </c>
      <c r="L3488" s="187">
        <v>2.7</v>
      </c>
    </row>
    <row r="3489" spans="2:12" ht="20.100000000000001" customHeight="1" x14ac:dyDescent="0.4">
      <c r="B3489" s="187" t="s">
        <v>446</v>
      </c>
      <c r="C3489" s="187" t="s">
        <v>465</v>
      </c>
      <c r="D3489" s="187" t="s">
        <v>421</v>
      </c>
      <c r="E3489" s="187" t="s">
        <v>434</v>
      </c>
      <c r="F3489" s="187">
        <v>16</v>
      </c>
      <c r="G3489" s="187"/>
      <c r="H3489" s="187"/>
      <c r="I3489" s="187" t="s">
        <v>422</v>
      </c>
      <c r="J3489" s="187" t="s">
        <v>464</v>
      </c>
      <c r="K3489" s="187">
        <v>0.74</v>
      </c>
      <c r="L3489" s="187">
        <v>2.7</v>
      </c>
    </row>
    <row r="3490" spans="2:12" ht="20.100000000000001" customHeight="1" x14ac:dyDescent="0.4">
      <c r="B3490" s="187" t="s">
        <v>446</v>
      </c>
      <c r="C3490" s="187" t="s">
        <v>465</v>
      </c>
      <c r="D3490" s="187" t="s">
        <v>421</v>
      </c>
      <c r="E3490" s="187" t="s">
        <v>442</v>
      </c>
      <c r="F3490" s="187">
        <v>16</v>
      </c>
      <c r="G3490" s="187"/>
      <c r="H3490" s="187"/>
      <c r="I3490" s="187" t="s">
        <v>422</v>
      </c>
      <c r="J3490" s="187" t="s">
        <v>464</v>
      </c>
      <c r="K3490" s="187">
        <v>0.74</v>
      </c>
      <c r="L3490" s="187">
        <v>2.7</v>
      </c>
    </row>
    <row r="3491" spans="2:12" ht="20.100000000000001" customHeight="1" x14ac:dyDescent="0.4">
      <c r="B3491" s="187" t="s">
        <v>446</v>
      </c>
      <c r="C3491" s="187" t="s">
        <v>465</v>
      </c>
      <c r="D3491" s="187" t="s">
        <v>421</v>
      </c>
      <c r="E3491" s="187" t="s">
        <v>404</v>
      </c>
      <c r="F3491" s="187">
        <v>16</v>
      </c>
      <c r="G3491" s="187"/>
      <c r="H3491" s="187"/>
      <c r="I3491" s="187" t="s">
        <v>439</v>
      </c>
      <c r="J3491" s="187" t="s">
        <v>464</v>
      </c>
      <c r="K3491" s="187">
        <v>0.77</v>
      </c>
      <c r="L3491" s="187">
        <v>2.7</v>
      </c>
    </row>
    <row r="3492" spans="2:12" ht="20.100000000000001" customHeight="1" x14ac:dyDescent="0.4">
      <c r="B3492" s="187" t="s">
        <v>446</v>
      </c>
      <c r="C3492" s="187" t="s">
        <v>465</v>
      </c>
      <c r="D3492" s="187" t="s">
        <v>421</v>
      </c>
      <c r="E3492" s="187" t="s">
        <v>444</v>
      </c>
      <c r="F3492" s="187">
        <v>16</v>
      </c>
      <c r="G3492" s="187"/>
      <c r="H3492" s="187"/>
      <c r="I3492" s="187" t="s">
        <v>439</v>
      </c>
      <c r="J3492" s="187" t="s">
        <v>464</v>
      </c>
      <c r="K3492" s="187">
        <v>0.75</v>
      </c>
      <c r="L3492" s="187">
        <v>2.7</v>
      </c>
    </row>
    <row r="3493" spans="2:12" ht="20.100000000000001" customHeight="1" x14ac:dyDescent="0.4">
      <c r="B3493" s="187" t="s">
        <v>446</v>
      </c>
      <c r="C3493" s="187" t="s">
        <v>465</v>
      </c>
      <c r="D3493" s="187" t="s">
        <v>421</v>
      </c>
      <c r="E3493" s="187" t="s">
        <v>434</v>
      </c>
      <c r="F3493" s="187">
        <v>16</v>
      </c>
      <c r="G3493" s="187"/>
      <c r="H3493" s="187"/>
      <c r="I3493" s="187" t="s">
        <v>439</v>
      </c>
      <c r="J3493" s="187" t="s">
        <v>464</v>
      </c>
      <c r="K3493" s="187">
        <v>0.74</v>
      </c>
      <c r="L3493" s="187">
        <v>2.7</v>
      </c>
    </row>
    <row r="3494" spans="2:12" ht="20.100000000000001" customHeight="1" x14ac:dyDescent="0.4">
      <c r="B3494" s="187" t="s">
        <v>446</v>
      </c>
      <c r="C3494" s="187" t="s">
        <v>465</v>
      </c>
      <c r="D3494" s="187" t="s">
        <v>421</v>
      </c>
      <c r="E3494" s="187" t="s">
        <v>442</v>
      </c>
      <c r="F3494" s="187">
        <v>15</v>
      </c>
      <c r="G3494" s="187"/>
      <c r="H3494" s="187"/>
      <c r="I3494" s="187" t="s">
        <v>439</v>
      </c>
      <c r="J3494" s="187" t="s">
        <v>464</v>
      </c>
      <c r="K3494" s="187">
        <v>0.73</v>
      </c>
      <c r="L3494" s="187">
        <v>2.7</v>
      </c>
    </row>
    <row r="3495" spans="2:12" ht="20.100000000000001" customHeight="1" x14ac:dyDescent="0.4">
      <c r="B3495" s="187" t="s">
        <v>446</v>
      </c>
      <c r="C3495" s="187" t="s">
        <v>465</v>
      </c>
      <c r="D3495" s="187" t="s">
        <v>423</v>
      </c>
      <c r="E3495" s="187" t="s">
        <v>444</v>
      </c>
      <c r="F3495" s="187">
        <v>16</v>
      </c>
      <c r="G3495" s="187"/>
      <c r="H3495" s="187"/>
      <c r="I3495" s="187" t="s">
        <v>424</v>
      </c>
      <c r="J3495" s="187" t="s">
        <v>464</v>
      </c>
      <c r="K3495" s="187">
        <v>0.68</v>
      </c>
      <c r="L3495" s="187">
        <v>2.7</v>
      </c>
    </row>
    <row r="3496" spans="2:12" ht="20.100000000000001" customHeight="1" x14ac:dyDescent="0.4">
      <c r="B3496" s="187" t="s">
        <v>446</v>
      </c>
      <c r="C3496" s="187" t="s">
        <v>465</v>
      </c>
      <c r="D3496" s="187" t="s">
        <v>423</v>
      </c>
      <c r="E3496" s="187" t="s">
        <v>434</v>
      </c>
      <c r="F3496" s="187">
        <v>16</v>
      </c>
      <c r="G3496" s="187"/>
      <c r="H3496" s="187"/>
      <c r="I3496" s="187" t="s">
        <v>424</v>
      </c>
      <c r="J3496" s="187" t="s">
        <v>464</v>
      </c>
      <c r="K3496" s="187">
        <v>0.67</v>
      </c>
      <c r="L3496" s="187">
        <v>2.7</v>
      </c>
    </row>
    <row r="3497" spans="2:12" ht="20.100000000000001" customHeight="1" x14ac:dyDescent="0.4">
      <c r="B3497" s="187" t="s">
        <v>446</v>
      </c>
      <c r="C3497" s="187" t="s">
        <v>465</v>
      </c>
      <c r="D3497" s="187" t="s">
        <v>423</v>
      </c>
      <c r="E3497" s="187" t="s">
        <v>442</v>
      </c>
      <c r="F3497" s="187">
        <v>16</v>
      </c>
      <c r="G3497" s="187"/>
      <c r="H3497" s="187"/>
      <c r="I3497" s="187" t="s">
        <v>424</v>
      </c>
      <c r="J3497" s="187" t="s">
        <v>464</v>
      </c>
      <c r="K3497" s="187">
        <v>0.66</v>
      </c>
      <c r="L3497" s="187">
        <v>2.7</v>
      </c>
    </row>
    <row r="3498" spans="2:12" ht="20.100000000000001" customHeight="1" x14ac:dyDescent="0.4">
      <c r="B3498" s="187" t="s">
        <v>446</v>
      </c>
      <c r="C3498" s="187" t="s">
        <v>465</v>
      </c>
      <c r="D3498" s="187" t="s">
        <v>399</v>
      </c>
      <c r="E3498" s="187" t="s">
        <v>444</v>
      </c>
      <c r="F3498" s="187">
        <v>12</v>
      </c>
      <c r="G3498" s="187"/>
      <c r="H3498" s="187"/>
      <c r="I3498" s="187" t="s">
        <v>444</v>
      </c>
      <c r="J3498" s="187" t="s">
        <v>433</v>
      </c>
      <c r="K3498" s="187">
        <v>0.78</v>
      </c>
      <c r="L3498" s="187">
        <v>2.7</v>
      </c>
    </row>
    <row r="3499" spans="2:12" ht="20.100000000000001" customHeight="1" x14ac:dyDescent="0.4">
      <c r="B3499" s="187" t="s">
        <v>446</v>
      </c>
      <c r="C3499" s="187" t="s">
        <v>465</v>
      </c>
      <c r="D3499" s="187" t="s">
        <v>405</v>
      </c>
      <c r="E3499" s="187" t="s">
        <v>406</v>
      </c>
      <c r="F3499" s="187">
        <v>12</v>
      </c>
      <c r="G3499" s="187"/>
      <c r="H3499" s="187"/>
      <c r="I3499" s="187" t="s">
        <v>404</v>
      </c>
      <c r="J3499" s="187" t="s">
        <v>433</v>
      </c>
      <c r="K3499" s="187">
        <v>0.78</v>
      </c>
      <c r="L3499" s="187">
        <v>2.7</v>
      </c>
    </row>
    <row r="3500" spans="2:12" ht="20.100000000000001" customHeight="1" x14ac:dyDescent="0.4">
      <c r="B3500" s="187" t="s">
        <v>446</v>
      </c>
      <c r="C3500" s="187" t="s">
        <v>465</v>
      </c>
      <c r="D3500" s="187" t="s">
        <v>405</v>
      </c>
      <c r="E3500" s="187" t="s">
        <v>406</v>
      </c>
      <c r="F3500" s="187">
        <v>12</v>
      </c>
      <c r="G3500" s="187"/>
      <c r="H3500" s="187"/>
      <c r="I3500" s="187" t="s">
        <v>444</v>
      </c>
      <c r="J3500" s="187" t="s">
        <v>433</v>
      </c>
      <c r="K3500" s="187">
        <v>0.78</v>
      </c>
      <c r="L3500" s="187">
        <v>2.7</v>
      </c>
    </row>
    <row r="3501" spans="2:12" ht="20.100000000000001" customHeight="1" x14ac:dyDescent="0.4">
      <c r="B3501" s="187" t="s">
        <v>446</v>
      </c>
      <c r="C3501" s="187" t="s">
        <v>465</v>
      </c>
      <c r="D3501" s="187" t="s">
        <v>405</v>
      </c>
      <c r="E3501" s="187" t="s">
        <v>406</v>
      </c>
      <c r="F3501" s="187">
        <v>12</v>
      </c>
      <c r="G3501" s="187"/>
      <c r="H3501" s="187"/>
      <c r="I3501" s="187" t="s">
        <v>434</v>
      </c>
      <c r="J3501" s="187" t="s">
        <v>433</v>
      </c>
      <c r="K3501" s="187">
        <v>0.78</v>
      </c>
      <c r="L3501" s="187">
        <v>2.7</v>
      </c>
    </row>
    <row r="3502" spans="2:12" ht="20.100000000000001" customHeight="1" x14ac:dyDescent="0.4">
      <c r="B3502" s="187" t="s">
        <v>446</v>
      </c>
      <c r="C3502" s="187" t="s">
        <v>465</v>
      </c>
      <c r="D3502" s="187" t="s">
        <v>405</v>
      </c>
      <c r="E3502" s="187" t="s">
        <v>406</v>
      </c>
      <c r="F3502" s="187">
        <v>12</v>
      </c>
      <c r="G3502" s="187"/>
      <c r="H3502" s="187"/>
      <c r="I3502" s="187" t="s">
        <v>442</v>
      </c>
      <c r="J3502" s="187" t="s">
        <v>433</v>
      </c>
      <c r="K3502" s="187">
        <v>0.77</v>
      </c>
      <c r="L3502" s="187">
        <v>2.7</v>
      </c>
    </row>
    <row r="3503" spans="2:12" ht="20.100000000000001" customHeight="1" x14ac:dyDescent="0.4">
      <c r="B3503" s="187" t="s">
        <v>446</v>
      </c>
      <c r="C3503" s="187" t="s">
        <v>465</v>
      </c>
      <c r="D3503" s="187" t="s">
        <v>408</v>
      </c>
      <c r="E3503" s="187" t="s">
        <v>409</v>
      </c>
      <c r="F3503" s="187">
        <v>12</v>
      </c>
      <c r="G3503" s="187"/>
      <c r="H3503" s="187"/>
      <c r="I3503" s="187" t="s">
        <v>404</v>
      </c>
      <c r="J3503" s="187" t="s">
        <v>433</v>
      </c>
      <c r="K3503" s="187">
        <v>0.77</v>
      </c>
      <c r="L3503" s="187">
        <v>2.7</v>
      </c>
    </row>
    <row r="3504" spans="2:12" ht="20.100000000000001" customHeight="1" x14ac:dyDescent="0.4">
      <c r="B3504" s="187" t="s">
        <v>446</v>
      </c>
      <c r="C3504" s="187" t="s">
        <v>465</v>
      </c>
      <c r="D3504" s="187" t="s">
        <v>408</v>
      </c>
      <c r="E3504" s="187" t="s">
        <v>409</v>
      </c>
      <c r="F3504" s="187">
        <v>12</v>
      </c>
      <c r="G3504" s="187"/>
      <c r="H3504" s="187"/>
      <c r="I3504" s="187" t="s">
        <v>444</v>
      </c>
      <c r="J3504" s="187" t="s">
        <v>433</v>
      </c>
      <c r="K3504" s="187">
        <v>0.77</v>
      </c>
      <c r="L3504" s="187">
        <v>2.7</v>
      </c>
    </row>
    <row r="3505" spans="2:12" ht="20.100000000000001" customHeight="1" x14ac:dyDescent="0.4">
      <c r="B3505" s="187" t="s">
        <v>446</v>
      </c>
      <c r="C3505" s="187" t="s">
        <v>465</v>
      </c>
      <c r="D3505" s="187" t="s">
        <v>453</v>
      </c>
      <c r="E3505" s="187" t="s">
        <v>404</v>
      </c>
      <c r="F3505" s="187">
        <v>12</v>
      </c>
      <c r="G3505" s="187"/>
      <c r="H3505" s="187"/>
      <c r="I3505" s="187" t="s">
        <v>454</v>
      </c>
      <c r="J3505" s="187" t="s">
        <v>433</v>
      </c>
      <c r="K3505" s="187">
        <v>0.79</v>
      </c>
      <c r="L3505" s="187">
        <v>2.7</v>
      </c>
    </row>
    <row r="3506" spans="2:12" ht="20.100000000000001" customHeight="1" x14ac:dyDescent="0.4">
      <c r="B3506" s="187" t="s">
        <v>446</v>
      </c>
      <c r="C3506" s="187" t="s">
        <v>465</v>
      </c>
      <c r="D3506" s="187" t="s">
        <v>453</v>
      </c>
      <c r="E3506" s="187" t="s">
        <v>444</v>
      </c>
      <c r="F3506" s="187">
        <v>12</v>
      </c>
      <c r="G3506" s="187"/>
      <c r="H3506" s="187"/>
      <c r="I3506" s="187" t="s">
        <v>454</v>
      </c>
      <c r="J3506" s="187" t="s">
        <v>433</v>
      </c>
      <c r="K3506" s="187">
        <v>0.78</v>
      </c>
      <c r="L3506" s="187">
        <v>2.7</v>
      </c>
    </row>
    <row r="3507" spans="2:12" ht="20.100000000000001" customHeight="1" x14ac:dyDescent="0.4">
      <c r="B3507" s="187" t="s">
        <v>446</v>
      </c>
      <c r="C3507" s="187" t="s">
        <v>465</v>
      </c>
      <c r="D3507" s="187" t="s">
        <v>453</v>
      </c>
      <c r="E3507" s="187" t="s">
        <v>434</v>
      </c>
      <c r="F3507" s="187">
        <v>12</v>
      </c>
      <c r="G3507" s="187"/>
      <c r="H3507" s="187"/>
      <c r="I3507" s="187" t="s">
        <v>454</v>
      </c>
      <c r="J3507" s="187" t="s">
        <v>433</v>
      </c>
      <c r="K3507" s="187">
        <v>0.77</v>
      </c>
      <c r="L3507" s="187">
        <v>2.7</v>
      </c>
    </row>
    <row r="3508" spans="2:12" ht="20.100000000000001" customHeight="1" x14ac:dyDescent="0.4">
      <c r="B3508" s="187" t="s">
        <v>446</v>
      </c>
      <c r="C3508" s="187" t="s">
        <v>465</v>
      </c>
      <c r="D3508" s="187" t="s">
        <v>455</v>
      </c>
      <c r="E3508" s="187" t="s">
        <v>404</v>
      </c>
      <c r="F3508" s="187">
        <v>12</v>
      </c>
      <c r="G3508" s="187"/>
      <c r="H3508" s="187"/>
      <c r="I3508" s="187" t="s">
        <v>456</v>
      </c>
      <c r="J3508" s="187" t="s">
        <v>433</v>
      </c>
      <c r="K3508" s="187">
        <v>0.79</v>
      </c>
      <c r="L3508" s="187">
        <v>2.7</v>
      </c>
    </row>
    <row r="3509" spans="2:12" ht="20.100000000000001" customHeight="1" x14ac:dyDescent="0.4">
      <c r="B3509" s="187" t="s">
        <v>446</v>
      </c>
      <c r="C3509" s="187" t="s">
        <v>465</v>
      </c>
      <c r="D3509" s="187" t="s">
        <v>455</v>
      </c>
      <c r="E3509" s="187" t="s">
        <v>444</v>
      </c>
      <c r="F3509" s="187">
        <v>12</v>
      </c>
      <c r="G3509" s="187"/>
      <c r="H3509" s="187"/>
      <c r="I3509" s="187" t="s">
        <v>456</v>
      </c>
      <c r="J3509" s="187" t="s">
        <v>433</v>
      </c>
      <c r="K3509" s="187">
        <v>0.78</v>
      </c>
      <c r="L3509" s="187">
        <v>2.7</v>
      </c>
    </row>
    <row r="3510" spans="2:12" ht="20.100000000000001" customHeight="1" x14ac:dyDescent="0.4">
      <c r="B3510" s="187" t="s">
        <v>446</v>
      </c>
      <c r="C3510" s="187" t="s">
        <v>465</v>
      </c>
      <c r="D3510" s="187" t="s">
        <v>455</v>
      </c>
      <c r="E3510" s="187" t="s">
        <v>434</v>
      </c>
      <c r="F3510" s="187">
        <v>12</v>
      </c>
      <c r="G3510" s="187"/>
      <c r="H3510" s="187"/>
      <c r="I3510" s="187" t="s">
        <v>456</v>
      </c>
      <c r="J3510" s="187" t="s">
        <v>433</v>
      </c>
      <c r="K3510" s="187">
        <v>0.77</v>
      </c>
      <c r="L3510" s="187">
        <v>2.7</v>
      </c>
    </row>
    <row r="3511" spans="2:12" ht="20.100000000000001" customHeight="1" x14ac:dyDescent="0.4">
      <c r="B3511" s="187" t="s">
        <v>446</v>
      </c>
      <c r="C3511" s="187" t="s">
        <v>465</v>
      </c>
      <c r="D3511" s="187" t="s">
        <v>405</v>
      </c>
      <c r="E3511" s="187" t="s">
        <v>404</v>
      </c>
      <c r="F3511" s="187">
        <v>12</v>
      </c>
      <c r="G3511" s="187"/>
      <c r="H3511" s="187"/>
      <c r="I3511" s="187" t="s">
        <v>406</v>
      </c>
      <c r="J3511" s="187" t="s">
        <v>433</v>
      </c>
      <c r="K3511" s="187">
        <v>0.79</v>
      </c>
      <c r="L3511" s="187">
        <v>2.7</v>
      </c>
    </row>
    <row r="3512" spans="2:12" ht="20.100000000000001" customHeight="1" x14ac:dyDescent="0.4">
      <c r="B3512" s="187" t="s">
        <v>446</v>
      </c>
      <c r="C3512" s="187" t="s">
        <v>465</v>
      </c>
      <c r="D3512" s="187" t="s">
        <v>405</v>
      </c>
      <c r="E3512" s="187" t="s">
        <v>444</v>
      </c>
      <c r="F3512" s="187">
        <v>12</v>
      </c>
      <c r="G3512" s="187"/>
      <c r="H3512" s="187"/>
      <c r="I3512" s="187" t="s">
        <v>406</v>
      </c>
      <c r="J3512" s="187" t="s">
        <v>433</v>
      </c>
      <c r="K3512" s="187">
        <v>0.78</v>
      </c>
      <c r="L3512" s="187">
        <v>2.7</v>
      </c>
    </row>
    <row r="3513" spans="2:12" ht="20.100000000000001" customHeight="1" x14ac:dyDescent="0.4">
      <c r="B3513" s="187" t="s">
        <v>446</v>
      </c>
      <c r="C3513" s="187" t="s">
        <v>465</v>
      </c>
      <c r="D3513" s="187" t="s">
        <v>405</v>
      </c>
      <c r="E3513" s="187" t="s">
        <v>434</v>
      </c>
      <c r="F3513" s="187">
        <v>12</v>
      </c>
      <c r="G3513" s="187"/>
      <c r="H3513" s="187"/>
      <c r="I3513" s="187" t="s">
        <v>406</v>
      </c>
      <c r="J3513" s="187" t="s">
        <v>433</v>
      </c>
      <c r="K3513" s="187">
        <v>0.77</v>
      </c>
      <c r="L3513" s="187">
        <v>2.7</v>
      </c>
    </row>
    <row r="3514" spans="2:12" ht="20.100000000000001" customHeight="1" x14ac:dyDescent="0.4">
      <c r="B3514" s="187" t="s">
        <v>446</v>
      </c>
      <c r="C3514" s="187" t="s">
        <v>465</v>
      </c>
      <c r="D3514" s="187" t="s">
        <v>405</v>
      </c>
      <c r="E3514" s="187" t="s">
        <v>442</v>
      </c>
      <c r="F3514" s="187">
        <v>12</v>
      </c>
      <c r="G3514" s="187"/>
      <c r="H3514" s="187"/>
      <c r="I3514" s="187" t="s">
        <v>406</v>
      </c>
      <c r="J3514" s="187" t="s">
        <v>433</v>
      </c>
      <c r="K3514" s="187">
        <v>0.76</v>
      </c>
      <c r="L3514" s="187">
        <v>2.7</v>
      </c>
    </row>
    <row r="3515" spans="2:12" ht="20.100000000000001" customHeight="1" x14ac:dyDescent="0.4">
      <c r="B3515" s="187" t="s">
        <v>446</v>
      </c>
      <c r="C3515" s="187" t="s">
        <v>465</v>
      </c>
      <c r="D3515" s="187" t="s">
        <v>408</v>
      </c>
      <c r="E3515" s="187" t="s">
        <v>404</v>
      </c>
      <c r="F3515" s="187">
        <v>12</v>
      </c>
      <c r="G3515" s="187"/>
      <c r="H3515" s="187"/>
      <c r="I3515" s="187" t="s">
        <v>409</v>
      </c>
      <c r="J3515" s="187" t="s">
        <v>433</v>
      </c>
      <c r="K3515" s="187">
        <v>0.79</v>
      </c>
      <c r="L3515" s="187">
        <v>2.7</v>
      </c>
    </row>
    <row r="3516" spans="2:12" ht="20.100000000000001" customHeight="1" x14ac:dyDescent="0.4">
      <c r="B3516" s="187" t="s">
        <v>446</v>
      </c>
      <c r="C3516" s="187" t="s">
        <v>465</v>
      </c>
      <c r="D3516" s="187" t="s">
        <v>408</v>
      </c>
      <c r="E3516" s="187" t="s">
        <v>444</v>
      </c>
      <c r="F3516" s="187">
        <v>12</v>
      </c>
      <c r="G3516" s="187"/>
      <c r="H3516" s="187"/>
      <c r="I3516" s="187" t="s">
        <v>409</v>
      </c>
      <c r="J3516" s="187" t="s">
        <v>433</v>
      </c>
      <c r="K3516" s="187">
        <v>0.78</v>
      </c>
      <c r="L3516" s="187">
        <v>2.7</v>
      </c>
    </row>
    <row r="3517" spans="2:12" ht="20.100000000000001" customHeight="1" x14ac:dyDescent="0.4">
      <c r="B3517" s="187" t="s">
        <v>446</v>
      </c>
      <c r="C3517" s="187" t="s">
        <v>447</v>
      </c>
      <c r="D3517" s="187" t="s">
        <v>399</v>
      </c>
      <c r="E3517" s="187" t="s">
        <v>404</v>
      </c>
      <c r="F3517" s="187">
        <v>5</v>
      </c>
      <c r="G3517" s="187"/>
      <c r="H3517" s="187"/>
      <c r="I3517" s="187" t="s">
        <v>403</v>
      </c>
      <c r="J3517" s="187" t="s">
        <v>464</v>
      </c>
      <c r="K3517" s="187"/>
      <c r="L3517" s="187">
        <v>2.7</v>
      </c>
    </row>
    <row r="3518" spans="2:12" ht="20.100000000000001" customHeight="1" x14ac:dyDescent="0.4">
      <c r="B3518" s="187" t="s">
        <v>446</v>
      </c>
      <c r="C3518" s="187" t="s">
        <v>452</v>
      </c>
      <c r="D3518" s="187" t="s">
        <v>399</v>
      </c>
      <c r="E3518" s="187" t="s">
        <v>403</v>
      </c>
      <c r="F3518" s="187">
        <v>5</v>
      </c>
      <c r="G3518" s="187"/>
      <c r="H3518" s="187"/>
      <c r="I3518" s="187" t="s">
        <v>404</v>
      </c>
      <c r="J3518" s="187" t="s">
        <v>464</v>
      </c>
      <c r="K3518" s="187"/>
      <c r="L3518" s="187">
        <v>2.7</v>
      </c>
    </row>
    <row r="3519" spans="2:12" ht="20.100000000000001" customHeight="1" x14ac:dyDescent="0.4">
      <c r="B3519" s="187" t="s">
        <v>446</v>
      </c>
      <c r="C3519" s="187" t="s">
        <v>465</v>
      </c>
      <c r="D3519" s="187" t="s">
        <v>399</v>
      </c>
      <c r="E3519" s="187" t="s">
        <v>404</v>
      </c>
      <c r="F3519" s="187">
        <v>13</v>
      </c>
      <c r="G3519" s="187"/>
      <c r="H3519" s="187"/>
      <c r="I3519" s="187" t="s">
        <v>404</v>
      </c>
      <c r="J3519" s="187" t="s">
        <v>433</v>
      </c>
      <c r="K3519" s="187"/>
      <c r="L3519" s="187">
        <v>2.7</v>
      </c>
    </row>
    <row r="3520" spans="2:12" ht="20.100000000000001" customHeight="1" x14ac:dyDescent="0.4">
      <c r="B3520" s="187" t="s">
        <v>446</v>
      </c>
      <c r="C3520" s="187" t="s">
        <v>465</v>
      </c>
      <c r="D3520" s="187" t="s">
        <v>399</v>
      </c>
      <c r="E3520" s="187" t="s">
        <v>404</v>
      </c>
      <c r="F3520" s="187">
        <v>14</v>
      </c>
      <c r="G3520" s="187"/>
      <c r="H3520" s="187"/>
      <c r="I3520" s="187" t="s">
        <v>404</v>
      </c>
      <c r="J3520" s="187" t="s">
        <v>433</v>
      </c>
      <c r="K3520" s="187"/>
      <c r="L3520" s="187">
        <v>2.7</v>
      </c>
    </row>
    <row r="3521" spans="2:12" ht="20.100000000000001" customHeight="1" x14ac:dyDescent="0.4">
      <c r="B3521" s="187" t="s">
        <v>446</v>
      </c>
      <c r="C3521" s="187" t="s">
        <v>465</v>
      </c>
      <c r="D3521" s="187" t="s">
        <v>399</v>
      </c>
      <c r="E3521" s="187" t="s">
        <v>404</v>
      </c>
      <c r="F3521" s="187">
        <v>15</v>
      </c>
      <c r="G3521" s="187"/>
      <c r="H3521" s="187"/>
      <c r="I3521" s="187" t="s">
        <v>444</v>
      </c>
      <c r="J3521" s="187" t="s">
        <v>464</v>
      </c>
      <c r="K3521" s="187">
        <v>0.79</v>
      </c>
      <c r="L3521" s="187">
        <v>2.8</v>
      </c>
    </row>
    <row r="3522" spans="2:12" ht="20.100000000000001" customHeight="1" x14ac:dyDescent="0.4">
      <c r="B3522" s="187" t="s">
        <v>446</v>
      </c>
      <c r="C3522" s="187" t="s">
        <v>465</v>
      </c>
      <c r="D3522" s="187" t="s">
        <v>399</v>
      </c>
      <c r="E3522" s="187" t="s">
        <v>444</v>
      </c>
      <c r="F3522" s="187">
        <v>14</v>
      </c>
      <c r="G3522" s="187"/>
      <c r="H3522" s="187"/>
      <c r="I3522" s="187" t="s">
        <v>444</v>
      </c>
      <c r="J3522" s="187" t="s">
        <v>464</v>
      </c>
      <c r="K3522" s="187">
        <v>0.78</v>
      </c>
      <c r="L3522" s="187">
        <v>2.8</v>
      </c>
    </row>
    <row r="3523" spans="2:12" ht="20.100000000000001" customHeight="1" x14ac:dyDescent="0.4">
      <c r="B3523" s="187" t="s">
        <v>446</v>
      </c>
      <c r="C3523" s="187" t="s">
        <v>465</v>
      </c>
      <c r="D3523" s="187" t="s">
        <v>399</v>
      </c>
      <c r="E3523" s="187" t="s">
        <v>444</v>
      </c>
      <c r="F3523" s="187">
        <v>13</v>
      </c>
      <c r="G3523" s="187"/>
      <c r="H3523" s="187"/>
      <c r="I3523" s="187" t="s">
        <v>434</v>
      </c>
      <c r="J3523" s="187" t="s">
        <v>464</v>
      </c>
      <c r="K3523" s="187">
        <v>0.78</v>
      </c>
      <c r="L3523" s="187">
        <v>2.8</v>
      </c>
    </row>
    <row r="3524" spans="2:12" ht="20.100000000000001" customHeight="1" x14ac:dyDescent="0.4">
      <c r="B3524" s="187" t="s">
        <v>446</v>
      </c>
      <c r="C3524" s="187" t="s">
        <v>465</v>
      </c>
      <c r="D3524" s="187" t="s">
        <v>399</v>
      </c>
      <c r="E3524" s="187" t="s">
        <v>434</v>
      </c>
      <c r="F3524" s="187">
        <v>13</v>
      </c>
      <c r="G3524" s="187"/>
      <c r="H3524" s="187"/>
      <c r="I3524" s="187" t="s">
        <v>444</v>
      </c>
      <c r="J3524" s="187" t="s">
        <v>464</v>
      </c>
      <c r="K3524" s="187">
        <v>0.77</v>
      </c>
      <c r="L3524" s="187">
        <v>2.8</v>
      </c>
    </row>
    <row r="3525" spans="2:12" ht="20.100000000000001" customHeight="1" x14ac:dyDescent="0.4">
      <c r="B3525" s="187" t="s">
        <v>446</v>
      </c>
      <c r="C3525" s="187" t="s">
        <v>465</v>
      </c>
      <c r="D3525" s="187" t="s">
        <v>405</v>
      </c>
      <c r="E3525" s="187" t="s">
        <v>406</v>
      </c>
      <c r="F3525" s="187">
        <v>15</v>
      </c>
      <c r="G3525" s="187"/>
      <c r="H3525" s="187"/>
      <c r="I3525" s="187" t="s">
        <v>404</v>
      </c>
      <c r="J3525" s="187" t="s">
        <v>464</v>
      </c>
      <c r="K3525" s="187">
        <v>0.78</v>
      </c>
      <c r="L3525" s="187">
        <v>2.8</v>
      </c>
    </row>
    <row r="3526" spans="2:12" ht="20.100000000000001" customHeight="1" x14ac:dyDescent="0.4">
      <c r="B3526" s="187" t="s">
        <v>446</v>
      </c>
      <c r="C3526" s="187" t="s">
        <v>465</v>
      </c>
      <c r="D3526" s="187" t="s">
        <v>405</v>
      </c>
      <c r="E3526" s="187" t="s">
        <v>406</v>
      </c>
      <c r="F3526" s="187">
        <v>14</v>
      </c>
      <c r="G3526" s="187"/>
      <c r="H3526" s="187"/>
      <c r="I3526" s="187" t="s">
        <v>444</v>
      </c>
      <c r="J3526" s="187" t="s">
        <v>464</v>
      </c>
      <c r="K3526" s="187">
        <v>0.78</v>
      </c>
      <c r="L3526" s="187">
        <v>2.8</v>
      </c>
    </row>
    <row r="3527" spans="2:12" ht="20.100000000000001" customHeight="1" x14ac:dyDescent="0.4">
      <c r="B3527" s="187" t="s">
        <v>446</v>
      </c>
      <c r="C3527" s="187" t="s">
        <v>465</v>
      </c>
      <c r="D3527" s="187" t="s">
        <v>405</v>
      </c>
      <c r="E3527" s="187" t="s">
        <v>406</v>
      </c>
      <c r="F3527" s="187">
        <v>13</v>
      </c>
      <c r="G3527" s="187"/>
      <c r="H3527" s="187"/>
      <c r="I3527" s="187" t="s">
        <v>434</v>
      </c>
      <c r="J3527" s="187" t="s">
        <v>464</v>
      </c>
      <c r="K3527" s="187">
        <v>0.78</v>
      </c>
      <c r="L3527" s="187">
        <v>2.8</v>
      </c>
    </row>
    <row r="3528" spans="2:12" ht="20.100000000000001" customHeight="1" x14ac:dyDescent="0.4">
      <c r="B3528" s="187" t="s">
        <v>446</v>
      </c>
      <c r="C3528" s="187" t="s">
        <v>465</v>
      </c>
      <c r="D3528" s="187" t="s">
        <v>408</v>
      </c>
      <c r="E3528" s="187" t="s">
        <v>409</v>
      </c>
      <c r="F3528" s="187">
        <v>14</v>
      </c>
      <c r="G3528" s="187"/>
      <c r="H3528" s="187"/>
      <c r="I3528" s="187" t="s">
        <v>404</v>
      </c>
      <c r="J3528" s="187" t="s">
        <v>464</v>
      </c>
      <c r="K3528" s="187">
        <v>0.77</v>
      </c>
      <c r="L3528" s="187">
        <v>2.8</v>
      </c>
    </row>
    <row r="3529" spans="2:12" ht="20.100000000000001" customHeight="1" x14ac:dyDescent="0.4">
      <c r="B3529" s="187" t="s">
        <v>446</v>
      </c>
      <c r="C3529" s="187" t="s">
        <v>465</v>
      </c>
      <c r="D3529" s="187" t="s">
        <v>408</v>
      </c>
      <c r="E3529" s="187" t="s">
        <v>409</v>
      </c>
      <c r="F3529" s="187">
        <v>13</v>
      </c>
      <c r="G3529" s="187"/>
      <c r="H3529" s="187"/>
      <c r="I3529" s="187" t="s">
        <v>444</v>
      </c>
      <c r="J3529" s="187" t="s">
        <v>464</v>
      </c>
      <c r="K3529" s="187">
        <v>0.77</v>
      </c>
      <c r="L3529" s="187">
        <v>2.8</v>
      </c>
    </row>
    <row r="3530" spans="2:12" ht="20.100000000000001" customHeight="1" x14ac:dyDescent="0.4">
      <c r="B3530" s="187" t="s">
        <v>446</v>
      </c>
      <c r="C3530" s="187" t="s">
        <v>465</v>
      </c>
      <c r="D3530" s="187" t="s">
        <v>419</v>
      </c>
      <c r="E3530" s="187" t="s">
        <v>420</v>
      </c>
      <c r="F3530" s="187">
        <v>12</v>
      </c>
      <c r="G3530" s="187"/>
      <c r="H3530" s="187"/>
      <c r="I3530" s="187" t="s">
        <v>404</v>
      </c>
      <c r="J3530" s="187" t="s">
        <v>464</v>
      </c>
      <c r="K3530" s="187">
        <v>0.73</v>
      </c>
      <c r="L3530" s="187">
        <v>2.8</v>
      </c>
    </row>
    <row r="3531" spans="2:12" ht="20.100000000000001" customHeight="1" x14ac:dyDescent="0.4">
      <c r="B3531" s="187" t="s">
        <v>446</v>
      </c>
      <c r="C3531" s="187" t="s">
        <v>465</v>
      </c>
      <c r="D3531" s="187" t="s">
        <v>421</v>
      </c>
      <c r="E3531" s="187" t="s">
        <v>422</v>
      </c>
      <c r="F3531" s="187">
        <v>12</v>
      </c>
      <c r="G3531" s="187"/>
      <c r="H3531" s="187"/>
      <c r="I3531" s="187" t="s">
        <v>404</v>
      </c>
      <c r="J3531" s="187" t="s">
        <v>464</v>
      </c>
      <c r="K3531" s="187">
        <v>0.72</v>
      </c>
      <c r="L3531" s="187">
        <v>2.8</v>
      </c>
    </row>
    <row r="3532" spans="2:12" ht="20.100000000000001" customHeight="1" x14ac:dyDescent="0.4">
      <c r="B3532" s="187" t="s">
        <v>446</v>
      </c>
      <c r="C3532" s="187" t="s">
        <v>465</v>
      </c>
      <c r="D3532" s="187" t="s">
        <v>423</v>
      </c>
      <c r="E3532" s="187" t="s">
        <v>424</v>
      </c>
      <c r="F3532" s="187">
        <v>12</v>
      </c>
      <c r="G3532" s="187"/>
      <c r="H3532" s="187"/>
      <c r="I3532" s="187" t="s">
        <v>404</v>
      </c>
      <c r="J3532" s="187" t="s">
        <v>464</v>
      </c>
      <c r="K3532" s="187">
        <v>0.55000000000000004</v>
      </c>
      <c r="L3532" s="187">
        <v>2.8</v>
      </c>
    </row>
    <row r="3533" spans="2:12" ht="20.100000000000001" customHeight="1" x14ac:dyDescent="0.4">
      <c r="B3533" s="187" t="s">
        <v>446</v>
      </c>
      <c r="C3533" s="187" t="s">
        <v>465</v>
      </c>
      <c r="D3533" s="187" t="s">
        <v>453</v>
      </c>
      <c r="E3533" s="187" t="s">
        <v>404</v>
      </c>
      <c r="F3533" s="187">
        <v>15</v>
      </c>
      <c r="G3533" s="187"/>
      <c r="H3533" s="187"/>
      <c r="I3533" s="187" t="s">
        <v>454</v>
      </c>
      <c r="J3533" s="187" t="s">
        <v>464</v>
      </c>
      <c r="K3533" s="187">
        <v>0.79</v>
      </c>
      <c r="L3533" s="187">
        <v>2.8</v>
      </c>
    </row>
    <row r="3534" spans="2:12" ht="20.100000000000001" customHeight="1" x14ac:dyDescent="0.4">
      <c r="B3534" s="187" t="s">
        <v>446</v>
      </c>
      <c r="C3534" s="187" t="s">
        <v>465</v>
      </c>
      <c r="D3534" s="187" t="s">
        <v>453</v>
      </c>
      <c r="E3534" s="187" t="s">
        <v>444</v>
      </c>
      <c r="F3534" s="187">
        <v>14</v>
      </c>
      <c r="G3534" s="187"/>
      <c r="H3534" s="187"/>
      <c r="I3534" s="187" t="s">
        <v>454</v>
      </c>
      <c r="J3534" s="187" t="s">
        <v>464</v>
      </c>
      <c r="K3534" s="187">
        <v>0.78</v>
      </c>
      <c r="L3534" s="187">
        <v>2.8</v>
      </c>
    </row>
    <row r="3535" spans="2:12" ht="20.100000000000001" customHeight="1" x14ac:dyDescent="0.4">
      <c r="B3535" s="187" t="s">
        <v>446</v>
      </c>
      <c r="C3535" s="187" t="s">
        <v>465</v>
      </c>
      <c r="D3535" s="187" t="s">
        <v>453</v>
      </c>
      <c r="E3535" s="187" t="s">
        <v>434</v>
      </c>
      <c r="F3535" s="187">
        <v>13</v>
      </c>
      <c r="G3535" s="187"/>
      <c r="H3535" s="187"/>
      <c r="I3535" s="187" t="s">
        <v>454</v>
      </c>
      <c r="J3535" s="187" t="s">
        <v>464</v>
      </c>
      <c r="K3535" s="187">
        <v>0.77</v>
      </c>
      <c r="L3535" s="187">
        <v>2.8</v>
      </c>
    </row>
    <row r="3536" spans="2:12" ht="20.100000000000001" customHeight="1" x14ac:dyDescent="0.4">
      <c r="B3536" s="187" t="s">
        <v>446</v>
      </c>
      <c r="C3536" s="187" t="s">
        <v>465</v>
      </c>
      <c r="D3536" s="187" t="s">
        <v>455</v>
      </c>
      <c r="E3536" s="187" t="s">
        <v>404</v>
      </c>
      <c r="F3536" s="187">
        <v>15</v>
      </c>
      <c r="G3536" s="187"/>
      <c r="H3536" s="187"/>
      <c r="I3536" s="187" t="s">
        <v>456</v>
      </c>
      <c r="J3536" s="187" t="s">
        <v>464</v>
      </c>
      <c r="K3536" s="187">
        <v>0.79</v>
      </c>
      <c r="L3536" s="187">
        <v>2.8</v>
      </c>
    </row>
    <row r="3537" spans="2:12" ht="20.100000000000001" customHeight="1" x14ac:dyDescent="0.4">
      <c r="B3537" s="187" t="s">
        <v>446</v>
      </c>
      <c r="C3537" s="187" t="s">
        <v>465</v>
      </c>
      <c r="D3537" s="187" t="s">
        <v>455</v>
      </c>
      <c r="E3537" s="187" t="s">
        <v>444</v>
      </c>
      <c r="F3537" s="187">
        <v>14</v>
      </c>
      <c r="G3537" s="187"/>
      <c r="H3537" s="187"/>
      <c r="I3537" s="187" t="s">
        <v>456</v>
      </c>
      <c r="J3537" s="187" t="s">
        <v>464</v>
      </c>
      <c r="K3537" s="187">
        <v>0.78</v>
      </c>
      <c r="L3537" s="187">
        <v>2.8</v>
      </c>
    </row>
    <row r="3538" spans="2:12" ht="20.100000000000001" customHeight="1" x14ac:dyDescent="0.4">
      <c r="B3538" s="187" t="s">
        <v>446</v>
      </c>
      <c r="C3538" s="187" t="s">
        <v>465</v>
      </c>
      <c r="D3538" s="187" t="s">
        <v>455</v>
      </c>
      <c r="E3538" s="187" t="s">
        <v>434</v>
      </c>
      <c r="F3538" s="187">
        <v>13</v>
      </c>
      <c r="G3538" s="187"/>
      <c r="H3538" s="187"/>
      <c r="I3538" s="187" t="s">
        <v>456</v>
      </c>
      <c r="J3538" s="187" t="s">
        <v>464</v>
      </c>
      <c r="K3538" s="187">
        <v>0.77</v>
      </c>
      <c r="L3538" s="187">
        <v>2.8</v>
      </c>
    </row>
    <row r="3539" spans="2:12" ht="20.100000000000001" customHeight="1" x14ac:dyDescent="0.4">
      <c r="B3539" s="187" t="s">
        <v>446</v>
      </c>
      <c r="C3539" s="187" t="s">
        <v>465</v>
      </c>
      <c r="D3539" s="187" t="s">
        <v>405</v>
      </c>
      <c r="E3539" s="187" t="s">
        <v>404</v>
      </c>
      <c r="F3539" s="187">
        <v>15</v>
      </c>
      <c r="G3539" s="187"/>
      <c r="H3539" s="187"/>
      <c r="I3539" s="187" t="s">
        <v>406</v>
      </c>
      <c r="J3539" s="187" t="s">
        <v>464</v>
      </c>
      <c r="K3539" s="187">
        <v>0.79</v>
      </c>
      <c r="L3539" s="187">
        <v>2.8</v>
      </c>
    </row>
    <row r="3540" spans="2:12" ht="20.100000000000001" customHeight="1" x14ac:dyDescent="0.4">
      <c r="B3540" s="187" t="s">
        <v>446</v>
      </c>
      <c r="C3540" s="187" t="s">
        <v>465</v>
      </c>
      <c r="D3540" s="187" t="s">
        <v>405</v>
      </c>
      <c r="E3540" s="187" t="s">
        <v>444</v>
      </c>
      <c r="F3540" s="187">
        <v>14</v>
      </c>
      <c r="G3540" s="187"/>
      <c r="H3540" s="187"/>
      <c r="I3540" s="187" t="s">
        <v>406</v>
      </c>
      <c r="J3540" s="187" t="s">
        <v>464</v>
      </c>
      <c r="K3540" s="187">
        <v>0.78</v>
      </c>
      <c r="L3540" s="187">
        <v>2.8</v>
      </c>
    </row>
    <row r="3541" spans="2:12" ht="20.100000000000001" customHeight="1" x14ac:dyDescent="0.4">
      <c r="B3541" s="187" t="s">
        <v>446</v>
      </c>
      <c r="C3541" s="187" t="s">
        <v>465</v>
      </c>
      <c r="D3541" s="187" t="s">
        <v>405</v>
      </c>
      <c r="E3541" s="187" t="s">
        <v>434</v>
      </c>
      <c r="F3541" s="187">
        <v>13</v>
      </c>
      <c r="G3541" s="187"/>
      <c r="H3541" s="187"/>
      <c r="I3541" s="187" t="s">
        <v>406</v>
      </c>
      <c r="J3541" s="187" t="s">
        <v>464</v>
      </c>
      <c r="K3541" s="187">
        <v>0.77</v>
      </c>
      <c r="L3541" s="187">
        <v>2.8</v>
      </c>
    </row>
    <row r="3542" spans="2:12" ht="20.100000000000001" customHeight="1" x14ac:dyDescent="0.4">
      <c r="B3542" s="187" t="s">
        <v>446</v>
      </c>
      <c r="C3542" s="187" t="s">
        <v>465</v>
      </c>
      <c r="D3542" s="187" t="s">
        <v>408</v>
      </c>
      <c r="E3542" s="187" t="s">
        <v>404</v>
      </c>
      <c r="F3542" s="187">
        <v>14</v>
      </c>
      <c r="G3542" s="187"/>
      <c r="H3542" s="187"/>
      <c r="I3542" s="187" t="s">
        <v>409</v>
      </c>
      <c r="J3542" s="187" t="s">
        <v>464</v>
      </c>
      <c r="K3542" s="187">
        <v>0.79</v>
      </c>
      <c r="L3542" s="187">
        <v>2.8</v>
      </c>
    </row>
    <row r="3543" spans="2:12" ht="20.100000000000001" customHeight="1" x14ac:dyDescent="0.4">
      <c r="B3543" s="187" t="s">
        <v>446</v>
      </c>
      <c r="C3543" s="187" t="s">
        <v>465</v>
      </c>
      <c r="D3543" s="187" t="s">
        <v>408</v>
      </c>
      <c r="E3543" s="187" t="s">
        <v>444</v>
      </c>
      <c r="F3543" s="187">
        <v>13</v>
      </c>
      <c r="G3543" s="187"/>
      <c r="H3543" s="187"/>
      <c r="I3543" s="187" t="s">
        <v>409</v>
      </c>
      <c r="J3543" s="187" t="s">
        <v>464</v>
      </c>
      <c r="K3543" s="187">
        <v>0.78</v>
      </c>
      <c r="L3543" s="187">
        <v>2.8</v>
      </c>
    </row>
    <row r="3544" spans="2:12" ht="20.100000000000001" customHeight="1" x14ac:dyDescent="0.4">
      <c r="B3544" s="187" t="s">
        <v>446</v>
      </c>
      <c r="C3544" s="187" t="s">
        <v>465</v>
      </c>
      <c r="D3544" s="187" t="s">
        <v>419</v>
      </c>
      <c r="E3544" s="187" t="s">
        <v>404</v>
      </c>
      <c r="F3544" s="187">
        <v>12</v>
      </c>
      <c r="G3544" s="187"/>
      <c r="H3544" s="187"/>
      <c r="I3544" s="187" t="s">
        <v>420</v>
      </c>
      <c r="J3544" s="187" t="s">
        <v>464</v>
      </c>
      <c r="K3544" s="187">
        <v>0.77</v>
      </c>
      <c r="L3544" s="187">
        <v>2.8</v>
      </c>
    </row>
    <row r="3545" spans="2:12" ht="20.100000000000001" customHeight="1" x14ac:dyDescent="0.4">
      <c r="B3545" s="187" t="s">
        <v>446</v>
      </c>
      <c r="C3545" s="187" t="s">
        <v>465</v>
      </c>
      <c r="D3545" s="187" t="s">
        <v>421</v>
      </c>
      <c r="E3545" s="187" t="s">
        <v>404</v>
      </c>
      <c r="F3545" s="187">
        <v>12</v>
      </c>
      <c r="G3545" s="187"/>
      <c r="H3545" s="187"/>
      <c r="I3545" s="187" t="s">
        <v>422</v>
      </c>
      <c r="J3545" s="187" t="s">
        <v>464</v>
      </c>
      <c r="K3545" s="187">
        <v>0.77</v>
      </c>
      <c r="L3545" s="187">
        <v>2.8</v>
      </c>
    </row>
    <row r="3546" spans="2:12" ht="20.100000000000001" customHeight="1" x14ac:dyDescent="0.4">
      <c r="B3546" s="187" t="s">
        <v>446</v>
      </c>
      <c r="C3546" s="187" t="s">
        <v>465</v>
      </c>
      <c r="D3546" s="187" t="s">
        <v>423</v>
      </c>
      <c r="E3546" s="187" t="s">
        <v>404</v>
      </c>
      <c r="F3546" s="187">
        <v>12</v>
      </c>
      <c r="G3546" s="187"/>
      <c r="H3546" s="187"/>
      <c r="I3546" s="187" t="s">
        <v>424</v>
      </c>
      <c r="J3546" s="187" t="s">
        <v>464</v>
      </c>
      <c r="K3546" s="187">
        <v>0.69</v>
      </c>
      <c r="L3546" s="187">
        <v>2.8</v>
      </c>
    </row>
    <row r="3547" spans="2:12" ht="20.100000000000001" customHeight="1" x14ac:dyDescent="0.4">
      <c r="B3547" s="187" t="s">
        <v>446</v>
      </c>
      <c r="C3547" s="187" t="s">
        <v>465</v>
      </c>
      <c r="D3547" s="187" t="s">
        <v>399</v>
      </c>
      <c r="E3547" s="187" t="s">
        <v>442</v>
      </c>
      <c r="F3547" s="187">
        <v>10</v>
      </c>
      <c r="G3547" s="187"/>
      <c r="H3547" s="187"/>
      <c r="I3547" s="187" t="s">
        <v>442</v>
      </c>
      <c r="J3547" s="187" t="s">
        <v>433</v>
      </c>
      <c r="K3547" s="187">
        <v>0.75</v>
      </c>
      <c r="L3547" s="187">
        <v>2.8</v>
      </c>
    </row>
    <row r="3548" spans="2:12" ht="20.100000000000001" customHeight="1" x14ac:dyDescent="0.4">
      <c r="B3548" s="187" t="s">
        <v>446</v>
      </c>
      <c r="C3548" s="187" t="s">
        <v>465</v>
      </c>
      <c r="D3548" s="187" t="s">
        <v>419</v>
      </c>
      <c r="E3548" s="187" t="s">
        <v>438</v>
      </c>
      <c r="F3548" s="187">
        <v>9</v>
      </c>
      <c r="G3548" s="187"/>
      <c r="H3548" s="187"/>
      <c r="I3548" s="187" t="s">
        <v>434</v>
      </c>
      <c r="J3548" s="187" t="s">
        <v>433</v>
      </c>
      <c r="K3548" s="187">
        <v>0.7</v>
      </c>
      <c r="L3548" s="187">
        <v>2.8</v>
      </c>
    </row>
    <row r="3549" spans="2:12" ht="20.100000000000001" customHeight="1" x14ac:dyDescent="0.4">
      <c r="B3549" s="187" t="s">
        <v>446</v>
      </c>
      <c r="C3549" s="187" t="s">
        <v>465</v>
      </c>
      <c r="D3549" s="187" t="s">
        <v>421</v>
      </c>
      <c r="E3549" s="187" t="s">
        <v>439</v>
      </c>
      <c r="F3549" s="187">
        <v>9</v>
      </c>
      <c r="G3549" s="187"/>
      <c r="H3549" s="187"/>
      <c r="I3549" s="187" t="s">
        <v>434</v>
      </c>
      <c r="J3549" s="187" t="s">
        <v>433</v>
      </c>
      <c r="K3549" s="187">
        <v>0.7</v>
      </c>
      <c r="L3549" s="187">
        <v>2.8</v>
      </c>
    </row>
    <row r="3550" spans="2:12" ht="20.100000000000001" customHeight="1" x14ac:dyDescent="0.4">
      <c r="B3550" s="187" t="s">
        <v>446</v>
      </c>
      <c r="C3550" s="187" t="s">
        <v>465</v>
      </c>
      <c r="D3550" s="187" t="s">
        <v>448</v>
      </c>
      <c r="E3550" s="187" t="s">
        <v>449</v>
      </c>
      <c r="F3550" s="187">
        <v>10</v>
      </c>
      <c r="G3550" s="187"/>
      <c r="H3550" s="187"/>
      <c r="I3550" s="187" t="s">
        <v>434</v>
      </c>
      <c r="J3550" s="187" t="s">
        <v>433</v>
      </c>
      <c r="K3550" s="187">
        <v>0.69</v>
      </c>
      <c r="L3550" s="187">
        <v>2.8</v>
      </c>
    </row>
    <row r="3551" spans="2:12" ht="20.100000000000001" customHeight="1" x14ac:dyDescent="0.4">
      <c r="B3551" s="187" t="s">
        <v>446</v>
      </c>
      <c r="C3551" s="187" t="s">
        <v>465</v>
      </c>
      <c r="D3551" s="187" t="s">
        <v>450</v>
      </c>
      <c r="E3551" s="187" t="s">
        <v>451</v>
      </c>
      <c r="F3551" s="187">
        <v>10</v>
      </c>
      <c r="G3551" s="187"/>
      <c r="H3551" s="187"/>
      <c r="I3551" s="187" t="s">
        <v>434</v>
      </c>
      <c r="J3551" s="187" t="s">
        <v>433</v>
      </c>
      <c r="K3551" s="187">
        <v>0.69</v>
      </c>
      <c r="L3551" s="187">
        <v>2.8</v>
      </c>
    </row>
    <row r="3552" spans="2:12" ht="20.100000000000001" customHeight="1" x14ac:dyDescent="0.4">
      <c r="B3552" s="187" t="s">
        <v>446</v>
      </c>
      <c r="C3552" s="187" t="s">
        <v>465</v>
      </c>
      <c r="D3552" s="187" t="s">
        <v>419</v>
      </c>
      <c r="E3552" s="187" t="s">
        <v>434</v>
      </c>
      <c r="F3552" s="187">
        <v>9</v>
      </c>
      <c r="G3552" s="187"/>
      <c r="H3552" s="187"/>
      <c r="I3552" s="187" t="s">
        <v>438</v>
      </c>
      <c r="J3552" s="187" t="s">
        <v>433</v>
      </c>
      <c r="K3552" s="187">
        <v>0.74</v>
      </c>
      <c r="L3552" s="187">
        <v>2.8</v>
      </c>
    </row>
    <row r="3553" spans="2:12" ht="20.100000000000001" customHeight="1" x14ac:dyDescent="0.4">
      <c r="B3553" s="187" t="s">
        <v>446</v>
      </c>
      <c r="C3553" s="187" t="s">
        <v>465</v>
      </c>
      <c r="D3553" s="187" t="s">
        <v>421</v>
      </c>
      <c r="E3553" s="187" t="s">
        <v>434</v>
      </c>
      <c r="F3553" s="187">
        <v>9</v>
      </c>
      <c r="G3553" s="187"/>
      <c r="H3553" s="187"/>
      <c r="I3553" s="187" t="s">
        <v>439</v>
      </c>
      <c r="J3553" s="187" t="s">
        <v>433</v>
      </c>
      <c r="K3553" s="187">
        <v>0.74</v>
      </c>
      <c r="L3553" s="187">
        <v>2.8</v>
      </c>
    </row>
    <row r="3554" spans="2:12" ht="20.100000000000001" customHeight="1" x14ac:dyDescent="0.4">
      <c r="B3554" s="187" t="s">
        <v>446</v>
      </c>
      <c r="C3554" s="187" t="s">
        <v>465</v>
      </c>
      <c r="D3554" s="187" t="s">
        <v>448</v>
      </c>
      <c r="E3554" s="187" t="s">
        <v>434</v>
      </c>
      <c r="F3554" s="187">
        <v>10</v>
      </c>
      <c r="G3554" s="187"/>
      <c r="H3554" s="187"/>
      <c r="I3554" s="187" t="s">
        <v>449</v>
      </c>
      <c r="J3554" s="187" t="s">
        <v>433</v>
      </c>
      <c r="K3554" s="187">
        <v>0.74</v>
      </c>
      <c r="L3554" s="187">
        <v>2.8</v>
      </c>
    </row>
    <row r="3555" spans="2:12" ht="20.100000000000001" customHeight="1" x14ac:dyDescent="0.4">
      <c r="B3555" s="187" t="s">
        <v>446</v>
      </c>
      <c r="C3555" s="187" t="s">
        <v>465</v>
      </c>
      <c r="D3555" s="187" t="s">
        <v>450</v>
      </c>
      <c r="E3555" s="187" t="s">
        <v>434</v>
      </c>
      <c r="F3555" s="187">
        <v>10</v>
      </c>
      <c r="G3555" s="187"/>
      <c r="H3555" s="187"/>
      <c r="I3555" s="187" t="s">
        <v>451</v>
      </c>
      <c r="J3555" s="187" t="s">
        <v>433</v>
      </c>
      <c r="K3555" s="187">
        <v>0.74</v>
      </c>
      <c r="L3555" s="187">
        <v>2.8</v>
      </c>
    </row>
    <row r="3556" spans="2:12" ht="20.100000000000001" customHeight="1" x14ac:dyDescent="0.4">
      <c r="B3556" s="187" t="s">
        <v>446</v>
      </c>
      <c r="C3556" s="187" t="s">
        <v>465</v>
      </c>
      <c r="D3556" s="187" t="s">
        <v>399</v>
      </c>
      <c r="E3556" s="187" t="s">
        <v>442</v>
      </c>
      <c r="F3556" s="187">
        <v>12</v>
      </c>
      <c r="G3556" s="187"/>
      <c r="H3556" s="187"/>
      <c r="I3556" s="187" t="s">
        <v>442</v>
      </c>
      <c r="J3556" s="187" t="s">
        <v>464</v>
      </c>
      <c r="K3556" s="187">
        <v>0.75</v>
      </c>
      <c r="L3556" s="187">
        <v>2.8</v>
      </c>
    </row>
    <row r="3557" spans="2:12" ht="20.100000000000001" customHeight="1" x14ac:dyDescent="0.4">
      <c r="B3557" s="187" t="s">
        <v>446</v>
      </c>
      <c r="C3557" s="187" t="s">
        <v>465</v>
      </c>
      <c r="D3557" s="187" t="s">
        <v>419</v>
      </c>
      <c r="E3557" s="187" t="s">
        <v>438</v>
      </c>
      <c r="F3557" s="187">
        <v>13</v>
      </c>
      <c r="G3557" s="187"/>
      <c r="H3557" s="187"/>
      <c r="I3557" s="187" t="s">
        <v>434</v>
      </c>
      <c r="J3557" s="187" t="s">
        <v>464</v>
      </c>
      <c r="K3557" s="187">
        <v>0.7</v>
      </c>
      <c r="L3557" s="187">
        <v>2.8</v>
      </c>
    </row>
    <row r="3558" spans="2:12" ht="20.100000000000001" customHeight="1" x14ac:dyDescent="0.4">
      <c r="B3558" s="187" t="s">
        <v>446</v>
      </c>
      <c r="C3558" s="187" t="s">
        <v>465</v>
      </c>
      <c r="D3558" s="187" t="s">
        <v>421</v>
      </c>
      <c r="E3558" s="187" t="s">
        <v>439</v>
      </c>
      <c r="F3558" s="187">
        <v>13</v>
      </c>
      <c r="G3558" s="187"/>
      <c r="H3558" s="187"/>
      <c r="I3558" s="187" t="s">
        <v>434</v>
      </c>
      <c r="J3558" s="187" t="s">
        <v>464</v>
      </c>
      <c r="K3558" s="187">
        <v>0.7</v>
      </c>
      <c r="L3558" s="187">
        <v>2.8</v>
      </c>
    </row>
    <row r="3559" spans="2:12" ht="20.100000000000001" customHeight="1" x14ac:dyDescent="0.4">
      <c r="B3559" s="187" t="s">
        <v>446</v>
      </c>
      <c r="C3559" s="187" t="s">
        <v>465</v>
      </c>
      <c r="D3559" s="187" t="s">
        <v>448</v>
      </c>
      <c r="E3559" s="187" t="s">
        <v>449</v>
      </c>
      <c r="F3559" s="187">
        <v>14</v>
      </c>
      <c r="G3559" s="187"/>
      <c r="H3559" s="187"/>
      <c r="I3559" s="187" t="s">
        <v>434</v>
      </c>
      <c r="J3559" s="187" t="s">
        <v>464</v>
      </c>
      <c r="K3559" s="187">
        <v>0.69</v>
      </c>
      <c r="L3559" s="187">
        <v>2.8</v>
      </c>
    </row>
    <row r="3560" spans="2:12" ht="20.100000000000001" customHeight="1" x14ac:dyDescent="0.4">
      <c r="B3560" s="187" t="s">
        <v>446</v>
      </c>
      <c r="C3560" s="187" t="s">
        <v>465</v>
      </c>
      <c r="D3560" s="187" t="s">
        <v>450</v>
      </c>
      <c r="E3560" s="187" t="s">
        <v>451</v>
      </c>
      <c r="F3560" s="187">
        <v>14</v>
      </c>
      <c r="G3560" s="187"/>
      <c r="H3560" s="187"/>
      <c r="I3560" s="187" t="s">
        <v>434</v>
      </c>
      <c r="J3560" s="187" t="s">
        <v>464</v>
      </c>
      <c r="K3560" s="187">
        <v>0.69</v>
      </c>
      <c r="L3560" s="187">
        <v>2.8</v>
      </c>
    </row>
    <row r="3561" spans="2:12" ht="20.100000000000001" customHeight="1" x14ac:dyDescent="0.4">
      <c r="B3561" s="187" t="s">
        <v>446</v>
      </c>
      <c r="C3561" s="187" t="s">
        <v>465</v>
      </c>
      <c r="D3561" s="187" t="s">
        <v>419</v>
      </c>
      <c r="E3561" s="187" t="s">
        <v>434</v>
      </c>
      <c r="F3561" s="187">
        <v>13</v>
      </c>
      <c r="G3561" s="187"/>
      <c r="H3561" s="187"/>
      <c r="I3561" s="187" t="s">
        <v>438</v>
      </c>
      <c r="J3561" s="187" t="s">
        <v>464</v>
      </c>
      <c r="K3561" s="187">
        <v>0.74</v>
      </c>
      <c r="L3561" s="187">
        <v>2.8</v>
      </c>
    </row>
    <row r="3562" spans="2:12" ht="20.100000000000001" customHeight="1" x14ac:dyDescent="0.4">
      <c r="B3562" s="187" t="s">
        <v>446</v>
      </c>
      <c r="C3562" s="187" t="s">
        <v>465</v>
      </c>
      <c r="D3562" s="187" t="s">
        <v>421</v>
      </c>
      <c r="E3562" s="187" t="s">
        <v>434</v>
      </c>
      <c r="F3562" s="187">
        <v>13</v>
      </c>
      <c r="G3562" s="187"/>
      <c r="H3562" s="187"/>
      <c r="I3562" s="187" t="s">
        <v>439</v>
      </c>
      <c r="J3562" s="187" t="s">
        <v>464</v>
      </c>
      <c r="K3562" s="187">
        <v>0.74</v>
      </c>
      <c r="L3562" s="187">
        <v>2.8</v>
      </c>
    </row>
    <row r="3563" spans="2:12" ht="20.100000000000001" customHeight="1" x14ac:dyDescent="0.4">
      <c r="B3563" s="187" t="s">
        <v>446</v>
      </c>
      <c r="C3563" s="187" t="s">
        <v>465</v>
      </c>
      <c r="D3563" s="187" t="s">
        <v>448</v>
      </c>
      <c r="E3563" s="187" t="s">
        <v>434</v>
      </c>
      <c r="F3563" s="187">
        <v>14</v>
      </c>
      <c r="G3563" s="187"/>
      <c r="H3563" s="187"/>
      <c r="I3563" s="187" t="s">
        <v>449</v>
      </c>
      <c r="J3563" s="187" t="s">
        <v>464</v>
      </c>
      <c r="K3563" s="187">
        <v>0.74</v>
      </c>
      <c r="L3563" s="187">
        <v>2.8</v>
      </c>
    </row>
    <row r="3564" spans="2:12" ht="20.100000000000001" customHeight="1" x14ac:dyDescent="0.4">
      <c r="B3564" s="187" t="s">
        <v>446</v>
      </c>
      <c r="C3564" s="187" t="s">
        <v>465</v>
      </c>
      <c r="D3564" s="187" t="s">
        <v>450</v>
      </c>
      <c r="E3564" s="187" t="s">
        <v>434</v>
      </c>
      <c r="F3564" s="187">
        <v>14</v>
      </c>
      <c r="G3564" s="187"/>
      <c r="H3564" s="187"/>
      <c r="I3564" s="187" t="s">
        <v>451</v>
      </c>
      <c r="J3564" s="187" t="s">
        <v>464</v>
      </c>
      <c r="K3564" s="187">
        <v>0.74</v>
      </c>
      <c r="L3564" s="187">
        <v>2.8</v>
      </c>
    </row>
    <row r="3565" spans="2:12" ht="20.100000000000001" customHeight="1" x14ac:dyDescent="0.4">
      <c r="B3565" s="187" t="s">
        <v>446</v>
      </c>
      <c r="C3565" s="187" t="s">
        <v>465</v>
      </c>
      <c r="D3565" s="187" t="s">
        <v>399</v>
      </c>
      <c r="E3565" s="187" t="s">
        <v>444</v>
      </c>
      <c r="F3565" s="187">
        <v>10</v>
      </c>
      <c r="G3565" s="187"/>
      <c r="H3565" s="187"/>
      <c r="I3565" s="187" t="s">
        <v>444</v>
      </c>
      <c r="J3565" s="187" t="s">
        <v>433</v>
      </c>
      <c r="K3565" s="187">
        <v>0.78</v>
      </c>
      <c r="L3565" s="187">
        <v>2.8</v>
      </c>
    </row>
    <row r="3566" spans="2:12" ht="20.100000000000001" customHeight="1" x14ac:dyDescent="0.4">
      <c r="B3566" s="187" t="s">
        <v>446</v>
      </c>
      <c r="C3566" s="187" t="s">
        <v>465</v>
      </c>
      <c r="D3566" s="187" t="s">
        <v>405</v>
      </c>
      <c r="E3566" s="187" t="s">
        <v>406</v>
      </c>
      <c r="F3566" s="187">
        <v>11</v>
      </c>
      <c r="G3566" s="187"/>
      <c r="H3566" s="187"/>
      <c r="I3566" s="187" t="s">
        <v>404</v>
      </c>
      <c r="J3566" s="187" t="s">
        <v>433</v>
      </c>
      <c r="K3566" s="187">
        <v>0.78</v>
      </c>
      <c r="L3566" s="187">
        <v>2.8</v>
      </c>
    </row>
    <row r="3567" spans="2:12" ht="20.100000000000001" customHeight="1" x14ac:dyDescent="0.4">
      <c r="B3567" s="187" t="s">
        <v>446</v>
      </c>
      <c r="C3567" s="187" t="s">
        <v>465</v>
      </c>
      <c r="D3567" s="187" t="s">
        <v>405</v>
      </c>
      <c r="E3567" s="187" t="s">
        <v>406</v>
      </c>
      <c r="F3567" s="187">
        <v>10</v>
      </c>
      <c r="G3567" s="187"/>
      <c r="H3567" s="187"/>
      <c r="I3567" s="187" t="s">
        <v>444</v>
      </c>
      <c r="J3567" s="187" t="s">
        <v>433</v>
      </c>
      <c r="K3567" s="187">
        <v>0.78</v>
      </c>
      <c r="L3567" s="187">
        <v>2.8</v>
      </c>
    </row>
    <row r="3568" spans="2:12" ht="20.100000000000001" customHeight="1" x14ac:dyDescent="0.4">
      <c r="B3568" s="187" t="s">
        <v>446</v>
      </c>
      <c r="C3568" s="187" t="s">
        <v>465</v>
      </c>
      <c r="D3568" s="187" t="s">
        <v>405</v>
      </c>
      <c r="E3568" s="187" t="s">
        <v>406</v>
      </c>
      <c r="F3568" s="187">
        <v>9</v>
      </c>
      <c r="G3568" s="187"/>
      <c r="H3568" s="187"/>
      <c r="I3568" s="187" t="s">
        <v>434</v>
      </c>
      <c r="J3568" s="187" t="s">
        <v>433</v>
      </c>
      <c r="K3568" s="187">
        <v>0.78</v>
      </c>
      <c r="L3568" s="187">
        <v>2.8</v>
      </c>
    </row>
    <row r="3569" spans="2:12" ht="20.100000000000001" customHeight="1" x14ac:dyDescent="0.4">
      <c r="B3569" s="187" t="s">
        <v>446</v>
      </c>
      <c r="C3569" s="187" t="s">
        <v>465</v>
      </c>
      <c r="D3569" s="187" t="s">
        <v>408</v>
      </c>
      <c r="E3569" s="187" t="s">
        <v>409</v>
      </c>
      <c r="F3569" s="187">
        <v>10</v>
      </c>
      <c r="G3569" s="187"/>
      <c r="H3569" s="187"/>
      <c r="I3569" s="187" t="s">
        <v>404</v>
      </c>
      <c r="J3569" s="187" t="s">
        <v>433</v>
      </c>
      <c r="K3569" s="187">
        <v>0.77</v>
      </c>
      <c r="L3569" s="187">
        <v>2.8</v>
      </c>
    </row>
    <row r="3570" spans="2:12" ht="20.100000000000001" customHeight="1" x14ac:dyDescent="0.4">
      <c r="B3570" s="187" t="s">
        <v>446</v>
      </c>
      <c r="C3570" s="187" t="s">
        <v>465</v>
      </c>
      <c r="D3570" s="187" t="s">
        <v>408</v>
      </c>
      <c r="E3570" s="187" t="s">
        <v>409</v>
      </c>
      <c r="F3570" s="187">
        <v>9</v>
      </c>
      <c r="G3570" s="187"/>
      <c r="H3570" s="187"/>
      <c r="I3570" s="187" t="s">
        <v>444</v>
      </c>
      <c r="J3570" s="187" t="s">
        <v>433</v>
      </c>
      <c r="K3570" s="187">
        <v>0.77</v>
      </c>
      <c r="L3570" s="187">
        <v>2.8</v>
      </c>
    </row>
    <row r="3571" spans="2:12" ht="20.100000000000001" customHeight="1" x14ac:dyDescent="0.4">
      <c r="B3571" s="187" t="s">
        <v>446</v>
      </c>
      <c r="C3571" s="187" t="s">
        <v>465</v>
      </c>
      <c r="D3571" s="187" t="s">
        <v>453</v>
      </c>
      <c r="E3571" s="187" t="s">
        <v>404</v>
      </c>
      <c r="F3571" s="187">
        <v>11</v>
      </c>
      <c r="G3571" s="187"/>
      <c r="H3571" s="187"/>
      <c r="I3571" s="187" t="s">
        <v>454</v>
      </c>
      <c r="J3571" s="187" t="s">
        <v>433</v>
      </c>
      <c r="K3571" s="187">
        <v>0.79</v>
      </c>
      <c r="L3571" s="187">
        <v>2.8</v>
      </c>
    </row>
    <row r="3572" spans="2:12" ht="20.100000000000001" customHeight="1" x14ac:dyDescent="0.4">
      <c r="B3572" s="187" t="s">
        <v>446</v>
      </c>
      <c r="C3572" s="187" t="s">
        <v>465</v>
      </c>
      <c r="D3572" s="187" t="s">
        <v>453</v>
      </c>
      <c r="E3572" s="187" t="s">
        <v>444</v>
      </c>
      <c r="F3572" s="187">
        <v>10</v>
      </c>
      <c r="G3572" s="187"/>
      <c r="H3572" s="187"/>
      <c r="I3572" s="187" t="s">
        <v>454</v>
      </c>
      <c r="J3572" s="187" t="s">
        <v>433</v>
      </c>
      <c r="K3572" s="187">
        <v>0.78</v>
      </c>
      <c r="L3572" s="187">
        <v>2.8</v>
      </c>
    </row>
    <row r="3573" spans="2:12" ht="20.100000000000001" customHeight="1" x14ac:dyDescent="0.4">
      <c r="B3573" s="187" t="s">
        <v>446</v>
      </c>
      <c r="C3573" s="187" t="s">
        <v>465</v>
      </c>
      <c r="D3573" s="187" t="s">
        <v>453</v>
      </c>
      <c r="E3573" s="187" t="s">
        <v>434</v>
      </c>
      <c r="F3573" s="187">
        <v>9</v>
      </c>
      <c r="G3573" s="187"/>
      <c r="H3573" s="187"/>
      <c r="I3573" s="187" t="s">
        <v>454</v>
      </c>
      <c r="J3573" s="187" t="s">
        <v>433</v>
      </c>
      <c r="K3573" s="187">
        <v>0.77</v>
      </c>
      <c r="L3573" s="187">
        <v>2.8</v>
      </c>
    </row>
    <row r="3574" spans="2:12" ht="20.100000000000001" customHeight="1" x14ac:dyDescent="0.4">
      <c r="B3574" s="187" t="s">
        <v>446</v>
      </c>
      <c r="C3574" s="187" t="s">
        <v>465</v>
      </c>
      <c r="D3574" s="187" t="s">
        <v>455</v>
      </c>
      <c r="E3574" s="187" t="s">
        <v>404</v>
      </c>
      <c r="F3574" s="187">
        <v>11</v>
      </c>
      <c r="G3574" s="187"/>
      <c r="H3574" s="187"/>
      <c r="I3574" s="187" t="s">
        <v>456</v>
      </c>
      <c r="J3574" s="187" t="s">
        <v>433</v>
      </c>
      <c r="K3574" s="187">
        <v>0.79</v>
      </c>
      <c r="L3574" s="187">
        <v>2.8</v>
      </c>
    </row>
    <row r="3575" spans="2:12" ht="20.100000000000001" customHeight="1" x14ac:dyDescent="0.4">
      <c r="B3575" s="187" t="s">
        <v>446</v>
      </c>
      <c r="C3575" s="187" t="s">
        <v>465</v>
      </c>
      <c r="D3575" s="187" t="s">
        <v>455</v>
      </c>
      <c r="E3575" s="187" t="s">
        <v>444</v>
      </c>
      <c r="F3575" s="187">
        <v>10</v>
      </c>
      <c r="G3575" s="187"/>
      <c r="H3575" s="187"/>
      <c r="I3575" s="187" t="s">
        <v>456</v>
      </c>
      <c r="J3575" s="187" t="s">
        <v>433</v>
      </c>
      <c r="K3575" s="187">
        <v>0.78</v>
      </c>
      <c r="L3575" s="187">
        <v>2.8</v>
      </c>
    </row>
    <row r="3576" spans="2:12" ht="20.100000000000001" customHeight="1" x14ac:dyDescent="0.4">
      <c r="B3576" s="187" t="s">
        <v>446</v>
      </c>
      <c r="C3576" s="187" t="s">
        <v>465</v>
      </c>
      <c r="D3576" s="187" t="s">
        <v>455</v>
      </c>
      <c r="E3576" s="187" t="s">
        <v>434</v>
      </c>
      <c r="F3576" s="187">
        <v>9</v>
      </c>
      <c r="G3576" s="187"/>
      <c r="H3576" s="187"/>
      <c r="I3576" s="187" t="s">
        <v>456</v>
      </c>
      <c r="J3576" s="187" t="s">
        <v>433</v>
      </c>
      <c r="K3576" s="187">
        <v>0.77</v>
      </c>
      <c r="L3576" s="187">
        <v>2.8</v>
      </c>
    </row>
    <row r="3577" spans="2:12" ht="20.100000000000001" customHeight="1" x14ac:dyDescent="0.4">
      <c r="B3577" s="187" t="s">
        <v>446</v>
      </c>
      <c r="C3577" s="187" t="s">
        <v>465</v>
      </c>
      <c r="D3577" s="187" t="s">
        <v>405</v>
      </c>
      <c r="E3577" s="187" t="s">
        <v>404</v>
      </c>
      <c r="F3577" s="187">
        <v>11</v>
      </c>
      <c r="G3577" s="187"/>
      <c r="H3577" s="187"/>
      <c r="I3577" s="187" t="s">
        <v>406</v>
      </c>
      <c r="J3577" s="187" t="s">
        <v>433</v>
      </c>
      <c r="K3577" s="187">
        <v>0.79</v>
      </c>
      <c r="L3577" s="187">
        <v>2.8</v>
      </c>
    </row>
    <row r="3578" spans="2:12" ht="20.100000000000001" customHeight="1" x14ac:dyDescent="0.4">
      <c r="B3578" s="187" t="s">
        <v>446</v>
      </c>
      <c r="C3578" s="187" t="s">
        <v>465</v>
      </c>
      <c r="D3578" s="187" t="s">
        <v>405</v>
      </c>
      <c r="E3578" s="187" t="s">
        <v>444</v>
      </c>
      <c r="F3578" s="187">
        <v>10</v>
      </c>
      <c r="G3578" s="187"/>
      <c r="H3578" s="187"/>
      <c r="I3578" s="187" t="s">
        <v>406</v>
      </c>
      <c r="J3578" s="187" t="s">
        <v>433</v>
      </c>
      <c r="K3578" s="187">
        <v>0.78</v>
      </c>
      <c r="L3578" s="187">
        <v>2.8</v>
      </c>
    </row>
    <row r="3579" spans="2:12" ht="20.100000000000001" customHeight="1" x14ac:dyDescent="0.4">
      <c r="B3579" s="187" t="s">
        <v>446</v>
      </c>
      <c r="C3579" s="187" t="s">
        <v>465</v>
      </c>
      <c r="D3579" s="187" t="s">
        <v>405</v>
      </c>
      <c r="E3579" s="187" t="s">
        <v>434</v>
      </c>
      <c r="F3579" s="187">
        <v>9</v>
      </c>
      <c r="G3579" s="187"/>
      <c r="H3579" s="187"/>
      <c r="I3579" s="187" t="s">
        <v>406</v>
      </c>
      <c r="J3579" s="187" t="s">
        <v>433</v>
      </c>
      <c r="K3579" s="187">
        <v>0.77</v>
      </c>
      <c r="L3579" s="187">
        <v>2.8</v>
      </c>
    </row>
    <row r="3580" spans="2:12" ht="20.100000000000001" customHeight="1" x14ac:dyDescent="0.4">
      <c r="B3580" s="187" t="s">
        <v>446</v>
      </c>
      <c r="C3580" s="187" t="s">
        <v>465</v>
      </c>
      <c r="D3580" s="187" t="s">
        <v>408</v>
      </c>
      <c r="E3580" s="187" t="s">
        <v>404</v>
      </c>
      <c r="F3580" s="187">
        <v>10</v>
      </c>
      <c r="G3580" s="187"/>
      <c r="H3580" s="187"/>
      <c r="I3580" s="187" t="s">
        <v>409</v>
      </c>
      <c r="J3580" s="187" t="s">
        <v>433</v>
      </c>
      <c r="K3580" s="187">
        <v>0.79</v>
      </c>
      <c r="L3580" s="187">
        <v>2.8</v>
      </c>
    </row>
    <row r="3581" spans="2:12" ht="20.100000000000001" customHeight="1" x14ac:dyDescent="0.4">
      <c r="B3581" s="187" t="s">
        <v>446</v>
      </c>
      <c r="C3581" s="187" t="s">
        <v>465</v>
      </c>
      <c r="D3581" s="187" t="s">
        <v>408</v>
      </c>
      <c r="E3581" s="187" t="s">
        <v>444</v>
      </c>
      <c r="F3581" s="187">
        <v>9</v>
      </c>
      <c r="G3581" s="187"/>
      <c r="H3581" s="187"/>
      <c r="I3581" s="187" t="s">
        <v>409</v>
      </c>
      <c r="J3581" s="187" t="s">
        <v>433</v>
      </c>
      <c r="K3581" s="187">
        <v>0.78</v>
      </c>
      <c r="L3581" s="187">
        <v>2.8</v>
      </c>
    </row>
    <row r="3582" spans="2:12" ht="20.100000000000001" customHeight="1" x14ac:dyDescent="0.4">
      <c r="B3582" s="187" t="s">
        <v>446</v>
      </c>
      <c r="C3582" s="187" t="s">
        <v>465</v>
      </c>
      <c r="D3582" s="187" t="s">
        <v>405</v>
      </c>
      <c r="E3582" s="187" t="s">
        <v>435</v>
      </c>
      <c r="F3582" s="187">
        <v>10</v>
      </c>
      <c r="G3582" s="187"/>
      <c r="H3582" s="187"/>
      <c r="I3582" s="187" t="s">
        <v>442</v>
      </c>
      <c r="J3582" s="187" t="s">
        <v>433</v>
      </c>
      <c r="K3582" s="187">
        <v>0.75</v>
      </c>
      <c r="L3582" s="187">
        <v>2.8</v>
      </c>
    </row>
    <row r="3583" spans="2:12" ht="20.100000000000001" customHeight="1" x14ac:dyDescent="0.4">
      <c r="B3583" s="187" t="s">
        <v>446</v>
      </c>
      <c r="C3583" s="187" t="s">
        <v>465</v>
      </c>
      <c r="D3583" s="187" t="s">
        <v>405</v>
      </c>
      <c r="E3583" s="187" t="s">
        <v>442</v>
      </c>
      <c r="F3583" s="187">
        <v>10</v>
      </c>
      <c r="G3583" s="187"/>
      <c r="H3583" s="187"/>
      <c r="I3583" s="187" t="s">
        <v>435</v>
      </c>
      <c r="J3583" s="187" t="s">
        <v>433</v>
      </c>
      <c r="K3583" s="187">
        <v>0.75</v>
      </c>
      <c r="L3583" s="187">
        <v>2.8</v>
      </c>
    </row>
    <row r="3584" spans="2:12" ht="20.100000000000001" customHeight="1" x14ac:dyDescent="0.4">
      <c r="B3584" s="187" t="s">
        <v>446</v>
      </c>
      <c r="C3584" s="187" t="s">
        <v>459</v>
      </c>
      <c r="D3584" s="187" t="s">
        <v>399</v>
      </c>
      <c r="E3584" s="187" t="s">
        <v>404</v>
      </c>
      <c r="F3584" s="187">
        <v>5</v>
      </c>
      <c r="G3584" s="187"/>
      <c r="H3584" s="187"/>
      <c r="I3584" s="187" t="s">
        <v>411</v>
      </c>
      <c r="J3584" s="187" t="s">
        <v>464</v>
      </c>
      <c r="K3584" s="187"/>
      <c r="L3584" s="187">
        <v>2.8</v>
      </c>
    </row>
    <row r="3585" spans="2:12" ht="20.100000000000001" customHeight="1" x14ac:dyDescent="0.4">
      <c r="B3585" s="187" t="s">
        <v>446</v>
      </c>
      <c r="C3585" s="187" t="s">
        <v>460</v>
      </c>
      <c r="D3585" s="187" t="s">
        <v>399</v>
      </c>
      <c r="E3585" s="187" t="s">
        <v>404</v>
      </c>
      <c r="F3585" s="187">
        <v>5</v>
      </c>
      <c r="G3585" s="187"/>
      <c r="H3585" s="187"/>
      <c r="I3585" s="187" t="s">
        <v>428</v>
      </c>
      <c r="J3585" s="187" t="s">
        <v>464</v>
      </c>
      <c r="K3585" s="187"/>
      <c r="L3585" s="187">
        <v>2.8</v>
      </c>
    </row>
    <row r="3586" spans="2:12" ht="20.100000000000001" customHeight="1" x14ac:dyDescent="0.4">
      <c r="B3586" s="187" t="s">
        <v>446</v>
      </c>
      <c r="C3586" s="187" t="s">
        <v>465</v>
      </c>
      <c r="D3586" s="187" t="s">
        <v>399</v>
      </c>
      <c r="E3586" s="187" t="s">
        <v>404</v>
      </c>
      <c r="F3586" s="187">
        <v>13</v>
      </c>
      <c r="G3586" s="187"/>
      <c r="H3586" s="187"/>
      <c r="I3586" s="187" t="s">
        <v>404</v>
      </c>
      <c r="J3586" s="187" t="s">
        <v>464</v>
      </c>
      <c r="K3586" s="187"/>
      <c r="L3586" s="187">
        <v>2.8</v>
      </c>
    </row>
    <row r="3587" spans="2:12" ht="20.100000000000001" customHeight="1" x14ac:dyDescent="0.4">
      <c r="B3587" s="187" t="s">
        <v>446</v>
      </c>
      <c r="C3587" s="187" t="s">
        <v>465</v>
      </c>
      <c r="D3587" s="187" t="s">
        <v>399</v>
      </c>
      <c r="E3587" s="187" t="s">
        <v>404</v>
      </c>
      <c r="F3587" s="187">
        <v>14</v>
      </c>
      <c r="G3587" s="187"/>
      <c r="H3587" s="187"/>
      <c r="I3587" s="187" t="s">
        <v>404</v>
      </c>
      <c r="J3587" s="187" t="s">
        <v>464</v>
      </c>
      <c r="K3587" s="187"/>
      <c r="L3587" s="187">
        <v>2.8</v>
      </c>
    </row>
    <row r="3588" spans="2:12" ht="20.100000000000001" customHeight="1" x14ac:dyDescent="0.4">
      <c r="B3588" s="187" t="s">
        <v>446</v>
      </c>
      <c r="C3588" s="187" t="s">
        <v>465</v>
      </c>
      <c r="D3588" s="187" t="s">
        <v>399</v>
      </c>
      <c r="E3588" s="187" t="s">
        <v>404</v>
      </c>
      <c r="F3588" s="187">
        <v>15</v>
      </c>
      <c r="G3588" s="187"/>
      <c r="H3588" s="187"/>
      <c r="I3588" s="187" t="s">
        <v>404</v>
      </c>
      <c r="J3588" s="187" t="s">
        <v>464</v>
      </c>
      <c r="K3588" s="187"/>
      <c r="L3588" s="187">
        <v>2.8</v>
      </c>
    </row>
    <row r="3589" spans="2:12" ht="20.100000000000001" customHeight="1" x14ac:dyDescent="0.4">
      <c r="B3589" s="187" t="s">
        <v>446</v>
      </c>
      <c r="C3589" s="187" t="s">
        <v>465</v>
      </c>
      <c r="D3589" s="187" t="s">
        <v>399</v>
      </c>
      <c r="E3589" s="187" t="s">
        <v>404</v>
      </c>
      <c r="F3589" s="187">
        <v>10</v>
      </c>
      <c r="G3589" s="187"/>
      <c r="H3589" s="187"/>
      <c r="I3589" s="187" t="s">
        <v>404</v>
      </c>
      <c r="J3589" s="187" t="s">
        <v>433</v>
      </c>
      <c r="K3589" s="187"/>
      <c r="L3589" s="187">
        <v>2.8</v>
      </c>
    </row>
    <row r="3590" spans="2:12" ht="20.100000000000001" customHeight="1" x14ac:dyDescent="0.4">
      <c r="B3590" s="187" t="s">
        <v>446</v>
      </c>
      <c r="C3590" s="187" t="s">
        <v>465</v>
      </c>
      <c r="D3590" s="187" t="s">
        <v>399</v>
      </c>
      <c r="E3590" s="187" t="s">
        <v>404</v>
      </c>
      <c r="F3590" s="187">
        <v>11</v>
      </c>
      <c r="G3590" s="187"/>
      <c r="H3590" s="187"/>
      <c r="I3590" s="187" t="s">
        <v>404</v>
      </c>
      <c r="J3590" s="187" t="s">
        <v>433</v>
      </c>
      <c r="K3590" s="187"/>
      <c r="L3590" s="187">
        <v>2.8</v>
      </c>
    </row>
    <row r="3591" spans="2:12" ht="20.100000000000001" customHeight="1" x14ac:dyDescent="0.4">
      <c r="B3591" s="187" t="s">
        <v>446</v>
      </c>
      <c r="C3591" s="187" t="s">
        <v>465</v>
      </c>
      <c r="D3591" s="187" t="s">
        <v>399</v>
      </c>
      <c r="E3591" s="187" t="s">
        <v>434</v>
      </c>
      <c r="F3591" s="187">
        <v>12</v>
      </c>
      <c r="G3591" s="187"/>
      <c r="H3591" s="187"/>
      <c r="I3591" s="187" t="s">
        <v>434</v>
      </c>
      <c r="J3591" s="187" t="s">
        <v>464</v>
      </c>
      <c r="K3591" s="187">
        <v>0.76</v>
      </c>
      <c r="L3591" s="187">
        <v>2.9</v>
      </c>
    </row>
    <row r="3592" spans="2:12" ht="20.100000000000001" customHeight="1" x14ac:dyDescent="0.4">
      <c r="B3592" s="187" t="s">
        <v>446</v>
      </c>
      <c r="C3592" s="187" t="s">
        <v>465</v>
      </c>
      <c r="D3592" s="187" t="s">
        <v>399</v>
      </c>
      <c r="E3592" s="187" t="s">
        <v>434</v>
      </c>
      <c r="F3592" s="187">
        <v>11</v>
      </c>
      <c r="G3592" s="187"/>
      <c r="H3592" s="187"/>
      <c r="I3592" s="187" t="s">
        <v>442</v>
      </c>
      <c r="J3592" s="187" t="s">
        <v>464</v>
      </c>
      <c r="K3592" s="187">
        <v>0.76</v>
      </c>
      <c r="L3592" s="187">
        <v>2.9</v>
      </c>
    </row>
    <row r="3593" spans="2:12" ht="20.100000000000001" customHeight="1" x14ac:dyDescent="0.4">
      <c r="B3593" s="187" t="s">
        <v>446</v>
      </c>
      <c r="C3593" s="187" t="s">
        <v>465</v>
      </c>
      <c r="D3593" s="187" t="s">
        <v>399</v>
      </c>
      <c r="E3593" s="187" t="s">
        <v>442</v>
      </c>
      <c r="F3593" s="187">
        <v>10</v>
      </c>
      <c r="G3593" s="187"/>
      <c r="H3593" s="187"/>
      <c r="I3593" s="187" t="s">
        <v>442</v>
      </c>
      <c r="J3593" s="187" t="s">
        <v>464</v>
      </c>
      <c r="K3593" s="187">
        <v>0.75</v>
      </c>
      <c r="L3593" s="187">
        <v>2.9</v>
      </c>
    </row>
    <row r="3594" spans="2:12" ht="20.100000000000001" customHeight="1" x14ac:dyDescent="0.4">
      <c r="B3594" s="187" t="s">
        <v>446</v>
      </c>
      <c r="C3594" s="187" t="s">
        <v>465</v>
      </c>
      <c r="D3594" s="187" t="s">
        <v>405</v>
      </c>
      <c r="E3594" s="187" t="s">
        <v>435</v>
      </c>
      <c r="F3594" s="187">
        <v>11</v>
      </c>
      <c r="G3594" s="187"/>
      <c r="H3594" s="187"/>
      <c r="I3594" s="187" t="s">
        <v>434</v>
      </c>
      <c r="J3594" s="187" t="s">
        <v>464</v>
      </c>
      <c r="K3594" s="187">
        <v>0.75</v>
      </c>
      <c r="L3594" s="187">
        <v>2.9</v>
      </c>
    </row>
    <row r="3595" spans="2:12" ht="20.100000000000001" customHeight="1" x14ac:dyDescent="0.4">
      <c r="B3595" s="187" t="s">
        <v>446</v>
      </c>
      <c r="C3595" s="187" t="s">
        <v>465</v>
      </c>
      <c r="D3595" s="187" t="s">
        <v>408</v>
      </c>
      <c r="E3595" s="187" t="s">
        <v>409</v>
      </c>
      <c r="F3595" s="187">
        <v>12</v>
      </c>
      <c r="G3595" s="187"/>
      <c r="H3595" s="187"/>
      <c r="I3595" s="187" t="s">
        <v>434</v>
      </c>
      <c r="J3595" s="187" t="s">
        <v>464</v>
      </c>
      <c r="K3595" s="187">
        <v>0.76</v>
      </c>
      <c r="L3595" s="187">
        <v>2.9</v>
      </c>
    </row>
    <row r="3596" spans="2:12" ht="20.100000000000001" customHeight="1" x14ac:dyDescent="0.4">
      <c r="B3596" s="187" t="s">
        <v>446</v>
      </c>
      <c r="C3596" s="187" t="s">
        <v>465</v>
      </c>
      <c r="D3596" s="187" t="s">
        <v>419</v>
      </c>
      <c r="E3596" s="187" t="s">
        <v>420</v>
      </c>
      <c r="F3596" s="187">
        <v>11</v>
      </c>
      <c r="G3596" s="187"/>
      <c r="H3596" s="187"/>
      <c r="I3596" s="187" t="s">
        <v>444</v>
      </c>
      <c r="J3596" s="187" t="s">
        <v>464</v>
      </c>
      <c r="K3596" s="187">
        <v>0.72</v>
      </c>
      <c r="L3596" s="187">
        <v>2.9</v>
      </c>
    </row>
    <row r="3597" spans="2:12" ht="20.100000000000001" customHeight="1" x14ac:dyDescent="0.4">
      <c r="B3597" s="187" t="s">
        <v>446</v>
      </c>
      <c r="C3597" s="187" t="s">
        <v>465</v>
      </c>
      <c r="D3597" s="187" t="s">
        <v>419</v>
      </c>
      <c r="E3597" s="187" t="s">
        <v>420</v>
      </c>
      <c r="F3597" s="187">
        <v>10</v>
      </c>
      <c r="G3597" s="187"/>
      <c r="H3597" s="187"/>
      <c r="I3597" s="187" t="s">
        <v>434</v>
      </c>
      <c r="J3597" s="187" t="s">
        <v>464</v>
      </c>
      <c r="K3597" s="187">
        <v>0.72</v>
      </c>
      <c r="L3597" s="187">
        <v>2.9</v>
      </c>
    </row>
    <row r="3598" spans="2:12" ht="20.100000000000001" customHeight="1" x14ac:dyDescent="0.4">
      <c r="B3598" s="187" t="s">
        <v>446</v>
      </c>
      <c r="C3598" s="187" t="s">
        <v>465</v>
      </c>
      <c r="D3598" s="187" t="s">
        <v>419</v>
      </c>
      <c r="E3598" s="187" t="s">
        <v>438</v>
      </c>
      <c r="F3598" s="187">
        <v>11</v>
      </c>
      <c r="G3598" s="187"/>
      <c r="H3598" s="187"/>
      <c r="I3598" s="187" t="s">
        <v>404</v>
      </c>
      <c r="J3598" s="187" t="s">
        <v>464</v>
      </c>
      <c r="K3598" s="187">
        <v>0.71</v>
      </c>
      <c r="L3598" s="187">
        <v>2.9</v>
      </c>
    </row>
    <row r="3599" spans="2:12" ht="20.100000000000001" customHeight="1" x14ac:dyDescent="0.4">
      <c r="B3599" s="187" t="s">
        <v>446</v>
      </c>
      <c r="C3599" s="187" t="s">
        <v>465</v>
      </c>
      <c r="D3599" s="187" t="s">
        <v>419</v>
      </c>
      <c r="E3599" s="187" t="s">
        <v>438</v>
      </c>
      <c r="F3599" s="187">
        <v>10</v>
      </c>
      <c r="G3599" s="187"/>
      <c r="H3599" s="187"/>
      <c r="I3599" s="187" t="s">
        <v>444</v>
      </c>
      <c r="J3599" s="187" t="s">
        <v>464</v>
      </c>
      <c r="K3599" s="187">
        <v>0.71</v>
      </c>
      <c r="L3599" s="187">
        <v>2.9</v>
      </c>
    </row>
    <row r="3600" spans="2:12" ht="20.100000000000001" customHeight="1" x14ac:dyDescent="0.4">
      <c r="B3600" s="187" t="s">
        <v>446</v>
      </c>
      <c r="C3600" s="187" t="s">
        <v>465</v>
      </c>
      <c r="D3600" s="187" t="s">
        <v>419</v>
      </c>
      <c r="E3600" s="187" t="s">
        <v>438</v>
      </c>
      <c r="F3600" s="187">
        <v>9</v>
      </c>
      <c r="G3600" s="187"/>
      <c r="H3600" s="187"/>
      <c r="I3600" s="187" t="s">
        <v>434</v>
      </c>
      <c r="J3600" s="187" t="s">
        <v>464</v>
      </c>
      <c r="K3600" s="187">
        <v>0.7</v>
      </c>
      <c r="L3600" s="187">
        <v>2.9</v>
      </c>
    </row>
    <row r="3601" spans="2:12" ht="20.100000000000001" customHeight="1" x14ac:dyDescent="0.4">
      <c r="B3601" s="187" t="s">
        <v>446</v>
      </c>
      <c r="C3601" s="187" t="s">
        <v>465</v>
      </c>
      <c r="D3601" s="187" t="s">
        <v>421</v>
      </c>
      <c r="E3601" s="187" t="s">
        <v>422</v>
      </c>
      <c r="F3601" s="187">
        <v>11</v>
      </c>
      <c r="G3601" s="187"/>
      <c r="H3601" s="187"/>
      <c r="I3601" s="187" t="s">
        <v>444</v>
      </c>
      <c r="J3601" s="187" t="s">
        <v>464</v>
      </c>
      <c r="K3601" s="187">
        <v>0.71</v>
      </c>
      <c r="L3601" s="187">
        <v>2.9</v>
      </c>
    </row>
    <row r="3602" spans="2:12" ht="20.100000000000001" customHeight="1" x14ac:dyDescent="0.4">
      <c r="B3602" s="187" t="s">
        <v>446</v>
      </c>
      <c r="C3602" s="187" t="s">
        <v>465</v>
      </c>
      <c r="D3602" s="187" t="s">
        <v>421</v>
      </c>
      <c r="E3602" s="187" t="s">
        <v>422</v>
      </c>
      <c r="F3602" s="187">
        <v>10</v>
      </c>
      <c r="G3602" s="187"/>
      <c r="H3602" s="187"/>
      <c r="I3602" s="187" t="s">
        <v>434</v>
      </c>
      <c r="J3602" s="187" t="s">
        <v>464</v>
      </c>
      <c r="K3602" s="187">
        <v>0.71</v>
      </c>
      <c r="L3602" s="187">
        <v>2.9</v>
      </c>
    </row>
    <row r="3603" spans="2:12" ht="20.100000000000001" customHeight="1" x14ac:dyDescent="0.4">
      <c r="B3603" s="187" t="s">
        <v>446</v>
      </c>
      <c r="C3603" s="187" t="s">
        <v>465</v>
      </c>
      <c r="D3603" s="187" t="s">
        <v>421</v>
      </c>
      <c r="E3603" s="187" t="s">
        <v>439</v>
      </c>
      <c r="F3603" s="187">
        <v>11</v>
      </c>
      <c r="G3603" s="187"/>
      <c r="H3603" s="187"/>
      <c r="I3603" s="187" t="s">
        <v>404</v>
      </c>
      <c r="J3603" s="187" t="s">
        <v>464</v>
      </c>
      <c r="K3603" s="187">
        <v>0.71</v>
      </c>
      <c r="L3603" s="187">
        <v>2.9</v>
      </c>
    </row>
    <row r="3604" spans="2:12" ht="20.100000000000001" customHeight="1" x14ac:dyDescent="0.4">
      <c r="B3604" s="187" t="s">
        <v>446</v>
      </c>
      <c r="C3604" s="187" t="s">
        <v>465</v>
      </c>
      <c r="D3604" s="187" t="s">
        <v>421</v>
      </c>
      <c r="E3604" s="187" t="s">
        <v>439</v>
      </c>
      <c r="F3604" s="187">
        <v>10</v>
      </c>
      <c r="G3604" s="187"/>
      <c r="H3604" s="187"/>
      <c r="I3604" s="187" t="s">
        <v>444</v>
      </c>
      <c r="J3604" s="187" t="s">
        <v>464</v>
      </c>
      <c r="K3604" s="187">
        <v>0.71</v>
      </c>
      <c r="L3604" s="187">
        <v>2.9</v>
      </c>
    </row>
    <row r="3605" spans="2:12" ht="20.100000000000001" customHeight="1" x14ac:dyDescent="0.4">
      <c r="B3605" s="187" t="s">
        <v>446</v>
      </c>
      <c r="C3605" s="187" t="s">
        <v>465</v>
      </c>
      <c r="D3605" s="187" t="s">
        <v>421</v>
      </c>
      <c r="E3605" s="187" t="s">
        <v>439</v>
      </c>
      <c r="F3605" s="187">
        <v>9</v>
      </c>
      <c r="G3605" s="187"/>
      <c r="H3605" s="187"/>
      <c r="I3605" s="187" t="s">
        <v>434</v>
      </c>
      <c r="J3605" s="187" t="s">
        <v>464</v>
      </c>
      <c r="K3605" s="187">
        <v>0.7</v>
      </c>
      <c r="L3605" s="187">
        <v>2.9</v>
      </c>
    </row>
    <row r="3606" spans="2:12" ht="20.100000000000001" customHeight="1" x14ac:dyDescent="0.4">
      <c r="B3606" s="187" t="s">
        <v>446</v>
      </c>
      <c r="C3606" s="187" t="s">
        <v>465</v>
      </c>
      <c r="D3606" s="187" t="s">
        <v>423</v>
      </c>
      <c r="E3606" s="187" t="s">
        <v>424</v>
      </c>
      <c r="F3606" s="187">
        <v>11</v>
      </c>
      <c r="G3606" s="187"/>
      <c r="H3606" s="187"/>
      <c r="I3606" s="187" t="s">
        <v>444</v>
      </c>
      <c r="J3606" s="187" t="s">
        <v>464</v>
      </c>
      <c r="K3606" s="187">
        <v>0.54</v>
      </c>
      <c r="L3606" s="187">
        <v>2.9</v>
      </c>
    </row>
    <row r="3607" spans="2:12" ht="20.100000000000001" customHeight="1" x14ac:dyDescent="0.4">
      <c r="B3607" s="187" t="s">
        <v>446</v>
      </c>
      <c r="C3607" s="187" t="s">
        <v>465</v>
      </c>
      <c r="D3607" s="187" t="s">
        <v>423</v>
      </c>
      <c r="E3607" s="187" t="s">
        <v>424</v>
      </c>
      <c r="F3607" s="187">
        <v>10</v>
      </c>
      <c r="G3607" s="187"/>
      <c r="H3607" s="187"/>
      <c r="I3607" s="187" t="s">
        <v>434</v>
      </c>
      <c r="J3607" s="187" t="s">
        <v>464</v>
      </c>
      <c r="K3607" s="187">
        <v>0.54</v>
      </c>
      <c r="L3607" s="187">
        <v>2.9</v>
      </c>
    </row>
    <row r="3608" spans="2:12" ht="20.100000000000001" customHeight="1" x14ac:dyDescent="0.4">
      <c r="B3608" s="187" t="s">
        <v>446</v>
      </c>
      <c r="C3608" s="187" t="s">
        <v>465</v>
      </c>
      <c r="D3608" s="187" t="s">
        <v>448</v>
      </c>
      <c r="E3608" s="187" t="s">
        <v>449</v>
      </c>
      <c r="F3608" s="187">
        <v>12</v>
      </c>
      <c r="G3608" s="187"/>
      <c r="H3608" s="187"/>
      <c r="I3608" s="187" t="s">
        <v>404</v>
      </c>
      <c r="J3608" s="187" t="s">
        <v>464</v>
      </c>
      <c r="K3608" s="187">
        <v>0.7</v>
      </c>
      <c r="L3608" s="187">
        <v>2.9</v>
      </c>
    </row>
    <row r="3609" spans="2:12" ht="20.100000000000001" customHeight="1" x14ac:dyDescent="0.4">
      <c r="B3609" s="187" t="s">
        <v>446</v>
      </c>
      <c r="C3609" s="187" t="s">
        <v>465</v>
      </c>
      <c r="D3609" s="187" t="s">
        <v>448</v>
      </c>
      <c r="E3609" s="187" t="s">
        <v>449</v>
      </c>
      <c r="F3609" s="187">
        <v>11</v>
      </c>
      <c r="G3609" s="187"/>
      <c r="H3609" s="187"/>
      <c r="I3609" s="187" t="s">
        <v>444</v>
      </c>
      <c r="J3609" s="187" t="s">
        <v>464</v>
      </c>
      <c r="K3609" s="187">
        <v>0.7</v>
      </c>
      <c r="L3609" s="187">
        <v>2.9</v>
      </c>
    </row>
    <row r="3610" spans="2:12" ht="20.100000000000001" customHeight="1" x14ac:dyDescent="0.4">
      <c r="B3610" s="187" t="s">
        <v>446</v>
      </c>
      <c r="C3610" s="187" t="s">
        <v>465</v>
      </c>
      <c r="D3610" s="187" t="s">
        <v>448</v>
      </c>
      <c r="E3610" s="187" t="s">
        <v>449</v>
      </c>
      <c r="F3610" s="187">
        <v>10</v>
      </c>
      <c r="G3610" s="187"/>
      <c r="H3610" s="187"/>
      <c r="I3610" s="187" t="s">
        <v>434</v>
      </c>
      <c r="J3610" s="187" t="s">
        <v>464</v>
      </c>
      <c r="K3610" s="187">
        <v>0.7</v>
      </c>
      <c r="L3610" s="187">
        <v>2.9</v>
      </c>
    </row>
    <row r="3611" spans="2:12" ht="20.100000000000001" customHeight="1" x14ac:dyDescent="0.4">
      <c r="B3611" s="187" t="s">
        <v>446</v>
      </c>
      <c r="C3611" s="187" t="s">
        <v>465</v>
      </c>
      <c r="D3611" s="187" t="s">
        <v>450</v>
      </c>
      <c r="E3611" s="187" t="s">
        <v>451</v>
      </c>
      <c r="F3611" s="187">
        <v>12</v>
      </c>
      <c r="G3611" s="187"/>
      <c r="H3611" s="187"/>
      <c r="I3611" s="187" t="s">
        <v>404</v>
      </c>
      <c r="J3611" s="187" t="s">
        <v>464</v>
      </c>
      <c r="K3611" s="187">
        <v>0.7</v>
      </c>
      <c r="L3611" s="187">
        <v>2.9</v>
      </c>
    </row>
    <row r="3612" spans="2:12" ht="20.100000000000001" customHeight="1" x14ac:dyDescent="0.4">
      <c r="B3612" s="187" t="s">
        <v>446</v>
      </c>
      <c r="C3612" s="187" t="s">
        <v>465</v>
      </c>
      <c r="D3612" s="187" t="s">
        <v>450</v>
      </c>
      <c r="E3612" s="187" t="s">
        <v>451</v>
      </c>
      <c r="F3612" s="187">
        <v>11</v>
      </c>
      <c r="G3612" s="187"/>
      <c r="H3612" s="187"/>
      <c r="I3612" s="187" t="s">
        <v>444</v>
      </c>
      <c r="J3612" s="187" t="s">
        <v>464</v>
      </c>
      <c r="K3612" s="187">
        <v>0.7</v>
      </c>
      <c r="L3612" s="187">
        <v>2.9</v>
      </c>
    </row>
    <row r="3613" spans="2:12" ht="20.100000000000001" customHeight="1" x14ac:dyDescent="0.4">
      <c r="B3613" s="187" t="s">
        <v>446</v>
      </c>
      <c r="C3613" s="187" t="s">
        <v>465</v>
      </c>
      <c r="D3613" s="187" t="s">
        <v>450</v>
      </c>
      <c r="E3613" s="187" t="s">
        <v>451</v>
      </c>
      <c r="F3613" s="187">
        <v>10</v>
      </c>
      <c r="G3613" s="187"/>
      <c r="H3613" s="187"/>
      <c r="I3613" s="187" t="s">
        <v>434</v>
      </c>
      <c r="J3613" s="187" t="s">
        <v>464</v>
      </c>
      <c r="K3613" s="187">
        <v>0.7</v>
      </c>
      <c r="L3613" s="187">
        <v>2.9</v>
      </c>
    </row>
    <row r="3614" spans="2:12" ht="20.100000000000001" customHeight="1" x14ac:dyDescent="0.4">
      <c r="B3614" s="187" t="s">
        <v>446</v>
      </c>
      <c r="C3614" s="187" t="s">
        <v>465</v>
      </c>
      <c r="D3614" s="187" t="s">
        <v>405</v>
      </c>
      <c r="E3614" s="187" t="s">
        <v>434</v>
      </c>
      <c r="F3614" s="187">
        <v>11</v>
      </c>
      <c r="G3614" s="187"/>
      <c r="H3614" s="187"/>
      <c r="I3614" s="187" t="s">
        <v>435</v>
      </c>
      <c r="J3614" s="187" t="s">
        <v>464</v>
      </c>
      <c r="K3614" s="187">
        <v>0.76</v>
      </c>
      <c r="L3614" s="187">
        <v>2.9</v>
      </c>
    </row>
    <row r="3615" spans="2:12" ht="20.100000000000001" customHeight="1" x14ac:dyDescent="0.4">
      <c r="B3615" s="187" t="s">
        <v>446</v>
      </c>
      <c r="C3615" s="187" t="s">
        <v>465</v>
      </c>
      <c r="D3615" s="187" t="s">
        <v>408</v>
      </c>
      <c r="E3615" s="187" t="s">
        <v>434</v>
      </c>
      <c r="F3615" s="187">
        <v>12</v>
      </c>
      <c r="G3615" s="187"/>
      <c r="H3615" s="187"/>
      <c r="I3615" s="187" t="s">
        <v>409</v>
      </c>
      <c r="J3615" s="187" t="s">
        <v>464</v>
      </c>
      <c r="K3615" s="187">
        <v>0.76</v>
      </c>
      <c r="L3615" s="187">
        <v>2.9</v>
      </c>
    </row>
    <row r="3616" spans="2:12" ht="20.100000000000001" customHeight="1" x14ac:dyDescent="0.4">
      <c r="B3616" s="187" t="s">
        <v>446</v>
      </c>
      <c r="C3616" s="187" t="s">
        <v>465</v>
      </c>
      <c r="D3616" s="187" t="s">
        <v>419</v>
      </c>
      <c r="E3616" s="187" t="s">
        <v>444</v>
      </c>
      <c r="F3616" s="187">
        <v>11</v>
      </c>
      <c r="G3616" s="187"/>
      <c r="H3616" s="187"/>
      <c r="I3616" s="187" t="s">
        <v>420</v>
      </c>
      <c r="J3616" s="187" t="s">
        <v>464</v>
      </c>
      <c r="K3616" s="187">
        <v>0.76</v>
      </c>
      <c r="L3616" s="187">
        <v>2.9</v>
      </c>
    </row>
    <row r="3617" spans="2:12" ht="20.100000000000001" customHeight="1" x14ac:dyDescent="0.4">
      <c r="B3617" s="187" t="s">
        <v>446</v>
      </c>
      <c r="C3617" s="187" t="s">
        <v>465</v>
      </c>
      <c r="D3617" s="187" t="s">
        <v>419</v>
      </c>
      <c r="E3617" s="187" t="s">
        <v>434</v>
      </c>
      <c r="F3617" s="187">
        <v>10</v>
      </c>
      <c r="G3617" s="187"/>
      <c r="H3617" s="187"/>
      <c r="I3617" s="187" t="s">
        <v>420</v>
      </c>
      <c r="J3617" s="187" t="s">
        <v>464</v>
      </c>
      <c r="K3617" s="187">
        <v>0.75</v>
      </c>
      <c r="L3617" s="187">
        <v>2.9</v>
      </c>
    </row>
    <row r="3618" spans="2:12" ht="20.100000000000001" customHeight="1" x14ac:dyDescent="0.4">
      <c r="B3618" s="187" t="s">
        <v>446</v>
      </c>
      <c r="C3618" s="187" t="s">
        <v>465</v>
      </c>
      <c r="D3618" s="187" t="s">
        <v>419</v>
      </c>
      <c r="E3618" s="187" t="s">
        <v>404</v>
      </c>
      <c r="F3618" s="187">
        <v>11</v>
      </c>
      <c r="G3618" s="187"/>
      <c r="H3618" s="187"/>
      <c r="I3618" s="187" t="s">
        <v>438</v>
      </c>
      <c r="J3618" s="187" t="s">
        <v>464</v>
      </c>
      <c r="K3618" s="187">
        <v>0.76</v>
      </c>
      <c r="L3618" s="187">
        <v>2.9</v>
      </c>
    </row>
    <row r="3619" spans="2:12" ht="20.100000000000001" customHeight="1" x14ac:dyDescent="0.4">
      <c r="B3619" s="187" t="s">
        <v>446</v>
      </c>
      <c r="C3619" s="187" t="s">
        <v>465</v>
      </c>
      <c r="D3619" s="187" t="s">
        <v>419</v>
      </c>
      <c r="E3619" s="187" t="s">
        <v>444</v>
      </c>
      <c r="F3619" s="187">
        <v>10</v>
      </c>
      <c r="G3619" s="187"/>
      <c r="H3619" s="187"/>
      <c r="I3619" s="187" t="s">
        <v>438</v>
      </c>
      <c r="J3619" s="187" t="s">
        <v>464</v>
      </c>
      <c r="K3619" s="187">
        <v>0.75</v>
      </c>
      <c r="L3619" s="187">
        <v>2.9</v>
      </c>
    </row>
    <row r="3620" spans="2:12" ht="20.100000000000001" customHeight="1" x14ac:dyDescent="0.4">
      <c r="B3620" s="187" t="s">
        <v>446</v>
      </c>
      <c r="C3620" s="187" t="s">
        <v>465</v>
      </c>
      <c r="D3620" s="187" t="s">
        <v>419</v>
      </c>
      <c r="E3620" s="187" t="s">
        <v>434</v>
      </c>
      <c r="F3620" s="187">
        <v>9</v>
      </c>
      <c r="G3620" s="187"/>
      <c r="H3620" s="187"/>
      <c r="I3620" s="187" t="s">
        <v>438</v>
      </c>
      <c r="J3620" s="187" t="s">
        <v>464</v>
      </c>
      <c r="K3620" s="187">
        <v>0.74</v>
      </c>
      <c r="L3620" s="187">
        <v>2.9</v>
      </c>
    </row>
    <row r="3621" spans="2:12" ht="20.100000000000001" customHeight="1" x14ac:dyDescent="0.4">
      <c r="B3621" s="187" t="s">
        <v>446</v>
      </c>
      <c r="C3621" s="187" t="s">
        <v>465</v>
      </c>
      <c r="D3621" s="187" t="s">
        <v>421</v>
      </c>
      <c r="E3621" s="187" t="s">
        <v>444</v>
      </c>
      <c r="F3621" s="187">
        <v>11</v>
      </c>
      <c r="G3621" s="187"/>
      <c r="H3621" s="187"/>
      <c r="I3621" s="187" t="s">
        <v>422</v>
      </c>
      <c r="J3621" s="187" t="s">
        <v>464</v>
      </c>
      <c r="K3621" s="187">
        <v>0.75</v>
      </c>
      <c r="L3621" s="187">
        <v>2.9</v>
      </c>
    </row>
    <row r="3622" spans="2:12" ht="20.100000000000001" customHeight="1" x14ac:dyDescent="0.4">
      <c r="B3622" s="187" t="s">
        <v>446</v>
      </c>
      <c r="C3622" s="187" t="s">
        <v>465</v>
      </c>
      <c r="D3622" s="187" t="s">
        <v>421</v>
      </c>
      <c r="E3622" s="187" t="s">
        <v>434</v>
      </c>
      <c r="F3622" s="187">
        <v>10</v>
      </c>
      <c r="G3622" s="187"/>
      <c r="H3622" s="187"/>
      <c r="I3622" s="187" t="s">
        <v>422</v>
      </c>
      <c r="J3622" s="187" t="s">
        <v>464</v>
      </c>
      <c r="K3622" s="187">
        <v>0.74</v>
      </c>
      <c r="L3622" s="187">
        <v>2.9</v>
      </c>
    </row>
    <row r="3623" spans="2:12" ht="20.100000000000001" customHeight="1" x14ac:dyDescent="0.4">
      <c r="B3623" s="187" t="s">
        <v>446</v>
      </c>
      <c r="C3623" s="187" t="s">
        <v>465</v>
      </c>
      <c r="D3623" s="187" t="s">
        <v>421</v>
      </c>
      <c r="E3623" s="187" t="s">
        <v>404</v>
      </c>
      <c r="F3623" s="187">
        <v>11</v>
      </c>
      <c r="G3623" s="187"/>
      <c r="H3623" s="187"/>
      <c r="I3623" s="187" t="s">
        <v>439</v>
      </c>
      <c r="J3623" s="187" t="s">
        <v>464</v>
      </c>
      <c r="K3623" s="187">
        <v>0.76</v>
      </c>
      <c r="L3623" s="187">
        <v>2.9</v>
      </c>
    </row>
    <row r="3624" spans="2:12" ht="20.100000000000001" customHeight="1" x14ac:dyDescent="0.4">
      <c r="B3624" s="187" t="s">
        <v>446</v>
      </c>
      <c r="C3624" s="187" t="s">
        <v>465</v>
      </c>
      <c r="D3624" s="187" t="s">
        <v>421</v>
      </c>
      <c r="E3624" s="187" t="s">
        <v>444</v>
      </c>
      <c r="F3624" s="187">
        <v>10</v>
      </c>
      <c r="G3624" s="187"/>
      <c r="H3624" s="187"/>
      <c r="I3624" s="187" t="s">
        <v>439</v>
      </c>
      <c r="J3624" s="187" t="s">
        <v>464</v>
      </c>
      <c r="K3624" s="187">
        <v>0.75</v>
      </c>
      <c r="L3624" s="187">
        <v>2.9</v>
      </c>
    </row>
    <row r="3625" spans="2:12" ht="20.100000000000001" customHeight="1" x14ac:dyDescent="0.4">
      <c r="B3625" s="187" t="s">
        <v>446</v>
      </c>
      <c r="C3625" s="187" t="s">
        <v>465</v>
      </c>
      <c r="D3625" s="187" t="s">
        <v>421</v>
      </c>
      <c r="E3625" s="187" t="s">
        <v>434</v>
      </c>
      <c r="F3625" s="187">
        <v>9</v>
      </c>
      <c r="G3625" s="187"/>
      <c r="H3625" s="187"/>
      <c r="I3625" s="187" t="s">
        <v>439</v>
      </c>
      <c r="J3625" s="187" t="s">
        <v>464</v>
      </c>
      <c r="K3625" s="187">
        <v>0.74</v>
      </c>
      <c r="L3625" s="187">
        <v>2.9</v>
      </c>
    </row>
    <row r="3626" spans="2:12" ht="20.100000000000001" customHeight="1" x14ac:dyDescent="0.4">
      <c r="B3626" s="187" t="s">
        <v>446</v>
      </c>
      <c r="C3626" s="187" t="s">
        <v>465</v>
      </c>
      <c r="D3626" s="187" t="s">
        <v>423</v>
      </c>
      <c r="E3626" s="187" t="s">
        <v>444</v>
      </c>
      <c r="F3626" s="187">
        <v>11</v>
      </c>
      <c r="G3626" s="187"/>
      <c r="H3626" s="187"/>
      <c r="I3626" s="187" t="s">
        <v>424</v>
      </c>
      <c r="J3626" s="187" t="s">
        <v>464</v>
      </c>
      <c r="K3626" s="187">
        <v>0.67</v>
      </c>
      <c r="L3626" s="187">
        <v>2.9</v>
      </c>
    </row>
    <row r="3627" spans="2:12" ht="20.100000000000001" customHeight="1" x14ac:dyDescent="0.4">
      <c r="B3627" s="187" t="s">
        <v>446</v>
      </c>
      <c r="C3627" s="187" t="s">
        <v>465</v>
      </c>
      <c r="D3627" s="187" t="s">
        <v>423</v>
      </c>
      <c r="E3627" s="187" t="s">
        <v>434</v>
      </c>
      <c r="F3627" s="187">
        <v>10</v>
      </c>
      <c r="G3627" s="187"/>
      <c r="H3627" s="187"/>
      <c r="I3627" s="187" t="s">
        <v>424</v>
      </c>
      <c r="J3627" s="187" t="s">
        <v>464</v>
      </c>
      <c r="K3627" s="187">
        <v>0.66</v>
      </c>
      <c r="L3627" s="187">
        <v>2.9</v>
      </c>
    </row>
    <row r="3628" spans="2:12" ht="20.100000000000001" customHeight="1" x14ac:dyDescent="0.4">
      <c r="B3628" s="187" t="s">
        <v>446</v>
      </c>
      <c r="C3628" s="187" t="s">
        <v>465</v>
      </c>
      <c r="D3628" s="187" t="s">
        <v>448</v>
      </c>
      <c r="E3628" s="187" t="s">
        <v>404</v>
      </c>
      <c r="F3628" s="187">
        <v>12</v>
      </c>
      <c r="G3628" s="187"/>
      <c r="H3628" s="187"/>
      <c r="I3628" s="187" t="s">
        <v>449</v>
      </c>
      <c r="J3628" s="187" t="s">
        <v>464</v>
      </c>
      <c r="K3628" s="187">
        <v>0.76</v>
      </c>
      <c r="L3628" s="187">
        <v>2.9</v>
      </c>
    </row>
    <row r="3629" spans="2:12" ht="20.100000000000001" customHeight="1" x14ac:dyDescent="0.4">
      <c r="B3629" s="187" t="s">
        <v>446</v>
      </c>
      <c r="C3629" s="187" t="s">
        <v>465</v>
      </c>
      <c r="D3629" s="187" t="s">
        <v>448</v>
      </c>
      <c r="E3629" s="187" t="s">
        <v>444</v>
      </c>
      <c r="F3629" s="187">
        <v>11</v>
      </c>
      <c r="G3629" s="187"/>
      <c r="H3629" s="187"/>
      <c r="I3629" s="187" t="s">
        <v>449</v>
      </c>
      <c r="J3629" s="187" t="s">
        <v>464</v>
      </c>
      <c r="K3629" s="187">
        <v>0.74</v>
      </c>
      <c r="L3629" s="187">
        <v>2.9</v>
      </c>
    </row>
    <row r="3630" spans="2:12" ht="20.100000000000001" customHeight="1" x14ac:dyDescent="0.4">
      <c r="B3630" s="187" t="s">
        <v>446</v>
      </c>
      <c r="C3630" s="187" t="s">
        <v>465</v>
      </c>
      <c r="D3630" s="187" t="s">
        <v>448</v>
      </c>
      <c r="E3630" s="187" t="s">
        <v>434</v>
      </c>
      <c r="F3630" s="187">
        <v>10</v>
      </c>
      <c r="G3630" s="187"/>
      <c r="H3630" s="187"/>
      <c r="I3630" s="187" t="s">
        <v>449</v>
      </c>
      <c r="J3630" s="187" t="s">
        <v>464</v>
      </c>
      <c r="K3630" s="187">
        <v>0.73</v>
      </c>
      <c r="L3630" s="187">
        <v>2.9</v>
      </c>
    </row>
    <row r="3631" spans="2:12" ht="20.100000000000001" customHeight="1" x14ac:dyDescent="0.4">
      <c r="B3631" s="187" t="s">
        <v>446</v>
      </c>
      <c r="C3631" s="187" t="s">
        <v>465</v>
      </c>
      <c r="D3631" s="187" t="s">
        <v>450</v>
      </c>
      <c r="E3631" s="187" t="s">
        <v>404</v>
      </c>
      <c r="F3631" s="187">
        <v>12</v>
      </c>
      <c r="G3631" s="187"/>
      <c r="H3631" s="187"/>
      <c r="I3631" s="187" t="s">
        <v>451</v>
      </c>
      <c r="J3631" s="187" t="s">
        <v>464</v>
      </c>
      <c r="K3631" s="187">
        <v>0.76</v>
      </c>
      <c r="L3631" s="187">
        <v>2.9</v>
      </c>
    </row>
    <row r="3632" spans="2:12" ht="20.100000000000001" customHeight="1" x14ac:dyDescent="0.4">
      <c r="B3632" s="187" t="s">
        <v>446</v>
      </c>
      <c r="C3632" s="187" t="s">
        <v>465</v>
      </c>
      <c r="D3632" s="187" t="s">
        <v>450</v>
      </c>
      <c r="E3632" s="187" t="s">
        <v>444</v>
      </c>
      <c r="F3632" s="187">
        <v>11</v>
      </c>
      <c r="G3632" s="187"/>
      <c r="H3632" s="187"/>
      <c r="I3632" s="187" t="s">
        <v>451</v>
      </c>
      <c r="J3632" s="187" t="s">
        <v>464</v>
      </c>
      <c r="K3632" s="187">
        <v>0.74</v>
      </c>
      <c r="L3632" s="187">
        <v>2.9</v>
      </c>
    </row>
    <row r="3633" spans="2:12" ht="20.100000000000001" customHeight="1" x14ac:dyDescent="0.4">
      <c r="B3633" s="187" t="s">
        <v>446</v>
      </c>
      <c r="C3633" s="187" t="s">
        <v>465</v>
      </c>
      <c r="D3633" s="187" t="s">
        <v>450</v>
      </c>
      <c r="E3633" s="187" t="s">
        <v>434</v>
      </c>
      <c r="F3633" s="187">
        <v>10</v>
      </c>
      <c r="G3633" s="187"/>
      <c r="H3633" s="187"/>
      <c r="I3633" s="187" t="s">
        <v>451</v>
      </c>
      <c r="J3633" s="187" t="s">
        <v>464</v>
      </c>
      <c r="K3633" s="187">
        <v>0.73</v>
      </c>
      <c r="L3633" s="187">
        <v>2.9</v>
      </c>
    </row>
    <row r="3634" spans="2:12" ht="20.100000000000001" customHeight="1" x14ac:dyDescent="0.4">
      <c r="B3634" s="187" t="s">
        <v>446</v>
      </c>
      <c r="C3634" s="187" t="s">
        <v>465</v>
      </c>
      <c r="D3634" s="187" t="s">
        <v>399</v>
      </c>
      <c r="E3634" s="187" t="s">
        <v>404</v>
      </c>
      <c r="F3634" s="187">
        <v>12</v>
      </c>
      <c r="G3634" s="187"/>
      <c r="H3634" s="187"/>
      <c r="I3634" s="187" t="s">
        <v>404</v>
      </c>
      <c r="J3634" s="187" t="s">
        <v>464</v>
      </c>
      <c r="K3634" s="187">
        <v>0.8</v>
      </c>
      <c r="L3634" s="187">
        <v>2.9</v>
      </c>
    </row>
    <row r="3635" spans="2:12" ht="20.100000000000001" customHeight="1" x14ac:dyDescent="0.4">
      <c r="B3635" s="187" t="s">
        <v>446</v>
      </c>
      <c r="C3635" s="187" t="s">
        <v>465</v>
      </c>
      <c r="D3635" s="187" t="s">
        <v>405</v>
      </c>
      <c r="E3635" s="187" t="s">
        <v>406</v>
      </c>
      <c r="F3635" s="187">
        <v>11</v>
      </c>
      <c r="G3635" s="187"/>
      <c r="H3635" s="187"/>
      <c r="I3635" s="187" t="s">
        <v>404</v>
      </c>
      <c r="J3635" s="187" t="s">
        <v>464</v>
      </c>
      <c r="K3635" s="187">
        <v>0.78</v>
      </c>
      <c r="L3635" s="187">
        <v>2.9</v>
      </c>
    </row>
    <row r="3636" spans="2:12" ht="20.100000000000001" customHeight="1" x14ac:dyDescent="0.4">
      <c r="B3636" s="187" t="s">
        <v>446</v>
      </c>
      <c r="C3636" s="187" t="s">
        <v>465</v>
      </c>
      <c r="D3636" s="187" t="s">
        <v>453</v>
      </c>
      <c r="E3636" s="187" t="s">
        <v>404</v>
      </c>
      <c r="F3636" s="187">
        <v>11</v>
      </c>
      <c r="G3636" s="187"/>
      <c r="H3636" s="187"/>
      <c r="I3636" s="187" t="s">
        <v>454</v>
      </c>
      <c r="J3636" s="187" t="s">
        <v>464</v>
      </c>
      <c r="K3636" s="187">
        <v>0.79</v>
      </c>
      <c r="L3636" s="187">
        <v>2.9</v>
      </c>
    </row>
    <row r="3637" spans="2:12" ht="20.100000000000001" customHeight="1" x14ac:dyDescent="0.4">
      <c r="B3637" s="187" t="s">
        <v>446</v>
      </c>
      <c r="C3637" s="187" t="s">
        <v>465</v>
      </c>
      <c r="D3637" s="187" t="s">
        <v>455</v>
      </c>
      <c r="E3637" s="187" t="s">
        <v>404</v>
      </c>
      <c r="F3637" s="187">
        <v>11</v>
      </c>
      <c r="G3637" s="187"/>
      <c r="H3637" s="187"/>
      <c r="I3637" s="187" t="s">
        <v>456</v>
      </c>
      <c r="J3637" s="187" t="s">
        <v>464</v>
      </c>
      <c r="K3637" s="187">
        <v>0.79</v>
      </c>
      <c r="L3637" s="187">
        <v>2.9</v>
      </c>
    </row>
    <row r="3638" spans="2:12" ht="20.100000000000001" customHeight="1" x14ac:dyDescent="0.4">
      <c r="B3638" s="187" t="s">
        <v>446</v>
      </c>
      <c r="C3638" s="187" t="s">
        <v>465</v>
      </c>
      <c r="D3638" s="187" t="s">
        <v>405</v>
      </c>
      <c r="E3638" s="187" t="s">
        <v>404</v>
      </c>
      <c r="F3638" s="187">
        <v>11</v>
      </c>
      <c r="G3638" s="187"/>
      <c r="H3638" s="187"/>
      <c r="I3638" s="187" t="s">
        <v>406</v>
      </c>
      <c r="J3638" s="187" t="s">
        <v>464</v>
      </c>
      <c r="K3638" s="187">
        <v>0.79</v>
      </c>
      <c r="L3638" s="187">
        <v>2.9</v>
      </c>
    </row>
    <row r="3639" spans="2:12" ht="20.100000000000001" customHeight="1" x14ac:dyDescent="0.4">
      <c r="B3639" s="187" t="s">
        <v>446</v>
      </c>
      <c r="C3639" s="187" t="s">
        <v>465</v>
      </c>
      <c r="D3639" s="187" t="s">
        <v>399</v>
      </c>
      <c r="E3639" s="187" t="s">
        <v>434</v>
      </c>
      <c r="F3639" s="187">
        <v>8</v>
      </c>
      <c r="G3639" s="187"/>
      <c r="H3639" s="187"/>
      <c r="I3639" s="187" t="s">
        <v>434</v>
      </c>
      <c r="J3639" s="187" t="s">
        <v>433</v>
      </c>
      <c r="K3639" s="187">
        <v>0.76</v>
      </c>
      <c r="L3639" s="187">
        <v>2.9</v>
      </c>
    </row>
    <row r="3640" spans="2:12" ht="20.100000000000001" customHeight="1" x14ac:dyDescent="0.4">
      <c r="B3640" s="187" t="s">
        <v>446</v>
      </c>
      <c r="C3640" s="187" t="s">
        <v>465</v>
      </c>
      <c r="D3640" s="187" t="s">
        <v>405</v>
      </c>
      <c r="E3640" s="187" t="s">
        <v>406</v>
      </c>
      <c r="F3640" s="187">
        <v>8</v>
      </c>
      <c r="G3640" s="187"/>
      <c r="H3640" s="187"/>
      <c r="I3640" s="187" t="s">
        <v>442</v>
      </c>
      <c r="J3640" s="187" t="s">
        <v>433</v>
      </c>
      <c r="K3640" s="187">
        <v>0.77</v>
      </c>
      <c r="L3640" s="187">
        <v>2.9</v>
      </c>
    </row>
    <row r="3641" spans="2:12" ht="20.100000000000001" customHeight="1" x14ac:dyDescent="0.4">
      <c r="B3641" s="187" t="s">
        <v>446</v>
      </c>
      <c r="C3641" s="187" t="s">
        <v>465</v>
      </c>
      <c r="D3641" s="187" t="s">
        <v>408</v>
      </c>
      <c r="E3641" s="187" t="s">
        <v>409</v>
      </c>
      <c r="F3641" s="187">
        <v>8</v>
      </c>
      <c r="G3641" s="187"/>
      <c r="H3641" s="187"/>
      <c r="I3641" s="187" t="s">
        <v>434</v>
      </c>
      <c r="J3641" s="187" t="s">
        <v>433</v>
      </c>
      <c r="K3641" s="187">
        <v>0.76</v>
      </c>
      <c r="L3641" s="187">
        <v>2.9</v>
      </c>
    </row>
    <row r="3642" spans="2:12" ht="20.100000000000001" customHeight="1" x14ac:dyDescent="0.4">
      <c r="B3642" s="187" t="s">
        <v>446</v>
      </c>
      <c r="C3642" s="187" t="s">
        <v>465</v>
      </c>
      <c r="D3642" s="187" t="s">
        <v>419</v>
      </c>
      <c r="E3642" s="187" t="s">
        <v>420</v>
      </c>
      <c r="F3642" s="187">
        <v>8</v>
      </c>
      <c r="G3642" s="187"/>
      <c r="H3642" s="187"/>
      <c r="I3642" s="187" t="s">
        <v>404</v>
      </c>
      <c r="J3642" s="187" t="s">
        <v>433</v>
      </c>
      <c r="K3642" s="187">
        <v>0.73</v>
      </c>
      <c r="L3642" s="187">
        <v>2.9</v>
      </c>
    </row>
    <row r="3643" spans="2:12" ht="20.100000000000001" customHeight="1" x14ac:dyDescent="0.4">
      <c r="B3643" s="187" t="s">
        <v>446</v>
      </c>
      <c r="C3643" s="187" t="s">
        <v>465</v>
      </c>
      <c r="D3643" s="187" t="s">
        <v>419</v>
      </c>
      <c r="E3643" s="187" t="s">
        <v>420</v>
      </c>
      <c r="F3643" s="187">
        <v>7</v>
      </c>
      <c r="G3643" s="187"/>
      <c r="H3643" s="187"/>
      <c r="I3643" s="187" t="s">
        <v>444</v>
      </c>
      <c r="J3643" s="187" t="s">
        <v>433</v>
      </c>
      <c r="K3643" s="187">
        <v>0.72</v>
      </c>
      <c r="L3643" s="187">
        <v>2.9</v>
      </c>
    </row>
    <row r="3644" spans="2:12" ht="20.100000000000001" customHeight="1" x14ac:dyDescent="0.4">
      <c r="B3644" s="187" t="s">
        <v>446</v>
      </c>
      <c r="C3644" s="187" t="s">
        <v>465</v>
      </c>
      <c r="D3644" s="187" t="s">
        <v>419</v>
      </c>
      <c r="E3644" s="187" t="s">
        <v>438</v>
      </c>
      <c r="F3644" s="187">
        <v>7</v>
      </c>
      <c r="G3644" s="187"/>
      <c r="H3644" s="187"/>
      <c r="I3644" s="187" t="s">
        <v>404</v>
      </c>
      <c r="J3644" s="187" t="s">
        <v>433</v>
      </c>
      <c r="K3644" s="187">
        <v>0.71</v>
      </c>
      <c r="L3644" s="187">
        <v>2.9</v>
      </c>
    </row>
    <row r="3645" spans="2:12" ht="20.100000000000001" customHeight="1" x14ac:dyDescent="0.4">
      <c r="B3645" s="187" t="s">
        <v>446</v>
      </c>
      <c r="C3645" s="187" t="s">
        <v>465</v>
      </c>
      <c r="D3645" s="187" t="s">
        <v>421</v>
      </c>
      <c r="E3645" s="187" t="s">
        <v>422</v>
      </c>
      <c r="F3645" s="187">
        <v>8</v>
      </c>
      <c r="G3645" s="187"/>
      <c r="H3645" s="187"/>
      <c r="I3645" s="187" t="s">
        <v>404</v>
      </c>
      <c r="J3645" s="187" t="s">
        <v>433</v>
      </c>
      <c r="K3645" s="187">
        <v>0.72</v>
      </c>
      <c r="L3645" s="187">
        <v>2.9</v>
      </c>
    </row>
    <row r="3646" spans="2:12" ht="20.100000000000001" customHeight="1" x14ac:dyDescent="0.4">
      <c r="B3646" s="187" t="s">
        <v>446</v>
      </c>
      <c r="C3646" s="187" t="s">
        <v>465</v>
      </c>
      <c r="D3646" s="187" t="s">
        <v>421</v>
      </c>
      <c r="E3646" s="187" t="s">
        <v>422</v>
      </c>
      <c r="F3646" s="187">
        <v>7</v>
      </c>
      <c r="G3646" s="187"/>
      <c r="H3646" s="187"/>
      <c r="I3646" s="187" t="s">
        <v>444</v>
      </c>
      <c r="J3646" s="187" t="s">
        <v>433</v>
      </c>
      <c r="K3646" s="187">
        <v>0.71</v>
      </c>
      <c r="L3646" s="187">
        <v>2.9</v>
      </c>
    </row>
    <row r="3647" spans="2:12" ht="20.100000000000001" customHeight="1" x14ac:dyDescent="0.4">
      <c r="B3647" s="187" t="s">
        <v>446</v>
      </c>
      <c r="C3647" s="187" t="s">
        <v>465</v>
      </c>
      <c r="D3647" s="187" t="s">
        <v>421</v>
      </c>
      <c r="E3647" s="187" t="s">
        <v>439</v>
      </c>
      <c r="F3647" s="187">
        <v>7</v>
      </c>
      <c r="G3647" s="187"/>
      <c r="H3647" s="187"/>
      <c r="I3647" s="187" t="s">
        <v>404</v>
      </c>
      <c r="J3647" s="187" t="s">
        <v>433</v>
      </c>
      <c r="K3647" s="187">
        <v>0.71</v>
      </c>
      <c r="L3647" s="187">
        <v>2.9</v>
      </c>
    </row>
    <row r="3648" spans="2:12" ht="20.100000000000001" customHeight="1" x14ac:dyDescent="0.4">
      <c r="B3648" s="187" t="s">
        <v>446</v>
      </c>
      <c r="C3648" s="187" t="s">
        <v>465</v>
      </c>
      <c r="D3648" s="187" t="s">
        <v>448</v>
      </c>
      <c r="E3648" s="187" t="s">
        <v>449</v>
      </c>
      <c r="F3648" s="187">
        <v>8</v>
      </c>
      <c r="G3648" s="187"/>
      <c r="H3648" s="187"/>
      <c r="I3648" s="187" t="s">
        <v>404</v>
      </c>
      <c r="J3648" s="187" t="s">
        <v>433</v>
      </c>
      <c r="K3648" s="187">
        <v>0.7</v>
      </c>
      <c r="L3648" s="187">
        <v>2.9</v>
      </c>
    </row>
    <row r="3649" spans="2:12" ht="20.100000000000001" customHeight="1" x14ac:dyDescent="0.4">
      <c r="B3649" s="187" t="s">
        <v>446</v>
      </c>
      <c r="C3649" s="187" t="s">
        <v>465</v>
      </c>
      <c r="D3649" s="187" t="s">
        <v>450</v>
      </c>
      <c r="E3649" s="187" t="s">
        <v>451</v>
      </c>
      <c r="F3649" s="187">
        <v>8</v>
      </c>
      <c r="G3649" s="187"/>
      <c r="H3649" s="187"/>
      <c r="I3649" s="187" t="s">
        <v>404</v>
      </c>
      <c r="J3649" s="187" t="s">
        <v>433</v>
      </c>
      <c r="K3649" s="187">
        <v>0.7</v>
      </c>
      <c r="L3649" s="187">
        <v>2.9</v>
      </c>
    </row>
    <row r="3650" spans="2:12" ht="20.100000000000001" customHeight="1" x14ac:dyDescent="0.4">
      <c r="B3650" s="187" t="s">
        <v>446</v>
      </c>
      <c r="C3650" s="187" t="s">
        <v>465</v>
      </c>
      <c r="D3650" s="187" t="s">
        <v>405</v>
      </c>
      <c r="E3650" s="187" t="s">
        <v>442</v>
      </c>
      <c r="F3650" s="187">
        <v>8</v>
      </c>
      <c r="G3650" s="187"/>
      <c r="H3650" s="187"/>
      <c r="I3650" s="187" t="s">
        <v>406</v>
      </c>
      <c r="J3650" s="187" t="s">
        <v>433</v>
      </c>
      <c r="K3650" s="187">
        <v>0.76</v>
      </c>
      <c r="L3650" s="187">
        <v>2.9</v>
      </c>
    </row>
    <row r="3651" spans="2:12" ht="20.100000000000001" customHeight="1" x14ac:dyDescent="0.4">
      <c r="B3651" s="187" t="s">
        <v>446</v>
      </c>
      <c r="C3651" s="187" t="s">
        <v>465</v>
      </c>
      <c r="D3651" s="187" t="s">
        <v>408</v>
      </c>
      <c r="E3651" s="187" t="s">
        <v>434</v>
      </c>
      <c r="F3651" s="187">
        <v>8</v>
      </c>
      <c r="G3651" s="187"/>
      <c r="H3651" s="187"/>
      <c r="I3651" s="187" t="s">
        <v>409</v>
      </c>
      <c r="J3651" s="187" t="s">
        <v>433</v>
      </c>
      <c r="K3651" s="187">
        <v>0.76</v>
      </c>
      <c r="L3651" s="187">
        <v>2.9</v>
      </c>
    </row>
    <row r="3652" spans="2:12" ht="20.100000000000001" customHeight="1" x14ac:dyDescent="0.4">
      <c r="B3652" s="187" t="s">
        <v>446</v>
      </c>
      <c r="C3652" s="187" t="s">
        <v>465</v>
      </c>
      <c r="D3652" s="187" t="s">
        <v>419</v>
      </c>
      <c r="E3652" s="187" t="s">
        <v>404</v>
      </c>
      <c r="F3652" s="187">
        <v>8</v>
      </c>
      <c r="G3652" s="187"/>
      <c r="H3652" s="187"/>
      <c r="I3652" s="187" t="s">
        <v>420</v>
      </c>
      <c r="J3652" s="187" t="s">
        <v>433</v>
      </c>
      <c r="K3652" s="187">
        <v>0.77</v>
      </c>
      <c r="L3652" s="187">
        <v>2.9</v>
      </c>
    </row>
    <row r="3653" spans="2:12" ht="20.100000000000001" customHeight="1" x14ac:dyDescent="0.4">
      <c r="B3653" s="187" t="s">
        <v>446</v>
      </c>
      <c r="C3653" s="187" t="s">
        <v>465</v>
      </c>
      <c r="D3653" s="187" t="s">
        <v>419</v>
      </c>
      <c r="E3653" s="187" t="s">
        <v>444</v>
      </c>
      <c r="F3653" s="187">
        <v>7</v>
      </c>
      <c r="G3653" s="187"/>
      <c r="H3653" s="187"/>
      <c r="I3653" s="187" t="s">
        <v>420</v>
      </c>
      <c r="J3653" s="187" t="s">
        <v>433</v>
      </c>
      <c r="K3653" s="187">
        <v>0.76</v>
      </c>
      <c r="L3653" s="187">
        <v>2.9</v>
      </c>
    </row>
    <row r="3654" spans="2:12" ht="20.100000000000001" customHeight="1" x14ac:dyDescent="0.4">
      <c r="B3654" s="187" t="s">
        <v>446</v>
      </c>
      <c r="C3654" s="187" t="s">
        <v>465</v>
      </c>
      <c r="D3654" s="187" t="s">
        <v>419</v>
      </c>
      <c r="E3654" s="187" t="s">
        <v>404</v>
      </c>
      <c r="F3654" s="187">
        <v>7</v>
      </c>
      <c r="G3654" s="187"/>
      <c r="H3654" s="187"/>
      <c r="I3654" s="187" t="s">
        <v>438</v>
      </c>
      <c r="J3654" s="187" t="s">
        <v>433</v>
      </c>
      <c r="K3654" s="187">
        <v>0.76</v>
      </c>
      <c r="L3654" s="187">
        <v>2.9</v>
      </c>
    </row>
    <row r="3655" spans="2:12" ht="20.100000000000001" customHeight="1" x14ac:dyDescent="0.4">
      <c r="B3655" s="187" t="s">
        <v>446</v>
      </c>
      <c r="C3655" s="187" t="s">
        <v>465</v>
      </c>
      <c r="D3655" s="187" t="s">
        <v>421</v>
      </c>
      <c r="E3655" s="187" t="s">
        <v>404</v>
      </c>
      <c r="F3655" s="187">
        <v>8</v>
      </c>
      <c r="G3655" s="187"/>
      <c r="H3655" s="187"/>
      <c r="I3655" s="187" t="s">
        <v>422</v>
      </c>
      <c r="J3655" s="187" t="s">
        <v>433</v>
      </c>
      <c r="K3655" s="187">
        <v>0.77</v>
      </c>
      <c r="L3655" s="187">
        <v>2.9</v>
      </c>
    </row>
    <row r="3656" spans="2:12" ht="20.100000000000001" customHeight="1" x14ac:dyDescent="0.4">
      <c r="B3656" s="187" t="s">
        <v>446</v>
      </c>
      <c r="C3656" s="187" t="s">
        <v>465</v>
      </c>
      <c r="D3656" s="187" t="s">
        <v>421</v>
      </c>
      <c r="E3656" s="187" t="s">
        <v>444</v>
      </c>
      <c r="F3656" s="187">
        <v>7</v>
      </c>
      <c r="G3656" s="187"/>
      <c r="H3656" s="187"/>
      <c r="I3656" s="187" t="s">
        <v>422</v>
      </c>
      <c r="J3656" s="187" t="s">
        <v>433</v>
      </c>
      <c r="K3656" s="187">
        <v>0.75</v>
      </c>
      <c r="L3656" s="187">
        <v>2.9</v>
      </c>
    </row>
    <row r="3657" spans="2:12" ht="20.100000000000001" customHeight="1" x14ac:dyDescent="0.4">
      <c r="B3657" s="187" t="s">
        <v>446</v>
      </c>
      <c r="C3657" s="187" t="s">
        <v>465</v>
      </c>
      <c r="D3657" s="187" t="s">
        <v>421</v>
      </c>
      <c r="E3657" s="187" t="s">
        <v>404</v>
      </c>
      <c r="F3657" s="187">
        <v>7</v>
      </c>
      <c r="G3657" s="187"/>
      <c r="H3657" s="187"/>
      <c r="I3657" s="187" t="s">
        <v>439</v>
      </c>
      <c r="J3657" s="187" t="s">
        <v>433</v>
      </c>
      <c r="K3657" s="187">
        <v>0.76</v>
      </c>
      <c r="L3657" s="187">
        <v>2.9</v>
      </c>
    </row>
    <row r="3658" spans="2:12" ht="20.100000000000001" customHeight="1" x14ac:dyDescent="0.4">
      <c r="B3658" s="187" t="s">
        <v>446</v>
      </c>
      <c r="C3658" s="187" t="s">
        <v>465</v>
      </c>
      <c r="D3658" s="187" t="s">
        <v>448</v>
      </c>
      <c r="E3658" s="187" t="s">
        <v>404</v>
      </c>
      <c r="F3658" s="187">
        <v>8</v>
      </c>
      <c r="G3658" s="187"/>
      <c r="H3658" s="187"/>
      <c r="I3658" s="187" t="s">
        <v>449</v>
      </c>
      <c r="J3658" s="187" t="s">
        <v>433</v>
      </c>
      <c r="K3658" s="187">
        <v>0.76</v>
      </c>
      <c r="L3658" s="187">
        <v>2.9</v>
      </c>
    </row>
    <row r="3659" spans="2:12" ht="20.100000000000001" customHeight="1" x14ac:dyDescent="0.4">
      <c r="B3659" s="187" t="s">
        <v>446</v>
      </c>
      <c r="C3659" s="187" t="s">
        <v>465</v>
      </c>
      <c r="D3659" s="187" t="s">
        <v>450</v>
      </c>
      <c r="E3659" s="187" t="s">
        <v>404</v>
      </c>
      <c r="F3659" s="187">
        <v>8</v>
      </c>
      <c r="G3659" s="187"/>
      <c r="H3659" s="187"/>
      <c r="I3659" s="187" t="s">
        <v>451</v>
      </c>
      <c r="J3659" s="187" t="s">
        <v>433</v>
      </c>
      <c r="K3659" s="187">
        <v>0.76</v>
      </c>
      <c r="L3659" s="187">
        <v>2.9</v>
      </c>
    </row>
    <row r="3660" spans="2:12" ht="20.100000000000001" customHeight="1" x14ac:dyDescent="0.4">
      <c r="B3660" s="187" t="s">
        <v>446</v>
      </c>
      <c r="C3660" s="187" t="s">
        <v>465</v>
      </c>
      <c r="D3660" s="187" t="s">
        <v>399</v>
      </c>
      <c r="E3660" s="187" t="s">
        <v>444</v>
      </c>
      <c r="F3660" s="187">
        <v>12</v>
      </c>
      <c r="G3660" s="187"/>
      <c r="H3660" s="187"/>
      <c r="I3660" s="187" t="s">
        <v>444</v>
      </c>
      <c r="J3660" s="187" t="s">
        <v>464</v>
      </c>
      <c r="K3660" s="187">
        <v>0.78</v>
      </c>
      <c r="L3660" s="187">
        <v>2.9</v>
      </c>
    </row>
    <row r="3661" spans="2:12" ht="20.100000000000001" customHeight="1" x14ac:dyDescent="0.4">
      <c r="B3661" s="187" t="s">
        <v>446</v>
      </c>
      <c r="C3661" s="187" t="s">
        <v>465</v>
      </c>
      <c r="D3661" s="187" t="s">
        <v>405</v>
      </c>
      <c r="E3661" s="187" t="s">
        <v>406</v>
      </c>
      <c r="F3661" s="187">
        <v>12</v>
      </c>
      <c r="G3661" s="187"/>
      <c r="H3661" s="187"/>
      <c r="I3661" s="187" t="s">
        <v>404</v>
      </c>
      <c r="J3661" s="187" t="s">
        <v>464</v>
      </c>
      <c r="K3661" s="187">
        <v>0.78</v>
      </c>
      <c r="L3661" s="187">
        <v>2.9</v>
      </c>
    </row>
    <row r="3662" spans="2:12" ht="20.100000000000001" customHeight="1" x14ac:dyDescent="0.4">
      <c r="B3662" s="187" t="s">
        <v>446</v>
      </c>
      <c r="C3662" s="187" t="s">
        <v>465</v>
      </c>
      <c r="D3662" s="187" t="s">
        <v>405</v>
      </c>
      <c r="E3662" s="187" t="s">
        <v>406</v>
      </c>
      <c r="F3662" s="187">
        <v>12</v>
      </c>
      <c r="G3662" s="187"/>
      <c r="H3662" s="187"/>
      <c r="I3662" s="187" t="s">
        <v>444</v>
      </c>
      <c r="J3662" s="187" t="s">
        <v>464</v>
      </c>
      <c r="K3662" s="187">
        <v>0.78</v>
      </c>
      <c r="L3662" s="187">
        <v>2.9</v>
      </c>
    </row>
    <row r="3663" spans="2:12" ht="20.100000000000001" customHeight="1" x14ac:dyDescent="0.4">
      <c r="B3663" s="187" t="s">
        <v>446</v>
      </c>
      <c r="C3663" s="187" t="s">
        <v>465</v>
      </c>
      <c r="D3663" s="187" t="s">
        <v>405</v>
      </c>
      <c r="E3663" s="187" t="s">
        <v>406</v>
      </c>
      <c r="F3663" s="187">
        <v>12</v>
      </c>
      <c r="G3663" s="187"/>
      <c r="H3663" s="187"/>
      <c r="I3663" s="187" t="s">
        <v>434</v>
      </c>
      <c r="J3663" s="187" t="s">
        <v>464</v>
      </c>
      <c r="K3663" s="187">
        <v>0.77</v>
      </c>
      <c r="L3663" s="187">
        <v>2.9</v>
      </c>
    </row>
    <row r="3664" spans="2:12" ht="20.100000000000001" customHeight="1" x14ac:dyDescent="0.4">
      <c r="B3664" s="187" t="s">
        <v>446</v>
      </c>
      <c r="C3664" s="187" t="s">
        <v>465</v>
      </c>
      <c r="D3664" s="187" t="s">
        <v>405</v>
      </c>
      <c r="E3664" s="187" t="s">
        <v>406</v>
      </c>
      <c r="F3664" s="187">
        <v>12</v>
      </c>
      <c r="G3664" s="187"/>
      <c r="H3664" s="187"/>
      <c r="I3664" s="187" t="s">
        <v>442</v>
      </c>
      <c r="J3664" s="187" t="s">
        <v>464</v>
      </c>
      <c r="K3664" s="187">
        <v>0.77</v>
      </c>
      <c r="L3664" s="187">
        <v>2.9</v>
      </c>
    </row>
    <row r="3665" spans="2:12" ht="20.100000000000001" customHeight="1" x14ac:dyDescent="0.4">
      <c r="B3665" s="187" t="s">
        <v>446</v>
      </c>
      <c r="C3665" s="187" t="s">
        <v>465</v>
      </c>
      <c r="D3665" s="187" t="s">
        <v>405</v>
      </c>
      <c r="E3665" s="187" t="s">
        <v>435</v>
      </c>
      <c r="F3665" s="187">
        <v>10</v>
      </c>
      <c r="G3665" s="187"/>
      <c r="H3665" s="187"/>
      <c r="I3665" s="187" t="s">
        <v>442</v>
      </c>
      <c r="J3665" s="187" t="s">
        <v>464</v>
      </c>
      <c r="K3665" s="187">
        <v>0.75</v>
      </c>
      <c r="L3665" s="187">
        <v>2.9</v>
      </c>
    </row>
    <row r="3666" spans="2:12" ht="20.100000000000001" customHeight="1" x14ac:dyDescent="0.4">
      <c r="B3666" s="187" t="s">
        <v>446</v>
      </c>
      <c r="C3666" s="187" t="s">
        <v>465</v>
      </c>
      <c r="D3666" s="187" t="s">
        <v>408</v>
      </c>
      <c r="E3666" s="187" t="s">
        <v>409</v>
      </c>
      <c r="F3666" s="187">
        <v>12</v>
      </c>
      <c r="G3666" s="187"/>
      <c r="H3666" s="187"/>
      <c r="I3666" s="187" t="s">
        <v>404</v>
      </c>
      <c r="J3666" s="187" t="s">
        <v>464</v>
      </c>
      <c r="K3666" s="187">
        <v>0.77</v>
      </c>
      <c r="L3666" s="187">
        <v>2.9</v>
      </c>
    </row>
    <row r="3667" spans="2:12" ht="20.100000000000001" customHeight="1" x14ac:dyDescent="0.4">
      <c r="B3667" s="187" t="s">
        <v>446</v>
      </c>
      <c r="C3667" s="187" t="s">
        <v>465</v>
      </c>
      <c r="D3667" s="187" t="s">
        <v>408</v>
      </c>
      <c r="E3667" s="187" t="s">
        <v>409</v>
      </c>
      <c r="F3667" s="187">
        <v>12</v>
      </c>
      <c r="G3667" s="187"/>
      <c r="H3667" s="187"/>
      <c r="I3667" s="187" t="s">
        <v>444</v>
      </c>
      <c r="J3667" s="187" t="s">
        <v>464</v>
      </c>
      <c r="K3667" s="187">
        <v>0.77</v>
      </c>
      <c r="L3667" s="187">
        <v>2.9</v>
      </c>
    </row>
    <row r="3668" spans="2:12" ht="20.100000000000001" customHeight="1" x14ac:dyDescent="0.4">
      <c r="B3668" s="187" t="s">
        <v>446</v>
      </c>
      <c r="C3668" s="187" t="s">
        <v>465</v>
      </c>
      <c r="D3668" s="187" t="s">
        <v>453</v>
      </c>
      <c r="E3668" s="187" t="s">
        <v>404</v>
      </c>
      <c r="F3668" s="187">
        <v>12</v>
      </c>
      <c r="G3668" s="187"/>
      <c r="H3668" s="187"/>
      <c r="I3668" s="187" t="s">
        <v>454</v>
      </c>
      <c r="J3668" s="187" t="s">
        <v>464</v>
      </c>
      <c r="K3668" s="187">
        <v>0.79</v>
      </c>
      <c r="L3668" s="187">
        <v>2.9</v>
      </c>
    </row>
    <row r="3669" spans="2:12" ht="20.100000000000001" customHeight="1" x14ac:dyDescent="0.4">
      <c r="B3669" s="187" t="s">
        <v>446</v>
      </c>
      <c r="C3669" s="187" t="s">
        <v>465</v>
      </c>
      <c r="D3669" s="187" t="s">
        <v>453</v>
      </c>
      <c r="E3669" s="187" t="s">
        <v>444</v>
      </c>
      <c r="F3669" s="187">
        <v>12</v>
      </c>
      <c r="G3669" s="187"/>
      <c r="H3669" s="187"/>
      <c r="I3669" s="187" t="s">
        <v>454</v>
      </c>
      <c r="J3669" s="187" t="s">
        <v>464</v>
      </c>
      <c r="K3669" s="187">
        <v>0.78</v>
      </c>
      <c r="L3669" s="187">
        <v>2.9</v>
      </c>
    </row>
    <row r="3670" spans="2:12" ht="20.100000000000001" customHeight="1" x14ac:dyDescent="0.4">
      <c r="B3670" s="187" t="s">
        <v>446</v>
      </c>
      <c r="C3670" s="187" t="s">
        <v>465</v>
      </c>
      <c r="D3670" s="187" t="s">
        <v>453</v>
      </c>
      <c r="E3670" s="187" t="s">
        <v>434</v>
      </c>
      <c r="F3670" s="187">
        <v>12</v>
      </c>
      <c r="G3670" s="187"/>
      <c r="H3670" s="187"/>
      <c r="I3670" s="187" t="s">
        <v>454</v>
      </c>
      <c r="J3670" s="187" t="s">
        <v>464</v>
      </c>
      <c r="K3670" s="187">
        <v>0.77</v>
      </c>
      <c r="L3670" s="187">
        <v>2.9</v>
      </c>
    </row>
    <row r="3671" spans="2:12" ht="20.100000000000001" customHeight="1" x14ac:dyDescent="0.4">
      <c r="B3671" s="187" t="s">
        <v>446</v>
      </c>
      <c r="C3671" s="187" t="s">
        <v>465</v>
      </c>
      <c r="D3671" s="187" t="s">
        <v>455</v>
      </c>
      <c r="E3671" s="187" t="s">
        <v>404</v>
      </c>
      <c r="F3671" s="187">
        <v>12</v>
      </c>
      <c r="G3671" s="187"/>
      <c r="H3671" s="187"/>
      <c r="I3671" s="187" t="s">
        <v>456</v>
      </c>
      <c r="J3671" s="187" t="s">
        <v>464</v>
      </c>
      <c r="K3671" s="187">
        <v>0.79</v>
      </c>
      <c r="L3671" s="187">
        <v>2.9</v>
      </c>
    </row>
    <row r="3672" spans="2:12" ht="20.100000000000001" customHeight="1" x14ac:dyDescent="0.4">
      <c r="B3672" s="187" t="s">
        <v>446</v>
      </c>
      <c r="C3672" s="187" t="s">
        <v>465</v>
      </c>
      <c r="D3672" s="187" t="s">
        <v>455</v>
      </c>
      <c r="E3672" s="187" t="s">
        <v>444</v>
      </c>
      <c r="F3672" s="187">
        <v>12</v>
      </c>
      <c r="G3672" s="187"/>
      <c r="H3672" s="187"/>
      <c r="I3672" s="187" t="s">
        <v>456</v>
      </c>
      <c r="J3672" s="187" t="s">
        <v>464</v>
      </c>
      <c r="K3672" s="187">
        <v>0.78</v>
      </c>
      <c r="L3672" s="187">
        <v>2.9</v>
      </c>
    </row>
    <row r="3673" spans="2:12" ht="20.100000000000001" customHeight="1" x14ac:dyDescent="0.4">
      <c r="B3673" s="187" t="s">
        <v>446</v>
      </c>
      <c r="C3673" s="187" t="s">
        <v>465</v>
      </c>
      <c r="D3673" s="187" t="s">
        <v>455</v>
      </c>
      <c r="E3673" s="187" t="s">
        <v>434</v>
      </c>
      <c r="F3673" s="187">
        <v>12</v>
      </c>
      <c r="G3673" s="187"/>
      <c r="H3673" s="187"/>
      <c r="I3673" s="187" t="s">
        <v>456</v>
      </c>
      <c r="J3673" s="187" t="s">
        <v>464</v>
      </c>
      <c r="K3673" s="187">
        <v>0.77</v>
      </c>
      <c r="L3673" s="187">
        <v>2.9</v>
      </c>
    </row>
    <row r="3674" spans="2:12" ht="20.100000000000001" customHeight="1" x14ac:dyDescent="0.4">
      <c r="B3674" s="187" t="s">
        <v>446</v>
      </c>
      <c r="C3674" s="187" t="s">
        <v>465</v>
      </c>
      <c r="D3674" s="187" t="s">
        <v>405</v>
      </c>
      <c r="E3674" s="187" t="s">
        <v>404</v>
      </c>
      <c r="F3674" s="187">
        <v>12</v>
      </c>
      <c r="G3674" s="187"/>
      <c r="H3674" s="187"/>
      <c r="I3674" s="187" t="s">
        <v>406</v>
      </c>
      <c r="J3674" s="187" t="s">
        <v>464</v>
      </c>
      <c r="K3674" s="187">
        <v>0.79</v>
      </c>
      <c r="L3674" s="187">
        <v>2.9</v>
      </c>
    </row>
    <row r="3675" spans="2:12" ht="20.100000000000001" customHeight="1" x14ac:dyDescent="0.4">
      <c r="B3675" s="187" t="s">
        <v>446</v>
      </c>
      <c r="C3675" s="187" t="s">
        <v>465</v>
      </c>
      <c r="D3675" s="187" t="s">
        <v>405</v>
      </c>
      <c r="E3675" s="187" t="s">
        <v>444</v>
      </c>
      <c r="F3675" s="187">
        <v>12</v>
      </c>
      <c r="G3675" s="187"/>
      <c r="H3675" s="187"/>
      <c r="I3675" s="187" t="s">
        <v>406</v>
      </c>
      <c r="J3675" s="187" t="s">
        <v>464</v>
      </c>
      <c r="K3675" s="187">
        <v>0.78</v>
      </c>
      <c r="L3675" s="187">
        <v>2.9</v>
      </c>
    </row>
    <row r="3676" spans="2:12" ht="20.100000000000001" customHeight="1" x14ac:dyDescent="0.4">
      <c r="B3676" s="187" t="s">
        <v>446</v>
      </c>
      <c r="C3676" s="187" t="s">
        <v>465</v>
      </c>
      <c r="D3676" s="187" t="s">
        <v>405</v>
      </c>
      <c r="E3676" s="187" t="s">
        <v>434</v>
      </c>
      <c r="F3676" s="187">
        <v>12</v>
      </c>
      <c r="G3676" s="187"/>
      <c r="H3676" s="187"/>
      <c r="I3676" s="187" t="s">
        <v>406</v>
      </c>
      <c r="J3676" s="187" t="s">
        <v>464</v>
      </c>
      <c r="K3676" s="187">
        <v>0.77</v>
      </c>
      <c r="L3676" s="187">
        <v>2.9</v>
      </c>
    </row>
    <row r="3677" spans="2:12" ht="20.100000000000001" customHeight="1" x14ac:dyDescent="0.4">
      <c r="B3677" s="187" t="s">
        <v>446</v>
      </c>
      <c r="C3677" s="187" t="s">
        <v>465</v>
      </c>
      <c r="D3677" s="187" t="s">
        <v>405</v>
      </c>
      <c r="E3677" s="187" t="s">
        <v>442</v>
      </c>
      <c r="F3677" s="187">
        <v>12</v>
      </c>
      <c r="G3677" s="187"/>
      <c r="H3677" s="187"/>
      <c r="I3677" s="187" t="s">
        <v>406</v>
      </c>
      <c r="J3677" s="187" t="s">
        <v>464</v>
      </c>
      <c r="K3677" s="187">
        <v>0.76</v>
      </c>
      <c r="L3677" s="187">
        <v>2.9</v>
      </c>
    </row>
    <row r="3678" spans="2:12" ht="20.100000000000001" customHeight="1" x14ac:dyDescent="0.4">
      <c r="B3678" s="187" t="s">
        <v>446</v>
      </c>
      <c r="C3678" s="187" t="s">
        <v>465</v>
      </c>
      <c r="D3678" s="187" t="s">
        <v>405</v>
      </c>
      <c r="E3678" s="187" t="s">
        <v>442</v>
      </c>
      <c r="F3678" s="187">
        <v>10</v>
      </c>
      <c r="G3678" s="187"/>
      <c r="H3678" s="187"/>
      <c r="I3678" s="187" t="s">
        <v>435</v>
      </c>
      <c r="J3678" s="187" t="s">
        <v>464</v>
      </c>
      <c r="K3678" s="187">
        <v>0.75</v>
      </c>
      <c r="L3678" s="187">
        <v>2.9</v>
      </c>
    </row>
    <row r="3679" spans="2:12" ht="20.100000000000001" customHeight="1" x14ac:dyDescent="0.4">
      <c r="B3679" s="187" t="s">
        <v>446</v>
      </c>
      <c r="C3679" s="187" t="s">
        <v>465</v>
      </c>
      <c r="D3679" s="187" t="s">
        <v>408</v>
      </c>
      <c r="E3679" s="187" t="s">
        <v>404</v>
      </c>
      <c r="F3679" s="187">
        <v>12</v>
      </c>
      <c r="G3679" s="187"/>
      <c r="H3679" s="187"/>
      <c r="I3679" s="187" t="s">
        <v>409</v>
      </c>
      <c r="J3679" s="187" t="s">
        <v>464</v>
      </c>
      <c r="K3679" s="187">
        <v>0.79</v>
      </c>
      <c r="L3679" s="187">
        <v>2.9</v>
      </c>
    </row>
    <row r="3680" spans="2:12" ht="20.100000000000001" customHeight="1" x14ac:dyDescent="0.4">
      <c r="B3680" s="187" t="s">
        <v>446</v>
      </c>
      <c r="C3680" s="187" t="s">
        <v>465</v>
      </c>
      <c r="D3680" s="187" t="s">
        <v>408</v>
      </c>
      <c r="E3680" s="187" t="s">
        <v>444</v>
      </c>
      <c r="F3680" s="187">
        <v>12</v>
      </c>
      <c r="G3680" s="187"/>
      <c r="H3680" s="187"/>
      <c r="I3680" s="187" t="s">
        <v>409</v>
      </c>
      <c r="J3680" s="187" t="s">
        <v>464</v>
      </c>
      <c r="K3680" s="187">
        <v>0.77</v>
      </c>
      <c r="L3680" s="187">
        <v>2.9</v>
      </c>
    </row>
    <row r="3681" spans="2:12" ht="20.100000000000001" customHeight="1" x14ac:dyDescent="0.4">
      <c r="B3681" s="187" t="s">
        <v>446</v>
      </c>
      <c r="C3681" s="187" t="s">
        <v>465</v>
      </c>
      <c r="D3681" s="187" t="s">
        <v>399</v>
      </c>
      <c r="E3681" s="187" t="s">
        <v>404</v>
      </c>
      <c r="F3681" s="187">
        <v>11</v>
      </c>
      <c r="G3681" s="187"/>
      <c r="H3681" s="187"/>
      <c r="I3681" s="187" t="s">
        <v>404</v>
      </c>
      <c r="J3681" s="187" t="s">
        <v>464</v>
      </c>
      <c r="K3681" s="187"/>
      <c r="L3681" s="187">
        <v>2.9</v>
      </c>
    </row>
    <row r="3682" spans="2:12" ht="20.100000000000001" customHeight="1" x14ac:dyDescent="0.4">
      <c r="B3682" s="187" t="s">
        <v>446</v>
      </c>
      <c r="C3682" s="187" t="s">
        <v>465</v>
      </c>
      <c r="D3682" s="187" t="s">
        <v>399</v>
      </c>
      <c r="E3682" s="187" t="s">
        <v>404</v>
      </c>
      <c r="F3682" s="187">
        <v>8</v>
      </c>
      <c r="G3682" s="187"/>
      <c r="H3682" s="187"/>
      <c r="I3682" s="187" t="s">
        <v>404</v>
      </c>
      <c r="J3682" s="187" t="s">
        <v>433</v>
      </c>
      <c r="K3682" s="187"/>
      <c r="L3682" s="187">
        <v>2.9</v>
      </c>
    </row>
    <row r="3683" spans="2:12" ht="20.100000000000001" customHeight="1" x14ac:dyDescent="0.4">
      <c r="B3683" s="187" t="s">
        <v>446</v>
      </c>
      <c r="C3683" s="187" t="s">
        <v>465</v>
      </c>
      <c r="D3683" s="187" t="s">
        <v>399</v>
      </c>
      <c r="E3683" s="187" t="s">
        <v>404</v>
      </c>
      <c r="F3683" s="187">
        <v>9</v>
      </c>
      <c r="G3683" s="187"/>
      <c r="H3683" s="187"/>
      <c r="I3683" s="187" t="s">
        <v>404</v>
      </c>
      <c r="J3683" s="187" t="s">
        <v>433</v>
      </c>
      <c r="K3683" s="187"/>
      <c r="L3683" s="187">
        <v>2.9</v>
      </c>
    </row>
    <row r="3684" spans="2:12" ht="20.100000000000001" customHeight="1" x14ac:dyDescent="0.4">
      <c r="B3684" s="187" t="s">
        <v>446</v>
      </c>
      <c r="C3684" s="187" t="s">
        <v>465</v>
      </c>
      <c r="D3684" s="187" t="s">
        <v>399</v>
      </c>
      <c r="E3684" s="187" t="s">
        <v>444</v>
      </c>
      <c r="F3684" s="187">
        <v>10</v>
      </c>
      <c r="G3684" s="187"/>
      <c r="H3684" s="187"/>
      <c r="I3684" s="187" t="s">
        <v>444</v>
      </c>
      <c r="J3684" s="187" t="s">
        <v>464</v>
      </c>
      <c r="K3684" s="187">
        <v>0.78</v>
      </c>
      <c r="L3684" s="187">
        <v>3</v>
      </c>
    </row>
    <row r="3685" spans="2:12" ht="20.100000000000001" customHeight="1" x14ac:dyDescent="0.4">
      <c r="B3685" s="187" t="s">
        <v>446</v>
      </c>
      <c r="C3685" s="187" t="s">
        <v>465</v>
      </c>
      <c r="D3685" s="187" t="s">
        <v>405</v>
      </c>
      <c r="E3685" s="187" t="s">
        <v>406</v>
      </c>
      <c r="F3685" s="187">
        <v>10</v>
      </c>
      <c r="G3685" s="187"/>
      <c r="H3685" s="187"/>
      <c r="I3685" s="187" t="s">
        <v>444</v>
      </c>
      <c r="J3685" s="187" t="s">
        <v>464</v>
      </c>
      <c r="K3685" s="187">
        <v>0.78</v>
      </c>
      <c r="L3685" s="187">
        <v>3</v>
      </c>
    </row>
    <row r="3686" spans="2:12" ht="20.100000000000001" customHeight="1" x14ac:dyDescent="0.4">
      <c r="B3686" s="187" t="s">
        <v>446</v>
      </c>
      <c r="C3686" s="187" t="s">
        <v>465</v>
      </c>
      <c r="D3686" s="187" t="s">
        <v>405</v>
      </c>
      <c r="E3686" s="187" t="s">
        <v>406</v>
      </c>
      <c r="F3686" s="187">
        <v>9</v>
      </c>
      <c r="G3686" s="187"/>
      <c r="H3686" s="187"/>
      <c r="I3686" s="187" t="s">
        <v>434</v>
      </c>
      <c r="J3686" s="187" t="s">
        <v>464</v>
      </c>
      <c r="K3686" s="187">
        <v>0.77</v>
      </c>
      <c r="L3686" s="187">
        <v>3</v>
      </c>
    </row>
    <row r="3687" spans="2:12" ht="20.100000000000001" customHeight="1" x14ac:dyDescent="0.4">
      <c r="B3687" s="187" t="s">
        <v>446</v>
      </c>
      <c r="C3687" s="187" t="s">
        <v>465</v>
      </c>
      <c r="D3687" s="187" t="s">
        <v>408</v>
      </c>
      <c r="E3687" s="187" t="s">
        <v>409</v>
      </c>
      <c r="F3687" s="187">
        <v>10</v>
      </c>
      <c r="G3687" s="187"/>
      <c r="H3687" s="187"/>
      <c r="I3687" s="187" t="s">
        <v>404</v>
      </c>
      <c r="J3687" s="187" t="s">
        <v>464</v>
      </c>
      <c r="K3687" s="187">
        <v>0.77</v>
      </c>
      <c r="L3687" s="187">
        <v>3</v>
      </c>
    </row>
    <row r="3688" spans="2:12" ht="20.100000000000001" customHeight="1" x14ac:dyDescent="0.4">
      <c r="B3688" s="187" t="s">
        <v>446</v>
      </c>
      <c r="C3688" s="187" t="s">
        <v>465</v>
      </c>
      <c r="D3688" s="187" t="s">
        <v>408</v>
      </c>
      <c r="E3688" s="187" t="s">
        <v>409</v>
      </c>
      <c r="F3688" s="187">
        <v>9</v>
      </c>
      <c r="G3688" s="187"/>
      <c r="H3688" s="187"/>
      <c r="I3688" s="187" t="s">
        <v>444</v>
      </c>
      <c r="J3688" s="187" t="s">
        <v>464</v>
      </c>
      <c r="K3688" s="187">
        <v>0.77</v>
      </c>
      <c r="L3688" s="187">
        <v>3</v>
      </c>
    </row>
    <row r="3689" spans="2:12" ht="20.100000000000001" customHeight="1" x14ac:dyDescent="0.4">
      <c r="B3689" s="187" t="s">
        <v>446</v>
      </c>
      <c r="C3689" s="187" t="s">
        <v>465</v>
      </c>
      <c r="D3689" s="187" t="s">
        <v>453</v>
      </c>
      <c r="E3689" s="187" t="s">
        <v>444</v>
      </c>
      <c r="F3689" s="187">
        <v>10</v>
      </c>
      <c r="G3689" s="187"/>
      <c r="H3689" s="187"/>
      <c r="I3689" s="187" t="s">
        <v>454</v>
      </c>
      <c r="J3689" s="187" t="s">
        <v>464</v>
      </c>
      <c r="K3689" s="187">
        <v>0.78</v>
      </c>
      <c r="L3689" s="187">
        <v>3</v>
      </c>
    </row>
    <row r="3690" spans="2:12" ht="20.100000000000001" customHeight="1" x14ac:dyDescent="0.4">
      <c r="B3690" s="187" t="s">
        <v>446</v>
      </c>
      <c r="C3690" s="187" t="s">
        <v>465</v>
      </c>
      <c r="D3690" s="187" t="s">
        <v>453</v>
      </c>
      <c r="E3690" s="187" t="s">
        <v>434</v>
      </c>
      <c r="F3690" s="187">
        <v>9</v>
      </c>
      <c r="G3690" s="187"/>
      <c r="H3690" s="187"/>
      <c r="I3690" s="187" t="s">
        <v>454</v>
      </c>
      <c r="J3690" s="187" t="s">
        <v>464</v>
      </c>
      <c r="K3690" s="187">
        <v>0.77</v>
      </c>
      <c r="L3690" s="187">
        <v>3</v>
      </c>
    </row>
    <row r="3691" spans="2:12" ht="20.100000000000001" customHeight="1" x14ac:dyDescent="0.4">
      <c r="B3691" s="187" t="s">
        <v>446</v>
      </c>
      <c r="C3691" s="187" t="s">
        <v>465</v>
      </c>
      <c r="D3691" s="187" t="s">
        <v>455</v>
      </c>
      <c r="E3691" s="187" t="s">
        <v>444</v>
      </c>
      <c r="F3691" s="187">
        <v>10</v>
      </c>
      <c r="G3691" s="187"/>
      <c r="H3691" s="187"/>
      <c r="I3691" s="187" t="s">
        <v>456</v>
      </c>
      <c r="J3691" s="187" t="s">
        <v>464</v>
      </c>
      <c r="K3691" s="187">
        <v>0.78</v>
      </c>
      <c r="L3691" s="187">
        <v>3</v>
      </c>
    </row>
    <row r="3692" spans="2:12" ht="20.100000000000001" customHeight="1" x14ac:dyDescent="0.4">
      <c r="B3692" s="187" t="s">
        <v>446</v>
      </c>
      <c r="C3692" s="187" t="s">
        <v>465</v>
      </c>
      <c r="D3692" s="187" t="s">
        <v>455</v>
      </c>
      <c r="E3692" s="187" t="s">
        <v>434</v>
      </c>
      <c r="F3692" s="187">
        <v>9</v>
      </c>
      <c r="G3692" s="187"/>
      <c r="H3692" s="187"/>
      <c r="I3692" s="187" t="s">
        <v>456</v>
      </c>
      <c r="J3692" s="187" t="s">
        <v>464</v>
      </c>
      <c r="K3692" s="187">
        <v>0.77</v>
      </c>
      <c r="L3692" s="187">
        <v>3</v>
      </c>
    </row>
    <row r="3693" spans="2:12" ht="20.100000000000001" customHeight="1" x14ac:dyDescent="0.4">
      <c r="B3693" s="187" t="s">
        <v>446</v>
      </c>
      <c r="C3693" s="187" t="s">
        <v>465</v>
      </c>
      <c r="D3693" s="187" t="s">
        <v>405</v>
      </c>
      <c r="E3693" s="187" t="s">
        <v>444</v>
      </c>
      <c r="F3693" s="187">
        <v>10</v>
      </c>
      <c r="G3693" s="187"/>
      <c r="H3693" s="187"/>
      <c r="I3693" s="187" t="s">
        <v>406</v>
      </c>
      <c r="J3693" s="187" t="s">
        <v>464</v>
      </c>
      <c r="K3693" s="187">
        <v>0.78</v>
      </c>
      <c r="L3693" s="187">
        <v>3</v>
      </c>
    </row>
    <row r="3694" spans="2:12" ht="20.100000000000001" customHeight="1" x14ac:dyDescent="0.4">
      <c r="B3694" s="187" t="s">
        <v>446</v>
      </c>
      <c r="C3694" s="187" t="s">
        <v>465</v>
      </c>
      <c r="D3694" s="187" t="s">
        <v>405</v>
      </c>
      <c r="E3694" s="187" t="s">
        <v>434</v>
      </c>
      <c r="F3694" s="187">
        <v>9</v>
      </c>
      <c r="G3694" s="187"/>
      <c r="H3694" s="187"/>
      <c r="I3694" s="187" t="s">
        <v>406</v>
      </c>
      <c r="J3694" s="187" t="s">
        <v>464</v>
      </c>
      <c r="K3694" s="187">
        <v>0.77</v>
      </c>
      <c r="L3694" s="187">
        <v>3</v>
      </c>
    </row>
    <row r="3695" spans="2:12" ht="20.100000000000001" customHeight="1" x14ac:dyDescent="0.4">
      <c r="B3695" s="187" t="s">
        <v>446</v>
      </c>
      <c r="C3695" s="187" t="s">
        <v>465</v>
      </c>
      <c r="D3695" s="187" t="s">
        <v>408</v>
      </c>
      <c r="E3695" s="187" t="s">
        <v>404</v>
      </c>
      <c r="F3695" s="187">
        <v>10</v>
      </c>
      <c r="G3695" s="187"/>
      <c r="H3695" s="187"/>
      <c r="I3695" s="187" t="s">
        <v>409</v>
      </c>
      <c r="J3695" s="187" t="s">
        <v>464</v>
      </c>
      <c r="K3695" s="187">
        <v>0.79</v>
      </c>
      <c r="L3695" s="187">
        <v>3</v>
      </c>
    </row>
    <row r="3696" spans="2:12" ht="20.100000000000001" customHeight="1" x14ac:dyDescent="0.4">
      <c r="B3696" s="187" t="s">
        <v>446</v>
      </c>
      <c r="C3696" s="187" t="s">
        <v>465</v>
      </c>
      <c r="D3696" s="187" t="s">
        <v>408</v>
      </c>
      <c r="E3696" s="187" t="s">
        <v>444</v>
      </c>
      <c r="F3696" s="187">
        <v>9</v>
      </c>
      <c r="G3696" s="187"/>
      <c r="H3696" s="187"/>
      <c r="I3696" s="187" t="s">
        <v>409</v>
      </c>
      <c r="J3696" s="187" t="s">
        <v>464</v>
      </c>
      <c r="K3696" s="187">
        <v>0.77</v>
      </c>
      <c r="L3696" s="187">
        <v>3</v>
      </c>
    </row>
    <row r="3697" spans="2:12" ht="20.100000000000001" customHeight="1" x14ac:dyDescent="0.4">
      <c r="B3697" s="187" t="s">
        <v>446</v>
      </c>
      <c r="C3697" s="187" t="s">
        <v>465</v>
      </c>
      <c r="D3697" s="187" t="s">
        <v>399</v>
      </c>
      <c r="E3697" s="187" t="s">
        <v>442</v>
      </c>
      <c r="F3697" s="187">
        <v>6</v>
      </c>
      <c r="G3697" s="187"/>
      <c r="H3697" s="187"/>
      <c r="I3697" s="187" t="s">
        <v>442</v>
      </c>
      <c r="J3697" s="187" t="s">
        <v>433</v>
      </c>
      <c r="K3697" s="187">
        <v>0.75</v>
      </c>
      <c r="L3697" s="187">
        <v>3</v>
      </c>
    </row>
    <row r="3698" spans="2:12" ht="20.100000000000001" customHeight="1" x14ac:dyDescent="0.4">
      <c r="B3698" s="187" t="s">
        <v>446</v>
      </c>
      <c r="C3698" s="187" t="s">
        <v>465</v>
      </c>
      <c r="D3698" s="187" t="s">
        <v>405</v>
      </c>
      <c r="E3698" s="187" t="s">
        <v>435</v>
      </c>
      <c r="F3698" s="187">
        <v>6</v>
      </c>
      <c r="G3698" s="187"/>
      <c r="H3698" s="187"/>
      <c r="I3698" s="187" t="s">
        <v>442</v>
      </c>
      <c r="J3698" s="187" t="s">
        <v>433</v>
      </c>
      <c r="K3698" s="187">
        <v>0.75</v>
      </c>
      <c r="L3698" s="187">
        <v>3</v>
      </c>
    </row>
    <row r="3699" spans="2:12" ht="20.100000000000001" customHeight="1" x14ac:dyDescent="0.4">
      <c r="B3699" s="187" t="s">
        <v>446</v>
      </c>
      <c r="C3699" s="187" t="s">
        <v>465</v>
      </c>
      <c r="D3699" s="187" t="s">
        <v>419</v>
      </c>
      <c r="E3699" s="187" t="s">
        <v>420</v>
      </c>
      <c r="F3699" s="187">
        <v>6</v>
      </c>
      <c r="G3699" s="187"/>
      <c r="H3699" s="187"/>
      <c r="I3699" s="187" t="s">
        <v>434</v>
      </c>
      <c r="J3699" s="187" t="s">
        <v>433</v>
      </c>
      <c r="K3699" s="187">
        <v>0.72</v>
      </c>
      <c r="L3699" s="187">
        <v>3</v>
      </c>
    </row>
    <row r="3700" spans="2:12" ht="20.100000000000001" customHeight="1" x14ac:dyDescent="0.4">
      <c r="B3700" s="187" t="s">
        <v>446</v>
      </c>
      <c r="C3700" s="187" t="s">
        <v>465</v>
      </c>
      <c r="D3700" s="187" t="s">
        <v>419</v>
      </c>
      <c r="E3700" s="187" t="s">
        <v>438</v>
      </c>
      <c r="F3700" s="187">
        <v>6</v>
      </c>
      <c r="G3700" s="187"/>
      <c r="H3700" s="187"/>
      <c r="I3700" s="187" t="s">
        <v>444</v>
      </c>
      <c r="J3700" s="187" t="s">
        <v>433</v>
      </c>
      <c r="K3700" s="187">
        <v>0.71</v>
      </c>
      <c r="L3700" s="187">
        <v>3</v>
      </c>
    </row>
    <row r="3701" spans="2:12" ht="20.100000000000001" customHeight="1" x14ac:dyDescent="0.4">
      <c r="B3701" s="187" t="s">
        <v>446</v>
      </c>
      <c r="C3701" s="187" t="s">
        <v>465</v>
      </c>
      <c r="D3701" s="187" t="s">
        <v>421</v>
      </c>
      <c r="E3701" s="187" t="s">
        <v>422</v>
      </c>
      <c r="F3701" s="187">
        <v>6</v>
      </c>
      <c r="G3701" s="187"/>
      <c r="H3701" s="187"/>
      <c r="I3701" s="187" t="s">
        <v>434</v>
      </c>
      <c r="J3701" s="187" t="s">
        <v>433</v>
      </c>
      <c r="K3701" s="187">
        <v>0.71</v>
      </c>
      <c r="L3701" s="187">
        <v>3</v>
      </c>
    </row>
    <row r="3702" spans="2:12" ht="20.100000000000001" customHeight="1" x14ac:dyDescent="0.4">
      <c r="B3702" s="187" t="s">
        <v>446</v>
      </c>
      <c r="C3702" s="187" t="s">
        <v>465</v>
      </c>
      <c r="D3702" s="187" t="s">
        <v>421</v>
      </c>
      <c r="E3702" s="187" t="s">
        <v>439</v>
      </c>
      <c r="F3702" s="187">
        <v>6</v>
      </c>
      <c r="G3702" s="187"/>
      <c r="H3702" s="187"/>
      <c r="I3702" s="187" t="s">
        <v>444</v>
      </c>
      <c r="J3702" s="187" t="s">
        <v>433</v>
      </c>
      <c r="K3702" s="187">
        <v>0.71</v>
      </c>
      <c r="L3702" s="187">
        <v>3</v>
      </c>
    </row>
    <row r="3703" spans="2:12" ht="20.100000000000001" customHeight="1" x14ac:dyDescent="0.4">
      <c r="B3703" s="187" t="s">
        <v>446</v>
      </c>
      <c r="C3703" s="187" t="s">
        <v>465</v>
      </c>
      <c r="D3703" s="187" t="s">
        <v>448</v>
      </c>
      <c r="E3703" s="187" t="s">
        <v>449</v>
      </c>
      <c r="F3703" s="187">
        <v>7</v>
      </c>
      <c r="G3703" s="187"/>
      <c r="H3703" s="187"/>
      <c r="I3703" s="187" t="s">
        <v>444</v>
      </c>
      <c r="J3703" s="187" t="s">
        <v>433</v>
      </c>
      <c r="K3703" s="187">
        <v>0.7</v>
      </c>
      <c r="L3703" s="187">
        <v>3</v>
      </c>
    </row>
    <row r="3704" spans="2:12" ht="20.100000000000001" customHeight="1" x14ac:dyDescent="0.4">
      <c r="B3704" s="187" t="s">
        <v>446</v>
      </c>
      <c r="C3704" s="187" t="s">
        <v>465</v>
      </c>
      <c r="D3704" s="187" t="s">
        <v>448</v>
      </c>
      <c r="E3704" s="187" t="s">
        <v>449</v>
      </c>
      <c r="F3704" s="187">
        <v>6</v>
      </c>
      <c r="G3704" s="187"/>
      <c r="H3704" s="187"/>
      <c r="I3704" s="187" t="s">
        <v>434</v>
      </c>
      <c r="J3704" s="187" t="s">
        <v>433</v>
      </c>
      <c r="K3704" s="187">
        <v>0.7</v>
      </c>
      <c r="L3704" s="187">
        <v>3</v>
      </c>
    </row>
    <row r="3705" spans="2:12" ht="20.100000000000001" customHeight="1" x14ac:dyDescent="0.4">
      <c r="B3705" s="187" t="s">
        <v>446</v>
      </c>
      <c r="C3705" s="187" t="s">
        <v>465</v>
      </c>
      <c r="D3705" s="187" t="s">
        <v>450</v>
      </c>
      <c r="E3705" s="187" t="s">
        <v>451</v>
      </c>
      <c r="F3705" s="187">
        <v>7</v>
      </c>
      <c r="G3705" s="187"/>
      <c r="H3705" s="187"/>
      <c r="I3705" s="187" t="s">
        <v>444</v>
      </c>
      <c r="J3705" s="187" t="s">
        <v>433</v>
      </c>
      <c r="K3705" s="187">
        <v>0.7</v>
      </c>
      <c r="L3705" s="187">
        <v>3</v>
      </c>
    </row>
    <row r="3706" spans="2:12" ht="20.100000000000001" customHeight="1" x14ac:dyDescent="0.4">
      <c r="B3706" s="187" t="s">
        <v>446</v>
      </c>
      <c r="C3706" s="187" t="s">
        <v>465</v>
      </c>
      <c r="D3706" s="187" t="s">
        <v>450</v>
      </c>
      <c r="E3706" s="187" t="s">
        <v>451</v>
      </c>
      <c r="F3706" s="187">
        <v>6</v>
      </c>
      <c r="G3706" s="187"/>
      <c r="H3706" s="187"/>
      <c r="I3706" s="187" t="s">
        <v>434</v>
      </c>
      <c r="J3706" s="187" t="s">
        <v>433</v>
      </c>
      <c r="K3706" s="187">
        <v>0.7</v>
      </c>
      <c r="L3706" s="187">
        <v>3</v>
      </c>
    </row>
    <row r="3707" spans="2:12" ht="20.100000000000001" customHeight="1" x14ac:dyDescent="0.4">
      <c r="B3707" s="187" t="s">
        <v>446</v>
      </c>
      <c r="C3707" s="187" t="s">
        <v>465</v>
      </c>
      <c r="D3707" s="187" t="s">
        <v>405</v>
      </c>
      <c r="E3707" s="187" t="s">
        <v>442</v>
      </c>
      <c r="F3707" s="187">
        <v>6</v>
      </c>
      <c r="G3707" s="187"/>
      <c r="H3707" s="187"/>
      <c r="I3707" s="187" t="s">
        <v>435</v>
      </c>
      <c r="J3707" s="187" t="s">
        <v>433</v>
      </c>
      <c r="K3707" s="187">
        <v>0.75</v>
      </c>
      <c r="L3707" s="187">
        <v>3</v>
      </c>
    </row>
    <row r="3708" spans="2:12" ht="20.100000000000001" customHeight="1" x14ac:dyDescent="0.4">
      <c r="B3708" s="187" t="s">
        <v>446</v>
      </c>
      <c r="C3708" s="187" t="s">
        <v>465</v>
      </c>
      <c r="D3708" s="187" t="s">
        <v>419</v>
      </c>
      <c r="E3708" s="187" t="s">
        <v>434</v>
      </c>
      <c r="F3708" s="187">
        <v>6</v>
      </c>
      <c r="G3708" s="187"/>
      <c r="H3708" s="187"/>
      <c r="I3708" s="187" t="s">
        <v>420</v>
      </c>
      <c r="J3708" s="187" t="s">
        <v>433</v>
      </c>
      <c r="K3708" s="187">
        <v>0.74</v>
      </c>
      <c r="L3708" s="187">
        <v>3</v>
      </c>
    </row>
    <row r="3709" spans="2:12" ht="20.100000000000001" customHeight="1" x14ac:dyDescent="0.4">
      <c r="B3709" s="187" t="s">
        <v>446</v>
      </c>
      <c r="C3709" s="187" t="s">
        <v>465</v>
      </c>
      <c r="D3709" s="187" t="s">
        <v>419</v>
      </c>
      <c r="E3709" s="187" t="s">
        <v>444</v>
      </c>
      <c r="F3709" s="187">
        <v>6</v>
      </c>
      <c r="G3709" s="187"/>
      <c r="H3709" s="187"/>
      <c r="I3709" s="187" t="s">
        <v>438</v>
      </c>
      <c r="J3709" s="187" t="s">
        <v>433</v>
      </c>
      <c r="K3709" s="187">
        <v>0.75</v>
      </c>
      <c r="L3709" s="187">
        <v>3</v>
      </c>
    </row>
    <row r="3710" spans="2:12" ht="20.100000000000001" customHeight="1" x14ac:dyDescent="0.4">
      <c r="B3710" s="187" t="s">
        <v>446</v>
      </c>
      <c r="C3710" s="187" t="s">
        <v>465</v>
      </c>
      <c r="D3710" s="187" t="s">
        <v>421</v>
      </c>
      <c r="E3710" s="187" t="s">
        <v>434</v>
      </c>
      <c r="F3710" s="187">
        <v>6</v>
      </c>
      <c r="G3710" s="187"/>
      <c r="H3710" s="187"/>
      <c r="I3710" s="187" t="s">
        <v>422</v>
      </c>
      <c r="J3710" s="187" t="s">
        <v>433</v>
      </c>
      <c r="K3710" s="187">
        <v>0.74</v>
      </c>
      <c r="L3710" s="187">
        <v>3</v>
      </c>
    </row>
    <row r="3711" spans="2:12" ht="20.100000000000001" customHeight="1" x14ac:dyDescent="0.4">
      <c r="B3711" s="187" t="s">
        <v>446</v>
      </c>
      <c r="C3711" s="187" t="s">
        <v>465</v>
      </c>
      <c r="D3711" s="187" t="s">
        <v>421</v>
      </c>
      <c r="E3711" s="187" t="s">
        <v>444</v>
      </c>
      <c r="F3711" s="187">
        <v>6</v>
      </c>
      <c r="G3711" s="187"/>
      <c r="H3711" s="187"/>
      <c r="I3711" s="187" t="s">
        <v>439</v>
      </c>
      <c r="J3711" s="187" t="s">
        <v>433</v>
      </c>
      <c r="K3711" s="187">
        <v>0.75</v>
      </c>
      <c r="L3711" s="187">
        <v>3</v>
      </c>
    </row>
    <row r="3712" spans="2:12" ht="20.100000000000001" customHeight="1" x14ac:dyDescent="0.4">
      <c r="B3712" s="187" t="s">
        <v>446</v>
      </c>
      <c r="C3712" s="187" t="s">
        <v>465</v>
      </c>
      <c r="D3712" s="187" t="s">
        <v>448</v>
      </c>
      <c r="E3712" s="187" t="s">
        <v>444</v>
      </c>
      <c r="F3712" s="187">
        <v>7</v>
      </c>
      <c r="G3712" s="187"/>
      <c r="H3712" s="187"/>
      <c r="I3712" s="187" t="s">
        <v>449</v>
      </c>
      <c r="J3712" s="187" t="s">
        <v>433</v>
      </c>
      <c r="K3712" s="187">
        <v>0.74</v>
      </c>
      <c r="L3712" s="187">
        <v>3</v>
      </c>
    </row>
    <row r="3713" spans="2:12" ht="16.5" x14ac:dyDescent="0.4">
      <c r="B3713" s="187" t="s">
        <v>446</v>
      </c>
      <c r="C3713" s="187" t="s">
        <v>465</v>
      </c>
      <c r="D3713" s="187" t="s">
        <v>448</v>
      </c>
      <c r="E3713" s="187" t="s">
        <v>434</v>
      </c>
      <c r="F3713" s="187">
        <v>6</v>
      </c>
      <c r="G3713" s="187"/>
      <c r="H3713" s="187"/>
      <c r="I3713" s="187" t="s">
        <v>449</v>
      </c>
      <c r="J3713" s="187" t="s">
        <v>433</v>
      </c>
      <c r="K3713" s="187">
        <v>0.73</v>
      </c>
      <c r="L3713" s="187">
        <v>3</v>
      </c>
    </row>
    <row r="3714" spans="2:12" ht="16.5" x14ac:dyDescent="0.4">
      <c r="B3714" s="187" t="s">
        <v>446</v>
      </c>
      <c r="C3714" s="187" t="s">
        <v>465</v>
      </c>
      <c r="D3714" s="187" t="s">
        <v>450</v>
      </c>
      <c r="E3714" s="187" t="s">
        <v>444</v>
      </c>
      <c r="F3714" s="187">
        <v>7</v>
      </c>
      <c r="G3714" s="187"/>
      <c r="H3714" s="187"/>
      <c r="I3714" s="187" t="s">
        <v>451</v>
      </c>
      <c r="J3714" s="187" t="s">
        <v>433</v>
      </c>
      <c r="K3714" s="187">
        <v>0.74</v>
      </c>
      <c r="L3714" s="187">
        <v>3</v>
      </c>
    </row>
    <row r="3715" spans="2:12" ht="16.5" x14ac:dyDescent="0.4">
      <c r="B3715" s="187" t="s">
        <v>446</v>
      </c>
      <c r="C3715" s="187" t="s">
        <v>465</v>
      </c>
      <c r="D3715" s="187" t="s">
        <v>450</v>
      </c>
      <c r="E3715" s="187" t="s">
        <v>434</v>
      </c>
      <c r="F3715" s="187">
        <v>6</v>
      </c>
      <c r="G3715" s="187"/>
      <c r="H3715" s="187"/>
      <c r="I3715" s="187" t="s">
        <v>451</v>
      </c>
      <c r="J3715" s="187" t="s">
        <v>433</v>
      </c>
      <c r="K3715" s="187">
        <v>0.73</v>
      </c>
      <c r="L3715" s="187">
        <v>3</v>
      </c>
    </row>
    <row r="3716" spans="2:12" ht="16.5" x14ac:dyDescent="0.4">
      <c r="B3716" s="187" t="s">
        <v>446</v>
      </c>
      <c r="C3716" s="187" t="s">
        <v>465</v>
      </c>
      <c r="D3716" s="187" t="s">
        <v>399</v>
      </c>
      <c r="E3716" s="187" t="s">
        <v>404</v>
      </c>
      <c r="F3716" s="187">
        <v>10</v>
      </c>
      <c r="G3716" s="187"/>
      <c r="H3716" s="187"/>
      <c r="I3716" s="187" t="s">
        <v>404</v>
      </c>
      <c r="J3716" s="187" t="s">
        <v>464</v>
      </c>
      <c r="K3716" s="187"/>
      <c r="L3716" s="187">
        <v>3</v>
      </c>
    </row>
    <row r="3717" spans="2:12" ht="16.5" x14ac:dyDescent="0.4">
      <c r="B3717" s="187" t="s">
        <v>446</v>
      </c>
      <c r="C3717" s="187" t="s">
        <v>465</v>
      </c>
      <c r="D3717" s="187" t="s">
        <v>399</v>
      </c>
      <c r="E3717" s="187" t="s">
        <v>404</v>
      </c>
      <c r="F3717" s="187">
        <v>7</v>
      </c>
      <c r="G3717" s="187"/>
      <c r="H3717" s="187"/>
      <c r="I3717" s="187" t="s">
        <v>404</v>
      </c>
      <c r="J3717" s="187" t="s">
        <v>433</v>
      </c>
      <c r="K3717" s="187"/>
      <c r="L3717" s="187">
        <v>3</v>
      </c>
    </row>
    <row r="3718" spans="2:12" ht="16.5" x14ac:dyDescent="0.4">
      <c r="B3718" s="187" t="s">
        <v>446</v>
      </c>
      <c r="C3718" s="187" t="s">
        <v>465</v>
      </c>
      <c r="D3718" s="187" t="s">
        <v>399</v>
      </c>
      <c r="E3718" s="187" t="s">
        <v>434</v>
      </c>
      <c r="F3718" s="187">
        <v>8</v>
      </c>
      <c r="G3718" s="187"/>
      <c r="H3718" s="187"/>
      <c r="I3718" s="187" t="s">
        <v>434</v>
      </c>
      <c r="J3718" s="187" t="s">
        <v>464</v>
      </c>
      <c r="K3718" s="187">
        <v>0.76</v>
      </c>
      <c r="L3718" s="187">
        <v>3.1</v>
      </c>
    </row>
    <row r="3719" spans="2:12" ht="16.5" x14ac:dyDescent="0.4">
      <c r="B3719" s="187" t="s">
        <v>446</v>
      </c>
      <c r="C3719" s="187" t="s">
        <v>465</v>
      </c>
      <c r="D3719" s="187" t="s">
        <v>405</v>
      </c>
      <c r="E3719" s="187" t="s">
        <v>406</v>
      </c>
      <c r="F3719" s="187">
        <v>8</v>
      </c>
      <c r="G3719" s="187"/>
      <c r="H3719" s="187"/>
      <c r="I3719" s="187" t="s">
        <v>442</v>
      </c>
      <c r="J3719" s="187" t="s">
        <v>464</v>
      </c>
      <c r="K3719" s="187">
        <v>0.77</v>
      </c>
      <c r="L3719" s="187">
        <v>3.1</v>
      </c>
    </row>
    <row r="3720" spans="2:12" ht="16.5" x14ac:dyDescent="0.4">
      <c r="B3720" s="187" t="s">
        <v>446</v>
      </c>
      <c r="C3720" s="187" t="s">
        <v>465</v>
      </c>
      <c r="D3720" s="187" t="s">
        <v>408</v>
      </c>
      <c r="E3720" s="187" t="s">
        <v>409</v>
      </c>
      <c r="F3720" s="187">
        <v>8</v>
      </c>
      <c r="G3720" s="187"/>
      <c r="H3720" s="187"/>
      <c r="I3720" s="187" t="s">
        <v>434</v>
      </c>
      <c r="J3720" s="187" t="s">
        <v>464</v>
      </c>
      <c r="K3720" s="187">
        <v>0.76</v>
      </c>
      <c r="L3720" s="187">
        <v>3.1</v>
      </c>
    </row>
    <row r="3721" spans="2:12" ht="16.5" x14ac:dyDescent="0.4">
      <c r="B3721" s="187" t="s">
        <v>446</v>
      </c>
      <c r="C3721" s="187" t="s">
        <v>465</v>
      </c>
      <c r="D3721" s="187" t="s">
        <v>419</v>
      </c>
      <c r="E3721" s="187" t="s">
        <v>420</v>
      </c>
      <c r="F3721" s="187">
        <v>8</v>
      </c>
      <c r="G3721" s="187"/>
      <c r="H3721" s="187"/>
      <c r="I3721" s="187" t="s">
        <v>404</v>
      </c>
      <c r="J3721" s="187" t="s">
        <v>464</v>
      </c>
      <c r="K3721" s="187">
        <v>0.73</v>
      </c>
      <c r="L3721" s="187">
        <v>3.1</v>
      </c>
    </row>
    <row r="3722" spans="2:12" ht="16.5" x14ac:dyDescent="0.4">
      <c r="B3722" s="187" t="s">
        <v>446</v>
      </c>
      <c r="C3722" s="187" t="s">
        <v>465</v>
      </c>
      <c r="D3722" s="187" t="s">
        <v>419</v>
      </c>
      <c r="E3722" s="187" t="s">
        <v>420</v>
      </c>
      <c r="F3722" s="187">
        <v>7</v>
      </c>
      <c r="G3722" s="187"/>
      <c r="H3722" s="187"/>
      <c r="I3722" s="187" t="s">
        <v>444</v>
      </c>
      <c r="J3722" s="187" t="s">
        <v>464</v>
      </c>
      <c r="K3722" s="187">
        <v>0.72</v>
      </c>
      <c r="L3722" s="187">
        <v>3.1</v>
      </c>
    </row>
    <row r="3723" spans="2:12" ht="16.5" x14ac:dyDescent="0.4">
      <c r="B3723" s="187" t="s">
        <v>446</v>
      </c>
      <c r="C3723" s="187" t="s">
        <v>465</v>
      </c>
      <c r="D3723" s="187" t="s">
        <v>419</v>
      </c>
      <c r="E3723" s="187" t="s">
        <v>438</v>
      </c>
      <c r="F3723" s="187">
        <v>7</v>
      </c>
      <c r="G3723" s="187"/>
      <c r="H3723" s="187"/>
      <c r="I3723" s="187" t="s">
        <v>404</v>
      </c>
      <c r="J3723" s="187" t="s">
        <v>464</v>
      </c>
      <c r="K3723" s="187">
        <v>0.71</v>
      </c>
      <c r="L3723" s="187">
        <v>3.1</v>
      </c>
    </row>
    <row r="3724" spans="2:12" ht="16.5" x14ac:dyDescent="0.4">
      <c r="B3724" s="187" t="s">
        <v>446</v>
      </c>
      <c r="C3724" s="187" t="s">
        <v>465</v>
      </c>
      <c r="D3724" s="187" t="s">
        <v>421</v>
      </c>
      <c r="E3724" s="187" t="s">
        <v>422</v>
      </c>
      <c r="F3724" s="187">
        <v>8</v>
      </c>
      <c r="G3724" s="187"/>
      <c r="H3724" s="187"/>
      <c r="I3724" s="187" t="s">
        <v>404</v>
      </c>
      <c r="J3724" s="187" t="s">
        <v>464</v>
      </c>
      <c r="K3724" s="187">
        <v>0.72</v>
      </c>
      <c r="L3724" s="187">
        <v>3.1</v>
      </c>
    </row>
    <row r="3725" spans="2:12" ht="16.5" x14ac:dyDescent="0.4">
      <c r="B3725" s="187" t="s">
        <v>446</v>
      </c>
      <c r="C3725" s="187" t="s">
        <v>465</v>
      </c>
      <c r="D3725" s="187" t="s">
        <v>421</v>
      </c>
      <c r="E3725" s="187" t="s">
        <v>422</v>
      </c>
      <c r="F3725" s="187">
        <v>7</v>
      </c>
      <c r="G3725" s="187"/>
      <c r="H3725" s="187"/>
      <c r="I3725" s="187" t="s">
        <v>444</v>
      </c>
      <c r="J3725" s="187" t="s">
        <v>464</v>
      </c>
      <c r="K3725" s="187">
        <v>0.71</v>
      </c>
      <c r="L3725" s="187">
        <v>3.1</v>
      </c>
    </row>
    <row r="3726" spans="2:12" ht="16.5" x14ac:dyDescent="0.4">
      <c r="B3726" s="187" t="s">
        <v>446</v>
      </c>
      <c r="C3726" s="187" t="s">
        <v>465</v>
      </c>
      <c r="D3726" s="187" t="s">
        <v>421</v>
      </c>
      <c r="E3726" s="187" t="s">
        <v>439</v>
      </c>
      <c r="F3726" s="187">
        <v>7</v>
      </c>
      <c r="G3726" s="187"/>
      <c r="H3726" s="187"/>
      <c r="I3726" s="187" t="s">
        <v>404</v>
      </c>
      <c r="J3726" s="187" t="s">
        <v>464</v>
      </c>
      <c r="K3726" s="187">
        <v>0.71</v>
      </c>
      <c r="L3726" s="187">
        <v>3.1</v>
      </c>
    </row>
    <row r="3727" spans="2:12" ht="16.5" x14ac:dyDescent="0.4">
      <c r="B3727" s="187" t="s">
        <v>446</v>
      </c>
      <c r="C3727" s="187" t="s">
        <v>465</v>
      </c>
      <c r="D3727" s="187" t="s">
        <v>448</v>
      </c>
      <c r="E3727" s="187" t="s">
        <v>449</v>
      </c>
      <c r="F3727" s="187">
        <v>8</v>
      </c>
      <c r="G3727" s="187"/>
      <c r="H3727" s="187"/>
      <c r="I3727" s="187" t="s">
        <v>404</v>
      </c>
      <c r="J3727" s="187" t="s">
        <v>464</v>
      </c>
      <c r="K3727" s="187">
        <v>0.7</v>
      </c>
      <c r="L3727" s="187">
        <v>3.1</v>
      </c>
    </row>
    <row r="3728" spans="2:12" ht="16.5" x14ac:dyDescent="0.4">
      <c r="B3728" s="187" t="s">
        <v>446</v>
      </c>
      <c r="C3728" s="187" t="s">
        <v>465</v>
      </c>
      <c r="D3728" s="187" t="s">
        <v>450</v>
      </c>
      <c r="E3728" s="187" t="s">
        <v>451</v>
      </c>
      <c r="F3728" s="187">
        <v>8</v>
      </c>
      <c r="G3728" s="187"/>
      <c r="H3728" s="187"/>
      <c r="I3728" s="187" t="s">
        <v>404</v>
      </c>
      <c r="J3728" s="187" t="s">
        <v>464</v>
      </c>
      <c r="K3728" s="187">
        <v>0.7</v>
      </c>
      <c r="L3728" s="187">
        <v>3.1</v>
      </c>
    </row>
    <row r="3729" spans="2:12" ht="16.5" x14ac:dyDescent="0.4">
      <c r="B3729" s="187" t="s">
        <v>446</v>
      </c>
      <c r="C3729" s="187" t="s">
        <v>465</v>
      </c>
      <c r="D3729" s="187" t="s">
        <v>405</v>
      </c>
      <c r="E3729" s="187" t="s">
        <v>442</v>
      </c>
      <c r="F3729" s="187">
        <v>8</v>
      </c>
      <c r="G3729" s="187"/>
      <c r="H3729" s="187"/>
      <c r="I3729" s="187" t="s">
        <v>406</v>
      </c>
      <c r="J3729" s="187" t="s">
        <v>464</v>
      </c>
      <c r="K3729" s="187">
        <v>0.76</v>
      </c>
      <c r="L3729" s="187">
        <v>3.1</v>
      </c>
    </row>
    <row r="3730" spans="2:12" ht="16.5" x14ac:dyDescent="0.4">
      <c r="B3730" s="187" t="s">
        <v>446</v>
      </c>
      <c r="C3730" s="187" t="s">
        <v>465</v>
      </c>
      <c r="D3730" s="187" t="s">
        <v>408</v>
      </c>
      <c r="E3730" s="187" t="s">
        <v>434</v>
      </c>
      <c r="F3730" s="187">
        <v>8</v>
      </c>
      <c r="G3730" s="187"/>
      <c r="H3730" s="187"/>
      <c r="I3730" s="187" t="s">
        <v>409</v>
      </c>
      <c r="J3730" s="187" t="s">
        <v>464</v>
      </c>
      <c r="K3730" s="187">
        <v>0.76</v>
      </c>
      <c r="L3730" s="187">
        <v>3.1</v>
      </c>
    </row>
    <row r="3731" spans="2:12" ht="16.5" x14ac:dyDescent="0.4">
      <c r="B3731" s="187" t="s">
        <v>446</v>
      </c>
      <c r="C3731" s="187" t="s">
        <v>465</v>
      </c>
      <c r="D3731" s="187" t="s">
        <v>419</v>
      </c>
      <c r="E3731" s="187" t="s">
        <v>404</v>
      </c>
      <c r="F3731" s="187">
        <v>8</v>
      </c>
      <c r="G3731" s="187"/>
      <c r="H3731" s="187"/>
      <c r="I3731" s="187" t="s">
        <v>420</v>
      </c>
      <c r="J3731" s="187" t="s">
        <v>464</v>
      </c>
      <c r="K3731" s="187">
        <v>0.77</v>
      </c>
      <c r="L3731" s="187">
        <v>3.1</v>
      </c>
    </row>
    <row r="3732" spans="2:12" ht="16.5" x14ac:dyDescent="0.4">
      <c r="B3732" s="187" t="s">
        <v>446</v>
      </c>
      <c r="C3732" s="187" t="s">
        <v>465</v>
      </c>
      <c r="D3732" s="187" t="s">
        <v>419</v>
      </c>
      <c r="E3732" s="187" t="s">
        <v>444</v>
      </c>
      <c r="F3732" s="187">
        <v>7</v>
      </c>
      <c r="G3732" s="187"/>
      <c r="H3732" s="187"/>
      <c r="I3732" s="187" t="s">
        <v>420</v>
      </c>
      <c r="J3732" s="187" t="s">
        <v>464</v>
      </c>
      <c r="K3732" s="187">
        <v>0.75</v>
      </c>
      <c r="L3732" s="187">
        <v>3.1</v>
      </c>
    </row>
    <row r="3733" spans="2:12" ht="16.5" x14ac:dyDescent="0.4">
      <c r="B3733" s="187" t="s">
        <v>446</v>
      </c>
      <c r="C3733" s="187" t="s">
        <v>465</v>
      </c>
      <c r="D3733" s="187" t="s">
        <v>419</v>
      </c>
      <c r="E3733" s="187" t="s">
        <v>404</v>
      </c>
      <c r="F3733" s="187">
        <v>7</v>
      </c>
      <c r="G3733" s="187"/>
      <c r="H3733" s="187"/>
      <c r="I3733" s="187" t="s">
        <v>438</v>
      </c>
      <c r="J3733" s="187" t="s">
        <v>464</v>
      </c>
      <c r="K3733" s="187">
        <v>0.76</v>
      </c>
      <c r="L3733" s="187">
        <v>3.1</v>
      </c>
    </row>
    <row r="3734" spans="2:12" ht="16.5" x14ac:dyDescent="0.4">
      <c r="B3734" s="187" t="s">
        <v>446</v>
      </c>
      <c r="C3734" s="187" t="s">
        <v>465</v>
      </c>
      <c r="D3734" s="187" t="s">
        <v>421</v>
      </c>
      <c r="E3734" s="187" t="s">
        <v>404</v>
      </c>
      <c r="F3734" s="187">
        <v>8</v>
      </c>
      <c r="G3734" s="187"/>
      <c r="H3734" s="187"/>
      <c r="I3734" s="187" t="s">
        <v>422</v>
      </c>
      <c r="J3734" s="187" t="s">
        <v>464</v>
      </c>
      <c r="K3734" s="187">
        <v>0.77</v>
      </c>
      <c r="L3734" s="187">
        <v>3.1</v>
      </c>
    </row>
    <row r="3735" spans="2:12" ht="16.5" x14ac:dyDescent="0.4">
      <c r="B3735" s="187" t="s">
        <v>446</v>
      </c>
      <c r="C3735" s="187" t="s">
        <v>465</v>
      </c>
      <c r="D3735" s="187" t="s">
        <v>421</v>
      </c>
      <c r="E3735" s="187" t="s">
        <v>444</v>
      </c>
      <c r="F3735" s="187">
        <v>7</v>
      </c>
      <c r="G3735" s="187"/>
      <c r="H3735" s="187"/>
      <c r="I3735" s="187" t="s">
        <v>422</v>
      </c>
      <c r="J3735" s="187" t="s">
        <v>464</v>
      </c>
      <c r="K3735" s="187">
        <v>0.75</v>
      </c>
      <c r="L3735" s="187">
        <v>3.1</v>
      </c>
    </row>
    <row r="3736" spans="2:12" ht="16.5" x14ac:dyDescent="0.4">
      <c r="B3736" s="187" t="s">
        <v>446</v>
      </c>
      <c r="C3736" s="187" t="s">
        <v>465</v>
      </c>
      <c r="D3736" s="187" t="s">
        <v>421</v>
      </c>
      <c r="E3736" s="187" t="s">
        <v>404</v>
      </c>
      <c r="F3736" s="187">
        <v>7</v>
      </c>
      <c r="G3736" s="187"/>
      <c r="H3736" s="187"/>
      <c r="I3736" s="187" t="s">
        <v>439</v>
      </c>
      <c r="J3736" s="187" t="s">
        <v>464</v>
      </c>
      <c r="K3736" s="187">
        <v>0.76</v>
      </c>
      <c r="L3736" s="187">
        <v>3.1</v>
      </c>
    </row>
    <row r="3737" spans="2:12" ht="16.5" x14ac:dyDescent="0.4">
      <c r="B3737" s="187" t="s">
        <v>446</v>
      </c>
      <c r="C3737" s="187" t="s">
        <v>465</v>
      </c>
      <c r="D3737" s="187" t="s">
        <v>448</v>
      </c>
      <c r="E3737" s="187" t="s">
        <v>404</v>
      </c>
      <c r="F3737" s="187">
        <v>8</v>
      </c>
      <c r="G3737" s="187"/>
      <c r="H3737" s="187"/>
      <c r="I3737" s="187" t="s">
        <v>449</v>
      </c>
      <c r="J3737" s="187" t="s">
        <v>464</v>
      </c>
      <c r="K3737" s="187">
        <v>0.76</v>
      </c>
      <c r="L3737" s="187">
        <v>3.1</v>
      </c>
    </row>
    <row r="3738" spans="2:12" ht="16.5" x14ac:dyDescent="0.4">
      <c r="B3738" s="187" t="s">
        <v>446</v>
      </c>
      <c r="C3738" s="187" t="s">
        <v>465</v>
      </c>
      <c r="D3738" s="187" t="s">
        <v>450</v>
      </c>
      <c r="E3738" s="187" t="s">
        <v>404</v>
      </c>
      <c r="F3738" s="187">
        <v>8</v>
      </c>
      <c r="G3738" s="187"/>
      <c r="H3738" s="187"/>
      <c r="I3738" s="187" t="s">
        <v>451</v>
      </c>
      <c r="J3738" s="187" t="s">
        <v>464</v>
      </c>
      <c r="K3738" s="187">
        <v>0.76</v>
      </c>
      <c r="L3738" s="187">
        <v>3.1</v>
      </c>
    </row>
    <row r="3739" spans="2:12" ht="16.5" x14ac:dyDescent="0.4">
      <c r="B3739" s="187" t="s">
        <v>446</v>
      </c>
      <c r="C3739" s="187" t="s">
        <v>465</v>
      </c>
      <c r="D3739" s="187" t="s">
        <v>419</v>
      </c>
      <c r="E3739" s="187" t="s">
        <v>438</v>
      </c>
      <c r="F3739" s="187">
        <v>5</v>
      </c>
      <c r="G3739" s="187"/>
      <c r="H3739" s="187"/>
      <c r="I3739" s="187" t="s">
        <v>434</v>
      </c>
      <c r="J3739" s="187" t="s">
        <v>433</v>
      </c>
      <c r="K3739" s="187">
        <v>0.7</v>
      </c>
      <c r="L3739" s="187">
        <v>3.1</v>
      </c>
    </row>
    <row r="3740" spans="2:12" ht="16.5" x14ac:dyDescent="0.4">
      <c r="B3740" s="187" t="s">
        <v>446</v>
      </c>
      <c r="C3740" s="187" t="s">
        <v>465</v>
      </c>
      <c r="D3740" s="187" t="s">
        <v>421</v>
      </c>
      <c r="E3740" s="187" t="s">
        <v>439</v>
      </c>
      <c r="F3740" s="187">
        <v>5</v>
      </c>
      <c r="G3740" s="187"/>
      <c r="H3740" s="187"/>
      <c r="I3740" s="187" t="s">
        <v>434</v>
      </c>
      <c r="J3740" s="187" t="s">
        <v>433</v>
      </c>
      <c r="K3740" s="187">
        <v>0.7</v>
      </c>
      <c r="L3740" s="187">
        <v>3.1</v>
      </c>
    </row>
    <row r="3741" spans="2:12" ht="16.5" x14ac:dyDescent="0.4">
      <c r="B3741" s="187" t="s">
        <v>446</v>
      </c>
      <c r="C3741" s="187" t="s">
        <v>465</v>
      </c>
      <c r="D3741" s="187" t="s">
        <v>419</v>
      </c>
      <c r="E3741" s="187" t="s">
        <v>434</v>
      </c>
      <c r="F3741" s="187">
        <v>5</v>
      </c>
      <c r="G3741" s="187"/>
      <c r="H3741" s="187"/>
      <c r="I3741" s="187" t="s">
        <v>438</v>
      </c>
      <c r="J3741" s="187" t="s">
        <v>433</v>
      </c>
      <c r="K3741" s="187">
        <v>0.74</v>
      </c>
      <c r="L3741" s="187">
        <v>3.1</v>
      </c>
    </row>
    <row r="3742" spans="2:12" ht="16.5" x14ac:dyDescent="0.4">
      <c r="B3742" s="187" t="s">
        <v>446</v>
      </c>
      <c r="C3742" s="187" t="s">
        <v>465</v>
      </c>
      <c r="D3742" s="187" t="s">
        <v>421</v>
      </c>
      <c r="E3742" s="187" t="s">
        <v>434</v>
      </c>
      <c r="F3742" s="187">
        <v>5</v>
      </c>
      <c r="G3742" s="187"/>
      <c r="H3742" s="187"/>
      <c r="I3742" s="187" t="s">
        <v>439</v>
      </c>
      <c r="J3742" s="187" t="s">
        <v>433</v>
      </c>
      <c r="K3742" s="187">
        <v>0.74</v>
      </c>
      <c r="L3742" s="187">
        <v>3.1</v>
      </c>
    </row>
    <row r="3743" spans="2:12" ht="16.5" x14ac:dyDescent="0.4">
      <c r="B3743" s="187" t="s">
        <v>446</v>
      </c>
      <c r="C3743" s="187" t="s">
        <v>459</v>
      </c>
      <c r="D3743" s="187" t="s">
        <v>399</v>
      </c>
      <c r="E3743" s="187" t="s">
        <v>404</v>
      </c>
      <c r="F3743" s="187">
        <v>4</v>
      </c>
      <c r="G3743" s="187"/>
      <c r="H3743" s="187"/>
      <c r="I3743" s="187" t="s">
        <v>411</v>
      </c>
      <c r="J3743" s="187" t="s">
        <v>464</v>
      </c>
      <c r="K3743" s="187"/>
      <c r="L3743" s="187">
        <v>3.1</v>
      </c>
    </row>
    <row r="3744" spans="2:12" ht="16.5" x14ac:dyDescent="0.4">
      <c r="B3744" s="187" t="s">
        <v>446</v>
      </c>
      <c r="C3744" s="187" t="s">
        <v>447</v>
      </c>
      <c r="D3744" s="187" t="s">
        <v>399</v>
      </c>
      <c r="E3744" s="187" t="s">
        <v>404</v>
      </c>
      <c r="F3744" s="187">
        <v>4</v>
      </c>
      <c r="G3744" s="187"/>
      <c r="H3744" s="187"/>
      <c r="I3744" s="187" t="s">
        <v>403</v>
      </c>
      <c r="J3744" s="187" t="s">
        <v>464</v>
      </c>
      <c r="K3744" s="187"/>
      <c r="L3744" s="187">
        <v>3.1</v>
      </c>
    </row>
    <row r="3745" spans="2:12" ht="16.5" x14ac:dyDescent="0.4">
      <c r="B3745" s="187" t="s">
        <v>446</v>
      </c>
      <c r="C3745" s="187" t="s">
        <v>452</v>
      </c>
      <c r="D3745" s="187" t="s">
        <v>399</v>
      </c>
      <c r="E3745" s="187" t="s">
        <v>403</v>
      </c>
      <c r="F3745" s="187">
        <v>4</v>
      </c>
      <c r="G3745" s="187"/>
      <c r="H3745" s="187"/>
      <c r="I3745" s="187" t="s">
        <v>404</v>
      </c>
      <c r="J3745" s="187" t="s">
        <v>464</v>
      </c>
      <c r="K3745" s="187"/>
      <c r="L3745" s="187">
        <v>3.1</v>
      </c>
    </row>
    <row r="3746" spans="2:12" ht="16.5" x14ac:dyDescent="0.4">
      <c r="B3746" s="187" t="s">
        <v>446</v>
      </c>
      <c r="C3746" s="187" t="s">
        <v>460</v>
      </c>
      <c r="D3746" s="187" t="s">
        <v>399</v>
      </c>
      <c r="E3746" s="187" t="s">
        <v>404</v>
      </c>
      <c r="F3746" s="187">
        <v>4</v>
      </c>
      <c r="G3746" s="187"/>
      <c r="H3746" s="187"/>
      <c r="I3746" s="187" t="s">
        <v>428</v>
      </c>
      <c r="J3746" s="187" t="s">
        <v>464</v>
      </c>
      <c r="K3746" s="187"/>
      <c r="L3746" s="187">
        <v>3.1</v>
      </c>
    </row>
    <row r="3747" spans="2:12" ht="16.5" x14ac:dyDescent="0.4">
      <c r="B3747" s="187" t="s">
        <v>446</v>
      </c>
      <c r="C3747" s="187" t="s">
        <v>465</v>
      </c>
      <c r="D3747" s="187" t="s">
        <v>399</v>
      </c>
      <c r="E3747" s="187" t="s">
        <v>404</v>
      </c>
      <c r="F3747" s="187">
        <v>8</v>
      </c>
      <c r="G3747" s="187"/>
      <c r="H3747" s="187"/>
      <c r="I3747" s="187" t="s">
        <v>404</v>
      </c>
      <c r="J3747" s="187" t="s">
        <v>464</v>
      </c>
      <c r="K3747" s="187"/>
      <c r="L3747" s="187">
        <v>3.1</v>
      </c>
    </row>
    <row r="3748" spans="2:12" ht="16.5" x14ac:dyDescent="0.4">
      <c r="B3748" s="187" t="s">
        <v>446</v>
      </c>
      <c r="C3748" s="187" t="s">
        <v>465</v>
      </c>
      <c r="D3748" s="187" t="s">
        <v>399</v>
      </c>
      <c r="E3748" s="187" t="s">
        <v>404</v>
      </c>
      <c r="F3748" s="187">
        <v>9</v>
      </c>
      <c r="G3748" s="187"/>
      <c r="H3748" s="187"/>
      <c r="I3748" s="187" t="s">
        <v>404</v>
      </c>
      <c r="J3748" s="187" t="s">
        <v>464</v>
      </c>
      <c r="K3748" s="187"/>
      <c r="L3748" s="187">
        <v>3.1</v>
      </c>
    </row>
    <row r="3749" spans="2:12" ht="16.5" x14ac:dyDescent="0.4">
      <c r="B3749" s="187" t="s">
        <v>446</v>
      </c>
      <c r="C3749" s="187" t="s">
        <v>465</v>
      </c>
      <c r="D3749" s="187" t="s">
        <v>399</v>
      </c>
      <c r="E3749" s="187" t="s">
        <v>404</v>
      </c>
      <c r="F3749" s="187">
        <v>6</v>
      </c>
      <c r="G3749" s="187"/>
      <c r="H3749" s="187"/>
      <c r="I3749" s="187" t="s">
        <v>404</v>
      </c>
      <c r="J3749" s="187" t="s">
        <v>433</v>
      </c>
      <c r="K3749" s="187"/>
      <c r="L3749" s="187">
        <v>3.1</v>
      </c>
    </row>
    <row r="3750" spans="2:12" ht="16.5" x14ac:dyDescent="0.4">
      <c r="B3750" s="187" t="s">
        <v>446</v>
      </c>
      <c r="C3750" s="187" t="s">
        <v>465</v>
      </c>
      <c r="D3750" s="187" t="s">
        <v>419</v>
      </c>
      <c r="E3750" s="187" t="s">
        <v>420</v>
      </c>
      <c r="F3750" s="187">
        <v>6</v>
      </c>
      <c r="G3750" s="187"/>
      <c r="H3750" s="187"/>
      <c r="I3750" s="187" t="s">
        <v>434</v>
      </c>
      <c r="J3750" s="187" t="s">
        <v>464</v>
      </c>
      <c r="K3750" s="187">
        <v>0.72</v>
      </c>
      <c r="L3750" s="187">
        <v>3.2</v>
      </c>
    </row>
    <row r="3751" spans="2:12" ht="16.5" x14ac:dyDescent="0.4">
      <c r="B3751" s="187" t="s">
        <v>446</v>
      </c>
      <c r="C3751" s="187" t="s">
        <v>465</v>
      </c>
      <c r="D3751" s="187" t="s">
        <v>419</v>
      </c>
      <c r="E3751" s="187" t="s">
        <v>438</v>
      </c>
      <c r="F3751" s="187">
        <v>6</v>
      </c>
      <c r="G3751" s="187"/>
      <c r="H3751" s="187"/>
      <c r="I3751" s="187" t="s">
        <v>444</v>
      </c>
      <c r="J3751" s="187" t="s">
        <v>464</v>
      </c>
      <c r="K3751" s="187">
        <v>0.71</v>
      </c>
      <c r="L3751" s="187">
        <v>3.2</v>
      </c>
    </row>
    <row r="3752" spans="2:12" ht="16.5" x14ac:dyDescent="0.4">
      <c r="B3752" s="187" t="s">
        <v>446</v>
      </c>
      <c r="C3752" s="187" t="s">
        <v>465</v>
      </c>
      <c r="D3752" s="187" t="s">
        <v>421</v>
      </c>
      <c r="E3752" s="187" t="s">
        <v>422</v>
      </c>
      <c r="F3752" s="187">
        <v>6</v>
      </c>
      <c r="G3752" s="187"/>
      <c r="H3752" s="187"/>
      <c r="I3752" s="187" t="s">
        <v>434</v>
      </c>
      <c r="J3752" s="187" t="s">
        <v>464</v>
      </c>
      <c r="K3752" s="187">
        <v>0.71</v>
      </c>
      <c r="L3752" s="187">
        <v>3.2</v>
      </c>
    </row>
    <row r="3753" spans="2:12" ht="16.5" x14ac:dyDescent="0.4">
      <c r="B3753" s="187" t="s">
        <v>446</v>
      </c>
      <c r="C3753" s="187" t="s">
        <v>465</v>
      </c>
      <c r="D3753" s="187" t="s">
        <v>421</v>
      </c>
      <c r="E3753" s="187" t="s">
        <v>439</v>
      </c>
      <c r="F3753" s="187">
        <v>6</v>
      </c>
      <c r="G3753" s="187"/>
      <c r="H3753" s="187"/>
      <c r="I3753" s="187" t="s">
        <v>444</v>
      </c>
      <c r="J3753" s="187" t="s">
        <v>464</v>
      </c>
      <c r="K3753" s="187">
        <v>0.71</v>
      </c>
      <c r="L3753" s="187">
        <v>3.2</v>
      </c>
    </row>
    <row r="3754" spans="2:12" ht="16.5" x14ac:dyDescent="0.4">
      <c r="B3754" s="187" t="s">
        <v>446</v>
      </c>
      <c r="C3754" s="187" t="s">
        <v>465</v>
      </c>
      <c r="D3754" s="187" t="s">
        <v>448</v>
      </c>
      <c r="E3754" s="187" t="s">
        <v>449</v>
      </c>
      <c r="F3754" s="187">
        <v>7</v>
      </c>
      <c r="G3754" s="187"/>
      <c r="H3754" s="187"/>
      <c r="I3754" s="187" t="s">
        <v>444</v>
      </c>
      <c r="J3754" s="187" t="s">
        <v>464</v>
      </c>
      <c r="K3754" s="187">
        <v>0.7</v>
      </c>
      <c r="L3754" s="187">
        <v>3.2</v>
      </c>
    </row>
    <row r="3755" spans="2:12" ht="16.5" x14ac:dyDescent="0.4">
      <c r="B3755" s="187" t="s">
        <v>446</v>
      </c>
      <c r="C3755" s="187" t="s">
        <v>465</v>
      </c>
      <c r="D3755" s="187" t="s">
        <v>450</v>
      </c>
      <c r="E3755" s="187" t="s">
        <v>451</v>
      </c>
      <c r="F3755" s="187">
        <v>7</v>
      </c>
      <c r="G3755" s="187"/>
      <c r="H3755" s="187"/>
      <c r="I3755" s="187" t="s">
        <v>444</v>
      </c>
      <c r="J3755" s="187" t="s">
        <v>464</v>
      </c>
      <c r="K3755" s="187">
        <v>0.7</v>
      </c>
      <c r="L3755" s="187">
        <v>3.2</v>
      </c>
    </row>
    <row r="3756" spans="2:12" ht="16.5" x14ac:dyDescent="0.4">
      <c r="B3756" s="187" t="s">
        <v>446</v>
      </c>
      <c r="C3756" s="187" t="s">
        <v>465</v>
      </c>
      <c r="D3756" s="187" t="s">
        <v>419</v>
      </c>
      <c r="E3756" s="187" t="s">
        <v>434</v>
      </c>
      <c r="F3756" s="187">
        <v>6</v>
      </c>
      <c r="G3756" s="187"/>
      <c r="H3756" s="187"/>
      <c r="I3756" s="187" t="s">
        <v>420</v>
      </c>
      <c r="J3756" s="187" t="s">
        <v>464</v>
      </c>
      <c r="K3756" s="187">
        <v>0.74</v>
      </c>
      <c r="L3756" s="187">
        <v>3.2</v>
      </c>
    </row>
    <row r="3757" spans="2:12" ht="16.5" x14ac:dyDescent="0.4">
      <c r="B3757" s="187" t="s">
        <v>446</v>
      </c>
      <c r="C3757" s="187" t="s">
        <v>465</v>
      </c>
      <c r="D3757" s="187" t="s">
        <v>419</v>
      </c>
      <c r="E3757" s="187" t="s">
        <v>444</v>
      </c>
      <c r="F3757" s="187">
        <v>6</v>
      </c>
      <c r="G3757" s="187"/>
      <c r="H3757" s="187"/>
      <c r="I3757" s="187" t="s">
        <v>438</v>
      </c>
      <c r="J3757" s="187" t="s">
        <v>464</v>
      </c>
      <c r="K3757" s="187">
        <v>0.75</v>
      </c>
      <c r="L3757" s="187">
        <v>3.2</v>
      </c>
    </row>
    <row r="3758" spans="2:12" ht="16.5" x14ac:dyDescent="0.4">
      <c r="B3758" s="187" t="s">
        <v>446</v>
      </c>
      <c r="C3758" s="187" t="s">
        <v>465</v>
      </c>
      <c r="D3758" s="187" t="s">
        <v>421</v>
      </c>
      <c r="E3758" s="187" t="s">
        <v>434</v>
      </c>
      <c r="F3758" s="187">
        <v>6</v>
      </c>
      <c r="G3758" s="187"/>
      <c r="H3758" s="187"/>
      <c r="I3758" s="187" t="s">
        <v>422</v>
      </c>
      <c r="J3758" s="187" t="s">
        <v>464</v>
      </c>
      <c r="K3758" s="187">
        <v>0.74</v>
      </c>
      <c r="L3758" s="187">
        <v>3.2</v>
      </c>
    </row>
    <row r="3759" spans="2:12" ht="16.5" x14ac:dyDescent="0.4">
      <c r="B3759" s="187" t="s">
        <v>446</v>
      </c>
      <c r="C3759" s="187" t="s">
        <v>465</v>
      </c>
      <c r="D3759" s="187" t="s">
        <v>421</v>
      </c>
      <c r="E3759" s="187" t="s">
        <v>444</v>
      </c>
      <c r="F3759" s="187">
        <v>6</v>
      </c>
      <c r="G3759" s="187"/>
      <c r="H3759" s="187"/>
      <c r="I3759" s="187" t="s">
        <v>439</v>
      </c>
      <c r="J3759" s="187" t="s">
        <v>464</v>
      </c>
      <c r="K3759" s="187">
        <v>0.75</v>
      </c>
      <c r="L3759" s="187">
        <v>3.2</v>
      </c>
    </row>
    <row r="3760" spans="2:12" ht="16.5" x14ac:dyDescent="0.4">
      <c r="B3760" s="187" t="s">
        <v>446</v>
      </c>
      <c r="C3760" s="187" t="s">
        <v>465</v>
      </c>
      <c r="D3760" s="187" t="s">
        <v>448</v>
      </c>
      <c r="E3760" s="187" t="s">
        <v>444</v>
      </c>
      <c r="F3760" s="187">
        <v>7</v>
      </c>
      <c r="G3760" s="187"/>
      <c r="H3760" s="187"/>
      <c r="I3760" s="187" t="s">
        <v>449</v>
      </c>
      <c r="J3760" s="187" t="s">
        <v>464</v>
      </c>
      <c r="K3760" s="187">
        <v>0.74</v>
      </c>
      <c r="L3760" s="187">
        <v>3.2</v>
      </c>
    </row>
    <row r="3761" spans="2:12" ht="16.5" x14ac:dyDescent="0.4">
      <c r="B3761" s="187" t="s">
        <v>446</v>
      </c>
      <c r="C3761" s="187" t="s">
        <v>465</v>
      </c>
      <c r="D3761" s="187" t="s">
        <v>450</v>
      </c>
      <c r="E3761" s="187" t="s">
        <v>444</v>
      </c>
      <c r="F3761" s="187">
        <v>7</v>
      </c>
      <c r="G3761" s="187"/>
      <c r="H3761" s="187"/>
      <c r="I3761" s="187" t="s">
        <v>451</v>
      </c>
      <c r="J3761" s="187" t="s">
        <v>464</v>
      </c>
      <c r="K3761" s="187">
        <v>0.74</v>
      </c>
      <c r="L3761" s="187">
        <v>3.2</v>
      </c>
    </row>
    <row r="3762" spans="2:12" ht="16.5" x14ac:dyDescent="0.4">
      <c r="B3762" s="187" t="s">
        <v>446</v>
      </c>
      <c r="C3762" s="187" t="s">
        <v>465</v>
      </c>
      <c r="D3762" s="187" t="s">
        <v>399</v>
      </c>
      <c r="E3762" s="187" t="s">
        <v>404</v>
      </c>
      <c r="F3762" s="187">
        <v>7</v>
      </c>
      <c r="G3762" s="187"/>
      <c r="H3762" s="187"/>
      <c r="I3762" s="187" t="s">
        <v>404</v>
      </c>
      <c r="J3762" s="187" t="s">
        <v>464</v>
      </c>
      <c r="K3762" s="187"/>
      <c r="L3762" s="187">
        <v>3.2</v>
      </c>
    </row>
    <row r="3763" spans="2:12" ht="16.5" x14ac:dyDescent="0.4">
      <c r="B3763" s="187" t="s">
        <v>446</v>
      </c>
      <c r="C3763" s="187" t="s">
        <v>465</v>
      </c>
      <c r="D3763" s="187" t="s">
        <v>399</v>
      </c>
      <c r="E3763" s="187" t="s">
        <v>404</v>
      </c>
      <c r="F3763" s="187">
        <v>5</v>
      </c>
      <c r="G3763" s="187"/>
      <c r="H3763" s="187"/>
      <c r="I3763" s="187" t="s">
        <v>404</v>
      </c>
      <c r="J3763" s="187" t="s">
        <v>433</v>
      </c>
      <c r="K3763" s="187"/>
      <c r="L3763" s="187">
        <v>3.2</v>
      </c>
    </row>
    <row r="3764" spans="2:12" ht="16.5" x14ac:dyDescent="0.4">
      <c r="B3764" s="187" t="s">
        <v>446</v>
      </c>
      <c r="C3764" s="187" t="s">
        <v>465</v>
      </c>
      <c r="D3764" s="187" t="s">
        <v>399</v>
      </c>
      <c r="E3764" s="187" t="s">
        <v>442</v>
      </c>
      <c r="F3764" s="187">
        <v>6</v>
      </c>
      <c r="G3764" s="187"/>
      <c r="H3764" s="187"/>
      <c r="I3764" s="187" t="s">
        <v>442</v>
      </c>
      <c r="J3764" s="187" t="s">
        <v>464</v>
      </c>
      <c r="K3764" s="187">
        <v>0.75</v>
      </c>
      <c r="L3764" s="187">
        <v>3.3</v>
      </c>
    </row>
    <row r="3765" spans="2:12" ht="16.5" x14ac:dyDescent="0.4">
      <c r="B3765" s="187" t="s">
        <v>446</v>
      </c>
      <c r="C3765" s="187" t="s">
        <v>465</v>
      </c>
      <c r="D3765" s="187" t="s">
        <v>405</v>
      </c>
      <c r="E3765" s="187" t="s">
        <v>435</v>
      </c>
      <c r="F3765" s="187">
        <v>6</v>
      </c>
      <c r="G3765" s="187"/>
      <c r="H3765" s="187"/>
      <c r="I3765" s="187" t="s">
        <v>442</v>
      </c>
      <c r="J3765" s="187" t="s">
        <v>464</v>
      </c>
      <c r="K3765" s="187">
        <v>0.75</v>
      </c>
      <c r="L3765" s="187">
        <v>3.3</v>
      </c>
    </row>
    <row r="3766" spans="2:12" ht="16.5" x14ac:dyDescent="0.4">
      <c r="B3766" s="187" t="s">
        <v>446</v>
      </c>
      <c r="C3766" s="187" t="s">
        <v>465</v>
      </c>
      <c r="D3766" s="187" t="s">
        <v>419</v>
      </c>
      <c r="E3766" s="187" t="s">
        <v>438</v>
      </c>
      <c r="F3766" s="187">
        <v>5</v>
      </c>
      <c r="G3766" s="187"/>
      <c r="H3766" s="187"/>
      <c r="I3766" s="187" t="s">
        <v>434</v>
      </c>
      <c r="J3766" s="187" t="s">
        <v>464</v>
      </c>
      <c r="K3766" s="187">
        <v>0.7</v>
      </c>
      <c r="L3766" s="187">
        <v>3.3</v>
      </c>
    </row>
    <row r="3767" spans="2:12" ht="16.5" x14ac:dyDescent="0.4">
      <c r="B3767" s="187" t="s">
        <v>446</v>
      </c>
      <c r="C3767" s="187" t="s">
        <v>465</v>
      </c>
      <c r="D3767" s="187" t="s">
        <v>421</v>
      </c>
      <c r="E3767" s="187" t="s">
        <v>439</v>
      </c>
      <c r="F3767" s="187">
        <v>5</v>
      </c>
      <c r="G3767" s="187"/>
      <c r="H3767" s="187"/>
      <c r="I3767" s="187" t="s">
        <v>434</v>
      </c>
      <c r="J3767" s="187" t="s">
        <v>464</v>
      </c>
      <c r="K3767" s="187">
        <v>0.7</v>
      </c>
      <c r="L3767" s="187">
        <v>3.3</v>
      </c>
    </row>
    <row r="3768" spans="2:12" ht="16.5" x14ac:dyDescent="0.4">
      <c r="B3768" s="187" t="s">
        <v>446</v>
      </c>
      <c r="C3768" s="187" t="s">
        <v>465</v>
      </c>
      <c r="D3768" s="187" t="s">
        <v>448</v>
      </c>
      <c r="E3768" s="187" t="s">
        <v>449</v>
      </c>
      <c r="F3768" s="187">
        <v>6</v>
      </c>
      <c r="G3768" s="187"/>
      <c r="H3768" s="187"/>
      <c r="I3768" s="187" t="s">
        <v>434</v>
      </c>
      <c r="J3768" s="187" t="s">
        <v>464</v>
      </c>
      <c r="K3768" s="187">
        <v>0.7</v>
      </c>
      <c r="L3768" s="187">
        <v>3.3</v>
      </c>
    </row>
    <row r="3769" spans="2:12" ht="16.5" x14ac:dyDescent="0.4">
      <c r="B3769" s="187" t="s">
        <v>446</v>
      </c>
      <c r="C3769" s="187" t="s">
        <v>465</v>
      </c>
      <c r="D3769" s="187" t="s">
        <v>450</v>
      </c>
      <c r="E3769" s="187" t="s">
        <v>451</v>
      </c>
      <c r="F3769" s="187">
        <v>6</v>
      </c>
      <c r="G3769" s="187"/>
      <c r="H3769" s="187"/>
      <c r="I3769" s="187" t="s">
        <v>434</v>
      </c>
      <c r="J3769" s="187" t="s">
        <v>464</v>
      </c>
      <c r="K3769" s="187">
        <v>0.7</v>
      </c>
      <c r="L3769" s="187">
        <v>3.3</v>
      </c>
    </row>
    <row r="3770" spans="2:12" ht="16.5" x14ac:dyDescent="0.4">
      <c r="B3770" s="187" t="s">
        <v>446</v>
      </c>
      <c r="C3770" s="187" t="s">
        <v>465</v>
      </c>
      <c r="D3770" s="187" t="s">
        <v>405</v>
      </c>
      <c r="E3770" s="187" t="s">
        <v>442</v>
      </c>
      <c r="F3770" s="187">
        <v>6</v>
      </c>
      <c r="G3770" s="187"/>
      <c r="H3770" s="187"/>
      <c r="I3770" s="187" t="s">
        <v>435</v>
      </c>
      <c r="J3770" s="187" t="s">
        <v>464</v>
      </c>
      <c r="K3770" s="187">
        <v>0.75</v>
      </c>
      <c r="L3770" s="187">
        <v>3.3</v>
      </c>
    </row>
    <row r="3771" spans="2:12" ht="16.5" x14ac:dyDescent="0.4">
      <c r="B3771" s="187" t="s">
        <v>446</v>
      </c>
      <c r="C3771" s="187" t="s">
        <v>465</v>
      </c>
      <c r="D3771" s="187" t="s">
        <v>419</v>
      </c>
      <c r="E3771" s="187" t="s">
        <v>434</v>
      </c>
      <c r="F3771" s="187">
        <v>5</v>
      </c>
      <c r="G3771" s="187"/>
      <c r="H3771" s="187"/>
      <c r="I3771" s="187" t="s">
        <v>438</v>
      </c>
      <c r="J3771" s="187" t="s">
        <v>464</v>
      </c>
      <c r="K3771" s="187">
        <v>0.73</v>
      </c>
      <c r="L3771" s="187">
        <v>3.3</v>
      </c>
    </row>
    <row r="3772" spans="2:12" ht="16.5" x14ac:dyDescent="0.4">
      <c r="B3772" s="187" t="s">
        <v>446</v>
      </c>
      <c r="C3772" s="187" t="s">
        <v>465</v>
      </c>
      <c r="D3772" s="187" t="s">
        <v>421</v>
      </c>
      <c r="E3772" s="187" t="s">
        <v>434</v>
      </c>
      <c r="F3772" s="187">
        <v>5</v>
      </c>
      <c r="G3772" s="187"/>
      <c r="H3772" s="187"/>
      <c r="I3772" s="187" t="s">
        <v>439</v>
      </c>
      <c r="J3772" s="187" t="s">
        <v>464</v>
      </c>
      <c r="K3772" s="187">
        <v>0.73</v>
      </c>
      <c r="L3772" s="187">
        <v>3.3</v>
      </c>
    </row>
    <row r="3773" spans="2:12" ht="16.5" x14ac:dyDescent="0.4">
      <c r="B3773" s="187" t="s">
        <v>446</v>
      </c>
      <c r="C3773" s="187" t="s">
        <v>465</v>
      </c>
      <c r="D3773" s="187" t="s">
        <v>448</v>
      </c>
      <c r="E3773" s="187" t="s">
        <v>434</v>
      </c>
      <c r="F3773" s="187">
        <v>6</v>
      </c>
      <c r="G3773" s="187"/>
      <c r="H3773" s="187"/>
      <c r="I3773" s="187" t="s">
        <v>449</v>
      </c>
      <c r="J3773" s="187" t="s">
        <v>464</v>
      </c>
      <c r="K3773" s="187">
        <v>0.73</v>
      </c>
      <c r="L3773" s="187">
        <v>3.3</v>
      </c>
    </row>
    <row r="3774" spans="2:12" ht="16.5" x14ac:dyDescent="0.4">
      <c r="B3774" s="187" t="s">
        <v>446</v>
      </c>
      <c r="C3774" s="187" t="s">
        <v>465</v>
      </c>
      <c r="D3774" s="187" t="s">
        <v>450</v>
      </c>
      <c r="E3774" s="187" t="s">
        <v>434</v>
      </c>
      <c r="F3774" s="187">
        <v>6</v>
      </c>
      <c r="G3774" s="187"/>
      <c r="H3774" s="187"/>
      <c r="I3774" s="187" t="s">
        <v>451</v>
      </c>
      <c r="J3774" s="187" t="s">
        <v>464</v>
      </c>
      <c r="K3774" s="187">
        <v>0.73</v>
      </c>
      <c r="L3774" s="187">
        <v>3.3</v>
      </c>
    </row>
    <row r="3775" spans="2:12" ht="16.5" x14ac:dyDescent="0.4">
      <c r="B3775" s="187" t="s">
        <v>446</v>
      </c>
      <c r="C3775" s="187" t="s">
        <v>465</v>
      </c>
      <c r="D3775" s="187" t="s">
        <v>399</v>
      </c>
      <c r="E3775" s="187" t="s">
        <v>404</v>
      </c>
      <c r="F3775" s="187">
        <v>6</v>
      </c>
      <c r="G3775" s="187"/>
      <c r="H3775" s="187"/>
      <c r="I3775" s="187" t="s">
        <v>404</v>
      </c>
      <c r="J3775" s="187" t="s">
        <v>464</v>
      </c>
      <c r="K3775" s="187"/>
      <c r="L3775" s="187">
        <v>3.3</v>
      </c>
    </row>
    <row r="3776" spans="2:12" ht="16.5" x14ac:dyDescent="0.4">
      <c r="B3776" s="187" t="s">
        <v>446</v>
      </c>
      <c r="C3776" s="187" t="s">
        <v>465</v>
      </c>
      <c r="D3776" s="187" t="s">
        <v>399</v>
      </c>
      <c r="E3776" s="187" t="s">
        <v>404</v>
      </c>
      <c r="F3776" s="187">
        <v>4</v>
      </c>
      <c r="G3776" s="187"/>
      <c r="H3776" s="187"/>
      <c r="I3776" s="187" t="s">
        <v>404</v>
      </c>
      <c r="J3776" s="187" t="s">
        <v>433</v>
      </c>
      <c r="K3776" s="187"/>
      <c r="L3776" s="187">
        <v>3.4</v>
      </c>
    </row>
    <row r="3777" spans="2:12" ht="16.5" x14ac:dyDescent="0.4">
      <c r="B3777" s="187" t="s">
        <v>446</v>
      </c>
      <c r="C3777" s="187" t="s">
        <v>465</v>
      </c>
      <c r="D3777" s="187" t="s">
        <v>399</v>
      </c>
      <c r="E3777" s="187" t="s">
        <v>404</v>
      </c>
      <c r="F3777" s="187">
        <v>5</v>
      </c>
      <c r="G3777" s="187"/>
      <c r="H3777" s="187"/>
      <c r="I3777" s="187" t="s">
        <v>404</v>
      </c>
      <c r="J3777" s="187" t="s">
        <v>464</v>
      </c>
      <c r="K3777" s="187"/>
      <c r="L3777" s="187">
        <v>3.5</v>
      </c>
    </row>
    <row r="3778" spans="2:12" ht="16.5" x14ac:dyDescent="0.4">
      <c r="B3778" s="187" t="s">
        <v>446</v>
      </c>
      <c r="C3778" s="187" t="s">
        <v>465</v>
      </c>
      <c r="D3778" s="187" t="s">
        <v>399</v>
      </c>
      <c r="E3778" s="187" t="s">
        <v>404</v>
      </c>
      <c r="F3778" s="187">
        <v>4</v>
      </c>
      <c r="G3778" s="187"/>
      <c r="H3778" s="187"/>
      <c r="I3778" s="187" t="s">
        <v>404</v>
      </c>
      <c r="J3778" s="187" t="s">
        <v>464</v>
      </c>
      <c r="K3778" s="187"/>
      <c r="L3778" s="187">
        <v>3.7</v>
      </c>
    </row>
  </sheetData>
  <sheetProtection algorithmName="SHA-512" hashValue="/2ym34ZQP2sEnIDY1pjCo1m81A6nfgnHmQjzDKVvhNMFkenCH4gvm7pt1PCCyrpW9AB+EK9eH5q+V9kSEwuIiw==" saltValue="3KLJEiEPEwQhu/63L5lFdQ==" spinCount="100000" sheet="1" autoFilter="0"/>
  <autoFilter ref="B6:L3712" xr:uid="{5D55D7FB-C7B4-444A-ABEC-6CA877F028A3}"/>
  <mergeCells count="2">
    <mergeCell ref="F2:H2"/>
    <mergeCell ref="F3:H3"/>
  </mergeCells>
  <phoneticPr fontId="3"/>
  <hyperlinks>
    <hyperlink ref="F2" location="使い方!A1" display="使い方を見る" xr:uid="{141C6554-5F14-4F98-AD40-7986C037320C}"/>
    <hyperlink ref="F3:H3" r:id="rId1" display="LIXIL製複層ガラスシリーズカタログ" xr:uid="{31D7F2B8-579F-4BDB-A020-C308EA14AFEC}"/>
    <hyperlink ref="F2:H2" r:id="rId2" display="窓ガラスの光熱性能計算ツール 「TOP-G」（板硝子協会）" xr:uid="{CD7DF2FD-B653-448D-BB30-38225BBDE193}"/>
  </hyperlinks>
  <pageMargins left="0.70866141732283472" right="0.70866141732283472" top="0.74803149606299213" bottom="0.74803149606299213" header="0.31496062992125984" footer="0.31496062992125984"/>
  <pageSetup paperSize="9" scale="10"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53A72-6FA2-42BB-97D9-F898FFF4CB49}">
  <sheetPr codeName="Sheet11"/>
  <dimension ref="A1:P1335"/>
  <sheetViews>
    <sheetView showGridLines="0" topLeftCell="F1" zoomScale="70" zoomScaleNormal="70" zoomScaleSheetLayoutView="70" zoomScalePageLayoutView="55" workbookViewId="0">
      <pane ySplit="1" topLeftCell="A2" activePane="bottomLeft" state="frozen"/>
      <selection activeCell="A3" sqref="A3"/>
      <selection pane="bottomLeft" activeCell="G12" sqref="G12"/>
    </sheetView>
  </sheetViews>
  <sheetFormatPr defaultColWidth="7.625" defaultRowHeight="15.75" x14ac:dyDescent="0.4"/>
  <cols>
    <col min="1" max="2" width="45.625" style="127" customWidth="1"/>
    <col min="3" max="3" width="7.625" style="127"/>
    <col min="4" max="5" width="45.625" style="127" customWidth="1"/>
    <col min="6" max="6" width="7.625" style="127"/>
    <col min="7" max="7" width="45.625" style="127" customWidth="1"/>
    <col min="8" max="8" width="7.625" style="127"/>
    <col min="9" max="10" width="45.625" style="127" customWidth="1"/>
    <col min="11" max="11" width="7.625" style="127"/>
    <col min="12" max="13" width="45.625" style="127" customWidth="1"/>
    <col min="14" max="14" width="7.625" style="127"/>
    <col min="15" max="16" width="45.625" style="127" customWidth="1"/>
    <col min="17" max="16384" width="7.625" style="127"/>
  </cols>
  <sheetData>
    <row r="1" spans="1:16" ht="16.5" x14ac:dyDescent="0.4">
      <c r="A1" s="188" t="s">
        <v>466</v>
      </c>
      <c r="B1" s="140" t="s">
        <v>138</v>
      </c>
      <c r="D1" s="188" t="s">
        <v>467</v>
      </c>
      <c r="E1" s="140" t="s">
        <v>468</v>
      </c>
      <c r="G1" s="188" t="s">
        <v>469</v>
      </c>
      <c r="I1" s="189" t="s">
        <v>470</v>
      </c>
      <c r="J1" s="190" t="s">
        <v>468</v>
      </c>
      <c r="L1" s="188" t="s">
        <v>471</v>
      </c>
      <c r="M1" s="140" t="s">
        <v>472</v>
      </c>
      <c r="O1" s="188" t="s">
        <v>473</v>
      </c>
      <c r="P1" s="140" t="s">
        <v>474</v>
      </c>
    </row>
    <row r="2" spans="1:16" s="143" customFormat="1" x14ac:dyDescent="0.4">
      <c r="A2" s="143" t="s">
        <v>1296</v>
      </c>
      <c r="B2" s="143" t="s">
        <v>722</v>
      </c>
      <c r="D2" s="143" t="s">
        <v>1297</v>
      </c>
      <c r="E2" s="143" t="s">
        <v>857</v>
      </c>
      <c r="G2" s="143" t="s">
        <v>718</v>
      </c>
      <c r="L2" s="143" t="s">
        <v>718</v>
      </c>
      <c r="M2" s="143" t="s">
        <v>855</v>
      </c>
      <c r="O2" s="143" t="s">
        <v>718</v>
      </c>
    </row>
    <row r="3" spans="1:16" s="143" customFormat="1" x14ac:dyDescent="0.4">
      <c r="A3" s="143" t="s">
        <v>1298</v>
      </c>
      <c r="B3" s="143" t="s">
        <v>722</v>
      </c>
      <c r="D3" s="143" t="s">
        <v>1297</v>
      </c>
      <c r="E3" s="143" t="s">
        <v>868</v>
      </c>
      <c r="G3" s="143" t="s">
        <v>946</v>
      </c>
      <c r="L3" s="143" t="s">
        <v>718</v>
      </c>
      <c r="M3" s="143" t="s">
        <v>903</v>
      </c>
      <c r="O3" s="143" t="s">
        <v>946</v>
      </c>
    </row>
    <row r="4" spans="1:16" s="143" customFormat="1" x14ac:dyDescent="0.4">
      <c r="A4" s="143" t="s">
        <v>1300</v>
      </c>
      <c r="B4" s="143" t="s">
        <v>722</v>
      </c>
      <c r="D4" s="143" t="s">
        <v>1297</v>
      </c>
      <c r="E4" s="143" t="s">
        <v>877</v>
      </c>
      <c r="G4" s="143" t="s">
        <v>682</v>
      </c>
      <c r="L4" s="143" t="s">
        <v>718</v>
      </c>
      <c r="M4" s="143" t="s">
        <v>742</v>
      </c>
      <c r="O4" s="143" t="s">
        <v>682</v>
      </c>
    </row>
    <row r="5" spans="1:16" s="143" customFormat="1" x14ac:dyDescent="0.4">
      <c r="A5" s="143" t="s">
        <v>1302</v>
      </c>
      <c r="B5" s="143" t="s">
        <v>722</v>
      </c>
      <c r="D5" s="143" t="s">
        <v>1297</v>
      </c>
      <c r="E5" s="143" t="s">
        <v>886</v>
      </c>
      <c r="G5" s="143" t="s">
        <v>683</v>
      </c>
      <c r="L5" s="143" t="s">
        <v>718</v>
      </c>
      <c r="M5" s="143" t="s">
        <v>784</v>
      </c>
      <c r="O5" s="143" t="s">
        <v>683</v>
      </c>
    </row>
    <row r="6" spans="1:16" s="143" customFormat="1" x14ac:dyDescent="0.4">
      <c r="A6" s="143" t="s">
        <v>1304</v>
      </c>
      <c r="B6" s="143" t="s">
        <v>722</v>
      </c>
      <c r="D6" s="143" t="s">
        <v>1297</v>
      </c>
      <c r="E6" s="143" t="s">
        <v>775</v>
      </c>
      <c r="L6" s="143" t="s">
        <v>718</v>
      </c>
      <c r="M6" s="143" t="s">
        <v>819</v>
      </c>
    </row>
    <row r="7" spans="1:16" s="143" customFormat="1" x14ac:dyDescent="0.4">
      <c r="A7" s="143" t="s">
        <v>1306</v>
      </c>
      <c r="B7" s="143" t="s">
        <v>722</v>
      </c>
      <c r="D7" s="143" t="s">
        <v>1299</v>
      </c>
      <c r="E7" s="143" t="s">
        <v>857</v>
      </c>
      <c r="L7" s="143" t="s">
        <v>718</v>
      </c>
      <c r="M7" s="143" t="s">
        <v>721</v>
      </c>
    </row>
    <row r="8" spans="1:16" s="143" customFormat="1" x14ac:dyDescent="0.4">
      <c r="A8" s="143" t="s">
        <v>1308</v>
      </c>
      <c r="B8" s="143" t="s">
        <v>722</v>
      </c>
      <c r="D8" s="143" t="s">
        <v>1299</v>
      </c>
      <c r="E8" s="143" t="s">
        <v>868</v>
      </c>
      <c r="L8" s="143" t="s">
        <v>946</v>
      </c>
      <c r="M8" s="143" t="s">
        <v>855</v>
      </c>
    </row>
    <row r="9" spans="1:16" s="143" customFormat="1" x14ac:dyDescent="0.4">
      <c r="A9" s="143" t="s">
        <v>1310</v>
      </c>
      <c r="B9" s="143" t="s">
        <v>722</v>
      </c>
      <c r="D9" s="143" t="s">
        <v>1299</v>
      </c>
      <c r="E9" s="143" t="s">
        <v>877</v>
      </c>
      <c r="L9" s="143" t="s">
        <v>946</v>
      </c>
      <c r="M9" s="143" t="s">
        <v>903</v>
      </c>
    </row>
    <row r="10" spans="1:16" s="143" customFormat="1" x14ac:dyDescent="0.4">
      <c r="A10" s="143" t="s">
        <v>1312</v>
      </c>
      <c r="B10" s="143" t="s">
        <v>722</v>
      </c>
      <c r="D10" s="143" t="s">
        <v>1299</v>
      </c>
      <c r="E10" s="143" t="s">
        <v>886</v>
      </c>
      <c r="L10" s="143" t="s">
        <v>946</v>
      </c>
      <c r="M10" s="143" t="s">
        <v>742</v>
      </c>
    </row>
    <row r="11" spans="1:16" s="143" customFormat="1" x14ac:dyDescent="0.4">
      <c r="A11" s="143" t="s">
        <v>1314</v>
      </c>
      <c r="B11" s="143" t="s">
        <v>722</v>
      </c>
      <c r="D11" s="143" t="s">
        <v>1299</v>
      </c>
      <c r="E11" s="143" t="s">
        <v>775</v>
      </c>
      <c r="L11" s="143" t="s">
        <v>946</v>
      </c>
      <c r="M11" s="143" t="s">
        <v>784</v>
      </c>
    </row>
    <row r="12" spans="1:16" x14ac:dyDescent="0.4">
      <c r="A12" s="143" t="s">
        <v>1316</v>
      </c>
      <c r="B12" s="143" t="s">
        <v>722</v>
      </c>
      <c r="D12" s="143" t="s">
        <v>1301</v>
      </c>
      <c r="E12" s="143" t="s">
        <v>744</v>
      </c>
      <c r="F12" s="143"/>
      <c r="G12" s="143"/>
      <c r="L12" s="127" t="s">
        <v>682</v>
      </c>
      <c r="M12" s="127" t="s">
        <v>855</v>
      </c>
    </row>
    <row r="13" spans="1:16" x14ac:dyDescent="0.4">
      <c r="A13" s="143" t="s">
        <v>1318</v>
      </c>
      <c r="B13" s="143" t="s">
        <v>722</v>
      </c>
      <c r="D13" s="143" t="s">
        <v>1301</v>
      </c>
      <c r="E13" s="143" t="s">
        <v>756</v>
      </c>
      <c r="F13" s="143"/>
      <c r="G13" s="143"/>
      <c r="L13" s="127" t="s">
        <v>682</v>
      </c>
      <c r="M13" s="127" t="s">
        <v>903</v>
      </c>
    </row>
    <row r="14" spans="1:16" x14ac:dyDescent="0.4">
      <c r="A14" s="143" t="s">
        <v>1320</v>
      </c>
      <c r="B14" s="143" t="s">
        <v>722</v>
      </c>
      <c r="D14" s="143" t="s">
        <v>1301</v>
      </c>
      <c r="E14" s="143" t="s">
        <v>766</v>
      </c>
      <c r="F14" s="143"/>
      <c r="G14" s="143"/>
      <c r="L14" s="127" t="s">
        <v>682</v>
      </c>
      <c r="M14" s="127" t="s">
        <v>742</v>
      </c>
    </row>
    <row r="15" spans="1:16" x14ac:dyDescent="0.4">
      <c r="A15" s="143" t="s">
        <v>1322</v>
      </c>
      <c r="B15" s="143" t="s">
        <v>722</v>
      </c>
      <c r="D15" s="143" t="s">
        <v>1301</v>
      </c>
      <c r="E15" s="143" t="s">
        <v>775</v>
      </c>
      <c r="F15" s="143"/>
      <c r="G15" s="143"/>
      <c r="L15" s="127" t="s">
        <v>682</v>
      </c>
      <c r="M15" s="127" t="s">
        <v>1117</v>
      </c>
    </row>
    <row r="16" spans="1:16" x14ac:dyDescent="0.4">
      <c r="A16" s="143" t="s">
        <v>1324</v>
      </c>
      <c r="B16" s="143" t="s">
        <v>722</v>
      </c>
      <c r="D16" s="143" t="s">
        <v>1303</v>
      </c>
      <c r="E16" s="143" t="s">
        <v>744</v>
      </c>
      <c r="F16" s="143"/>
      <c r="G16" s="143"/>
      <c r="L16" s="127" t="s">
        <v>682</v>
      </c>
      <c r="M16" s="127" t="s">
        <v>784</v>
      </c>
    </row>
    <row r="17" spans="1:13" x14ac:dyDescent="0.4">
      <c r="A17" s="143" t="s">
        <v>1326</v>
      </c>
      <c r="B17" s="143" t="s">
        <v>722</v>
      </c>
      <c r="D17" s="143" t="s">
        <v>1303</v>
      </c>
      <c r="E17" s="143" t="s">
        <v>756</v>
      </c>
      <c r="F17" s="143"/>
      <c r="G17" s="143"/>
      <c r="L17" s="127" t="s">
        <v>682</v>
      </c>
      <c r="M17" s="127" t="s">
        <v>1128</v>
      </c>
    </row>
    <row r="18" spans="1:13" x14ac:dyDescent="0.4">
      <c r="A18" s="143" t="s">
        <v>1328</v>
      </c>
      <c r="B18" s="143" t="s">
        <v>722</v>
      </c>
      <c r="D18" s="143" t="s">
        <v>1303</v>
      </c>
      <c r="E18" s="143" t="s">
        <v>766</v>
      </c>
      <c r="F18" s="143"/>
      <c r="G18" s="143"/>
      <c r="L18" s="127" t="s">
        <v>683</v>
      </c>
      <c r="M18" s="127" t="s">
        <v>855</v>
      </c>
    </row>
    <row r="19" spans="1:13" x14ac:dyDescent="0.4">
      <c r="A19" s="143" t="s">
        <v>1330</v>
      </c>
      <c r="B19" s="143" t="s">
        <v>722</v>
      </c>
      <c r="D19" s="143" t="s">
        <v>1303</v>
      </c>
      <c r="E19" s="143" t="s">
        <v>775</v>
      </c>
      <c r="F19" s="143"/>
      <c r="G19" s="143"/>
      <c r="L19" s="127" t="s">
        <v>683</v>
      </c>
      <c r="M19" s="127" t="s">
        <v>903</v>
      </c>
    </row>
    <row r="20" spans="1:13" x14ac:dyDescent="0.4">
      <c r="A20" s="143" t="s">
        <v>1332</v>
      </c>
      <c r="B20" s="143" t="s">
        <v>722</v>
      </c>
      <c r="D20" s="143" t="s">
        <v>1305</v>
      </c>
      <c r="E20" s="143" t="s">
        <v>744</v>
      </c>
      <c r="F20" s="143"/>
      <c r="G20" s="143"/>
      <c r="L20" s="127" t="s">
        <v>683</v>
      </c>
      <c r="M20" s="127" t="s">
        <v>742</v>
      </c>
    </row>
    <row r="21" spans="1:13" x14ac:dyDescent="0.4">
      <c r="A21" s="143" t="s">
        <v>1334</v>
      </c>
      <c r="B21" s="143" t="s">
        <v>722</v>
      </c>
      <c r="D21" s="143" t="s">
        <v>1305</v>
      </c>
      <c r="E21" s="143" t="s">
        <v>756</v>
      </c>
      <c r="F21" s="143"/>
      <c r="G21" s="143"/>
      <c r="L21" s="127" t="s">
        <v>683</v>
      </c>
      <c r="M21" s="127" t="s">
        <v>1117</v>
      </c>
    </row>
    <row r="22" spans="1:13" x14ac:dyDescent="0.4">
      <c r="A22" s="143" t="s">
        <v>1336</v>
      </c>
      <c r="B22" s="143" t="s">
        <v>722</v>
      </c>
      <c r="D22" s="143" t="s">
        <v>1305</v>
      </c>
      <c r="E22" s="143" t="s">
        <v>766</v>
      </c>
      <c r="F22" s="143"/>
      <c r="G22" s="143"/>
      <c r="L22" s="127" t="s">
        <v>683</v>
      </c>
      <c r="M22" s="127" t="s">
        <v>784</v>
      </c>
    </row>
    <row r="23" spans="1:13" x14ac:dyDescent="0.4">
      <c r="A23" s="143" t="s">
        <v>1338</v>
      </c>
      <c r="B23" s="143" t="s">
        <v>722</v>
      </c>
      <c r="D23" s="143" t="s">
        <v>1305</v>
      </c>
      <c r="E23" s="143" t="s">
        <v>775</v>
      </c>
      <c r="F23" s="143"/>
      <c r="G23" s="143"/>
      <c r="L23" s="127" t="s">
        <v>683</v>
      </c>
      <c r="M23" s="127" t="s">
        <v>1128</v>
      </c>
    </row>
    <row r="24" spans="1:13" x14ac:dyDescent="0.4">
      <c r="A24" s="143" t="s">
        <v>1340</v>
      </c>
      <c r="B24" s="143" t="s">
        <v>1175</v>
      </c>
      <c r="D24" s="143" t="s">
        <v>1307</v>
      </c>
      <c r="E24" s="143" t="s">
        <v>724</v>
      </c>
      <c r="F24" s="143"/>
      <c r="G24" s="143"/>
      <c r="L24" s="127" t="s">
        <v>683</v>
      </c>
      <c r="M24" s="127" t="s">
        <v>1174</v>
      </c>
    </row>
    <row r="25" spans="1:13" x14ac:dyDescent="0.4">
      <c r="A25" s="143" t="s">
        <v>1342</v>
      </c>
      <c r="B25" s="143" t="s">
        <v>1175</v>
      </c>
      <c r="D25" s="143" t="s">
        <v>1309</v>
      </c>
      <c r="E25" s="143" t="s">
        <v>857</v>
      </c>
      <c r="F25" s="143"/>
      <c r="G25" s="143"/>
      <c r="L25" s="127" t="s">
        <v>683</v>
      </c>
      <c r="M25" s="127" t="s">
        <v>1188</v>
      </c>
    </row>
    <row r="26" spans="1:13" x14ac:dyDescent="0.4">
      <c r="A26" s="143" t="s">
        <v>1344</v>
      </c>
      <c r="B26" s="143" t="s">
        <v>722</v>
      </c>
      <c r="D26" s="143" t="s">
        <v>1309</v>
      </c>
      <c r="E26" s="143" t="s">
        <v>868</v>
      </c>
      <c r="F26" s="143"/>
      <c r="G26" s="143"/>
      <c r="L26" s="127" t="s">
        <v>683</v>
      </c>
      <c r="M26" s="127" t="s">
        <v>819</v>
      </c>
    </row>
    <row r="27" spans="1:13" x14ac:dyDescent="0.4">
      <c r="A27" s="143" t="s">
        <v>1346</v>
      </c>
      <c r="B27" s="143" t="s">
        <v>722</v>
      </c>
      <c r="D27" s="143" t="s">
        <v>1309</v>
      </c>
      <c r="E27" s="143" t="s">
        <v>877</v>
      </c>
      <c r="F27" s="143"/>
      <c r="G27" s="143"/>
      <c r="L27" s="127" t="s">
        <v>683</v>
      </c>
      <c r="M27" s="127" t="s">
        <v>1147</v>
      </c>
    </row>
    <row r="28" spans="1:13" x14ac:dyDescent="0.4">
      <c r="A28" s="143" t="s">
        <v>1348</v>
      </c>
      <c r="B28" s="143" t="s">
        <v>722</v>
      </c>
      <c r="D28" s="143" t="s">
        <v>1309</v>
      </c>
      <c r="E28" s="143" t="s">
        <v>886</v>
      </c>
      <c r="F28" s="143"/>
      <c r="G28" s="143"/>
      <c r="L28" s="127" t="s">
        <v>683</v>
      </c>
      <c r="M28" s="127" t="s">
        <v>721</v>
      </c>
    </row>
    <row r="29" spans="1:13" x14ac:dyDescent="0.4">
      <c r="A29" s="143"/>
      <c r="B29" s="143"/>
      <c r="D29" s="143" t="s">
        <v>1309</v>
      </c>
      <c r="E29" s="143" t="s">
        <v>775</v>
      </c>
      <c r="F29" s="143"/>
      <c r="G29" s="143"/>
    </row>
    <row r="30" spans="1:13" x14ac:dyDescent="0.4">
      <c r="A30" s="143"/>
      <c r="B30" s="143"/>
      <c r="D30" s="143" t="s">
        <v>1311</v>
      </c>
      <c r="E30" s="143" t="s">
        <v>857</v>
      </c>
      <c r="F30" s="143"/>
      <c r="G30" s="143"/>
    </row>
    <row r="31" spans="1:13" x14ac:dyDescent="0.4">
      <c r="A31" s="143"/>
      <c r="B31" s="143"/>
      <c r="D31" s="143" t="s">
        <v>1311</v>
      </c>
      <c r="E31" s="143" t="s">
        <v>868</v>
      </c>
      <c r="F31" s="143"/>
      <c r="G31" s="143"/>
    </row>
    <row r="32" spans="1:13" x14ac:dyDescent="0.4">
      <c r="A32" s="143"/>
      <c r="B32" s="143"/>
      <c r="D32" s="143" t="s">
        <v>1311</v>
      </c>
      <c r="E32" s="143" t="s">
        <v>877</v>
      </c>
      <c r="F32" s="143"/>
      <c r="G32" s="143"/>
    </row>
    <row r="33" spans="1:7" x14ac:dyDescent="0.4">
      <c r="A33" s="143"/>
      <c r="B33" s="143"/>
      <c r="D33" s="143" t="s">
        <v>1311</v>
      </c>
      <c r="E33" s="143" t="s">
        <v>886</v>
      </c>
      <c r="F33" s="143"/>
      <c r="G33" s="143"/>
    </row>
    <row r="34" spans="1:7" x14ac:dyDescent="0.4">
      <c r="A34" s="143"/>
      <c r="B34" s="143"/>
      <c r="D34" s="143" t="s">
        <v>1311</v>
      </c>
      <c r="E34" s="143" t="s">
        <v>775</v>
      </c>
      <c r="F34" s="143"/>
      <c r="G34" s="143"/>
    </row>
    <row r="35" spans="1:7" x14ac:dyDescent="0.4">
      <c r="A35" s="143"/>
      <c r="B35" s="143"/>
      <c r="D35" s="143" t="s">
        <v>1313</v>
      </c>
      <c r="E35" s="143" t="s">
        <v>744</v>
      </c>
      <c r="F35" s="143"/>
      <c r="G35" s="143"/>
    </row>
    <row r="36" spans="1:7" x14ac:dyDescent="0.4">
      <c r="A36" s="143"/>
      <c r="B36" s="143"/>
      <c r="D36" s="143" t="s">
        <v>1313</v>
      </c>
      <c r="E36" s="143" t="s">
        <v>756</v>
      </c>
      <c r="F36" s="143"/>
      <c r="G36" s="143"/>
    </row>
    <row r="37" spans="1:7" x14ac:dyDescent="0.4">
      <c r="A37" s="143"/>
      <c r="B37" s="143"/>
      <c r="D37" s="143" t="s">
        <v>1313</v>
      </c>
      <c r="E37" s="143" t="s">
        <v>766</v>
      </c>
      <c r="F37" s="143"/>
      <c r="G37" s="143"/>
    </row>
    <row r="38" spans="1:7" x14ac:dyDescent="0.4">
      <c r="A38" s="143"/>
      <c r="B38" s="143"/>
      <c r="D38" s="143" t="s">
        <v>1313</v>
      </c>
      <c r="E38" s="143" t="s">
        <v>775</v>
      </c>
      <c r="F38" s="143"/>
      <c r="G38" s="143"/>
    </row>
    <row r="39" spans="1:7" x14ac:dyDescent="0.4">
      <c r="A39" s="143"/>
      <c r="B39" s="143"/>
      <c r="D39" s="143" t="s">
        <v>1315</v>
      </c>
      <c r="E39" s="143" t="s">
        <v>744</v>
      </c>
      <c r="F39" s="143"/>
      <c r="G39" s="143"/>
    </row>
    <row r="40" spans="1:7" x14ac:dyDescent="0.4">
      <c r="A40" s="143"/>
      <c r="B40" s="143"/>
      <c r="D40" s="143" t="s">
        <v>1315</v>
      </c>
      <c r="E40" s="143" t="s">
        <v>756</v>
      </c>
      <c r="F40" s="143"/>
      <c r="G40" s="143"/>
    </row>
    <row r="41" spans="1:7" x14ac:dyDescent="0.4">
      <c r="A41" s="143"/>
      <c r="B41" s="143"/>
      <c r="D41" s="143" t="s">
        <v>1315</v>
      </c>
      <c r="E41" s="143" t="s">
        <v>766</v>
      </c>
      <c r="F41" s="143"/>
      <c r="G41" s="143"/>
    </row>
    <row r="42" spans="1:7" x14ac:dyDescent="0.4">
      <c r="A42" s="143"/>
      <c r="B42" s="143"/>
      <c r="D42" s="143" t="s">
        <v>1315</v>
      </c>
      <c r="E42" s="143" t="s">
        <v>775</v>
      </c>
      <c r="F42" s="143"/>
      <c r="G42" s="143"/>
    </row>
    <row r="43" spans="1:7" x14ac:dyDescent="0.4">
      <c r="A43" s="143"/>
      <c r="B43" s="143"/>
      <c r="D43" s="143" t="s">
        <v>1317</v>
      </c>
      <c r="E43" s="143" t="s">
        <v>1200</v>
      </c>
      <c r="F43" s="143"/>
      <c r="G43" s="143"/>
    </row>
    <row r="44" spans="1:7" x14ac:dyDescent="0.4">
      <c r="A44" s="143"/>
      <c r="B44" s="143"/>
      <c r="D44" s="143" t="s">
        <v>1319</v>
      </c>
      <c r="E44" s="143" t="s">
        <v>1200</v>
      </c>
      <c r="F44" s="143"/>
      <c r="G44" s="143"/>
    </row>
    <row r="45" spans="1:7" x14ac:dyDescent="0.4">
      <c r="A45" s="143"/>
      <c r="B45" s="143"/>
      <c r="D45" s="143" t="s">
        <v>1321</v>
      </c>
      <c r="E45" s="143" t="s">
        <v>1200</v>
      </c>
      <c r="F45" s="143"/>
      <c r="G45" s="143"/>
    </row>
    <row r="46" spans="1:7" x14ac:dyDescent="0.4">
      <c r="A46" s="143"/>
      <c r="B46" s="143"/>
      <c r="D46" s="143" t="s">
        <v>1323</v>
      </c>
      <c r="E46" s="143" t="s">
        <v>1200</v>
      </c>
      <c r="F46" s="143"/>
      <c r="G46" s="143"/>
    </row>
    <row r="47" spans="1:7" x14ac:dyDescent="0.4">
      <c r="A47" s="143"/>
      <c r="B47" s="143"/>
      <c r="D47" s="143" t="s">
        <v>1325</v>
      </c>
      <c r="E47" s="143" t="s">
        <v>1200</v>
      </c>
      <c r="F47" s="143"/>
      <c r="G47" s="143"/>
    </row>
    <row r="48" spans="1:7" x14ac:dyDescent="0.4">
      <c r="A48" s="143"/>
      <c r="B48" s="143"/>
      <c r="D48" s="143" t="s">
        <v>1327</v>
      </c>
      <c r="E48" s="143" t="s">
        <v>1200</v>
      </c>
      <c r="F48" s="143"/>
      <c r="G48" s="143"/>
    </row>
    <row r="49" spans="1:7" ht="31.5" x14ac:dyDescent="0.4">
      <c r="A49" s="143"/>
      <c r="B49" s="143"/>
      <c r="D49" s="143" t="s">
        <v>1329</v>
      </c>
      <c r="E49" s="212" t="s">
        <v>1092</v>
      </c>
      <c r="F49" s="143"/>
      <c r="G49" s="143"/>
    </row>
    <row r="50" spans="1:7" ht="31.5" x14ac:dyDescent="0.4">
      <c r="A50" s="143"/>
      <c r="B50" s="143"/>
      <c r="D50" s="143" t="s">
        <v>1331</v>
      </c>
      <c r="E50" s="212" t="s">
        <v>1092</v>
      </c>
      <c r="F50" s="143"/>
      <c r="G50" s="143"/>
    </row>
    <row r="51" spans="1:7" ht="31.5" x14ac:dyDescent="0.4">
      <c r="A51" s="143"/>
      <c r="B51" s="143"/>
      <c r="D51" s="143" t="s">
        <v>1333</v>
      </c>
      <c r="E51" s="212" t="s">
        <v>1092</v>
      </c>
      <c r="F51" s="143"/>
      <c r="G51" s="143"/>
    </row>
    <row r="52" spans="1:7" ht="31.5" x14ac:dyDescent="0.4">
      <c r="A52" s="143"/>
      <c r="B52" s="143"/>
      <c r="D52" s="143" t="s">
        <v>1335</v>
      </c>
      <c r="E52" s="212" t="s">
        <v>1092</v>
      </c>
      <c r="F52" s="143"/>
      <c r="G52" s="143"/>
    </row>
    <row r="53" spans="1:7" ht="31.5" x14ac:dyDescent="0.4">
      <c r="A53" s="143"/>
      <c r="B53" s="143"/>
      <c r="D53" s="143" t="s">
        <v>1337</v>
      </c>
      <c r="E53" s="212" t="s">
        <v>1092</v>
      </c>
      <c r="F53" s="143"/>
      <c r="G53" s="143"/>
    </row>
    <row r="54" spans="1:7" ht="31.5" x14ac:dyDescent="0.4">
      <c r="A54" s="143"/>
      <c r="B54" s="143"/>
      <c r="D54" s="143" t="s">
        <v>1339</v>
      </c>
      <c r="E54" s="212" t="s">
        <v>1092</v>
      </c>
      <c r="F54" s="143"/>
      <c r="G54" s="143"/>
    </row>
    <row r="55" spans="1:7" ht="47.25" x14ac:dyDescent="0.4">
      <c r="A55" s="143"/>
      <c r="B55" s="143"/>
      <c r="D55" s="143" t="s">
        <v>1341</v>
      </c>
      <c r="E55" s="212" t="s">
        <v>1176</v>
      </c>
      <c r="F55" s="143"/>
      <c r="G55" s="143"/>
    </row>
    <row r="56" spans="1:7" x14ac:dyDescent="0.4">
      <c r="A56" s="143"/>
      <c r="B56" s="143"/>
      <c r="D56" s="143" t="s">
        <v>1343</v>
      </c>
      <c r="E56" s="143" t="s">
        <v>1189</v>
      </c>
      <c r="F56" s="143"/>
      <c r="G56" s="143"/>
    </row>
    <row r="57" spans="1:7" ht="31.5" x14ac:dyDescent="0.4">
      <c r="A57" s="143"/>
      <c r="B57" s="143"/>
      <c r="D57" s="143" t="s">
        <v>1345</v>
      </c>
      <c r="E57" s="212" t="s">
        <v>1092</v>
      </c>
      <c r="F57" s="143"/>
      <c r="G57" s="143"/>
    </row>
    <row r="58" spans="1:7" ht="31.5" x14ac:dyDescent="0.4">
      <c r="A58" s="143"/>
      <c r="B58" s="143"/>
      <c r="D58" s="143" t="s">
        <v>1347</v>
      </c>
      <c r="E58" s="212" t="s">
        <v>1092</v>
      </c>
      <c r="F58" s="143"/>
      <c r="G58" s="143"/>
    </row>
    <row r="59" spans="1:7" ht="31.5" x14ac:dyDescent="0.4">
      <c r="A59" s="143"/>
      <c r="B59" s="143"/>
      <c r="D59" s="143" t="s">
        <v>1349</v>
      </c>
      <c r="E59" s="212" t="s">
        <v>1092</v>
      </c>
      <c r="F59" s="143"/>
      <c r="G59" s="143"/>
    </row>
    <row r="60" spans="1:7" x14ac:dyDescent="0.4">
      <c r="A60" s="143"/>
      <c r="B60" s="143"/>
      <c r="D60" s="143"/>
      <c r="E60" s="143"/>
      <c r="F60" s="143"/>
      <c r="G60" s="143"/>
    </row>
    <row r="61" spans="1:7" x14ac:dyDescent="0.4">
      <c r="A61" s="143"/>
      <c r="B61" s="143"/>
      <c r="D61" s="143"/>
      <c r="E61" s="143"/>
      <c r="F61" s="143"/>
      <c r="G61" s="143"/>
    </row>
    <row r="62" spans="1:7" x14ac:dyDescent="0.4">
      <c r="A62" s="143"/>
      <c r="B62" s="143"/>
      <c r="D62" s="143"/>
      <c r="E62" s="143"/>
      <c r="F62" s="143"/>
      <c r="G62" s="143"/>
    </row>
    <row r="63" spans="1:7" x14ac:dyDescent="0.4">
      <c r="A63" s="143"/>
      <c r="B63" s="143"/>
      <c r="D63" s="143"/>
      <c r="E63" s="143"/>
      <c r="F63" s="143"/>
      <c r="G63" s="143"/>
    </row>
    <row r="64" spans="1:7" x14ac:dyDescent="0.4">
      <c r="A64" s="143"/>
      <c r="B64" s="143"/>
      <c r="D64" s="143"/>
      <c r="E64" s="143"/>
      <c r="F64" s="143"/>
      <c r="G64" s="143"/>
    </row>
    <row r="65" spans="1:7" x14ac:dyDescent="0.4">
      <c r="A65" s="143"/>
      <c r="B65" s="143"/>
      <c r="D65" s="143"/>
      <c r="E65" s="143"/>
      <c r="F65" s="143"/>
      <c r="G65" s="143"/>
    </row>
    <row r="66" spans="1:7" x14ac:dyDescent="0.4">
      <c r="A66" s="143"/>
      <c r="B66" s="143"/>
      <c r="D66" s="143"/>
      <c r="E66" s="143"/>
      <c r="F66" s="143"/>
      <c r="G66" s="143"/>
    </row>
    <row r="67" spans="1:7" x14ac:dyDescent="0.4">
      <c r="A67" s="143"/>
      <c r="B67" s="143"/>
      <c r="D67" s="143"/>
      <c r="E67" s="143"/>
      <c r="F67" s="143"/>
      <c r="G67" s="143"/>
    </row>
    <row r="68" spans="1:7" x14ac:dyDescent="0.4">
      <c r="A68" s="143"/>
      <c r="B68" s="143"/>
      <c r="D68" s="143"/>
      <c r="E68" s="143"/>
      <c r="F68" s="143"/>
      <c r="G68" s="143"/>
    </row>
    <row r="69" spans="1:7" x14ac:dyDescent="0.4">
      <c r="A69" s="143"/>
      <c r="B69" s="143"/>
      <c r="D69" s="143"/>
      <c r="E69" s="143"/>
      <c r="F69" s="143"/>
      <c r="G69" s="143"/>
    </row>
    <row r="70" spans="1:7" x14ac:dyDescent="0.4">
      <c r="A70" s="143"/>
      <c r="B70" s="143"/>
      <c r="D70" s="143"/>
      <c r="E70" s="143"/>
      <c r="F70" s="143"/>
      <c r="G70" s="143"/>
    </row>
    <row r="71" spans="1:7" x14ac:dyDescent="0.4">
      <c r="A71" s="143"/>
      <c r="B71" s="143"/>
      <c r="D71" s="143"/>
      <c r="E71" s="143"/>
      <c r="F71" s="143"/>
      <c r="G71" s="143"/>
    </row>
    <row r="72" spans="1:7" x14ac:dyDescent="0.4">
      <c r="A72" s="143"/>
      <c r="B72" s="143"/>
      <c r="D72" s="143"/>
      <c r="E72" s="143"/>
      <c r="F72" s="143"/>
      <c r="G72" s="143"/>
    </row>
    <row r="73" spans="1:7" x14ac:dyDescent="0.4">
      <c r="A73" s="143"/>
      <c r="B73" s="143"/>
      <c r="D73" s="143"/>
      <c r="E73" s="143"/>
      <c r="F73" s="143"/>
      <c r="G73" s="143"/>
    </row>
    <row r="74" spans="1:7" x14ac:dyDescent="0.4">
      <c r="A74" s="143"/>
      <c r="B74" s="143"/>
      <c r="D74" s="143"/>
      <c r="E74" s="143"/>
      <c r="F74" s="143"/>
      <c r="G74" s="143"/>
    </row>
    <row r="75" spans="1:7" x14ac:dyDescent="0.4">
      <c r="A75" s="143"/>
      <c r="B75" s="143"/>
      <c r="D75" s="143"/>
      <c r="E75" s="143"/>
      <c r="F75" s="143"/>
      <c r="G75" s="143"/>
    </row>
    <row r="76" spans="1:7" x14ac:dyDescent="0.4">
      <c r="A76" s="143"/>
      <c r="B76" s="143"/>
      <c r="D76" s="143"/>
      <c r="E76" s="143"/>
      <c r="F76" s="143"/>
      <c r="G76" s="143"/>
    </row>
    <row r="77" spans="1:7" x14ac:dyDescent="0.4">
      <c r="A77" s="143"/>
      <c r="B77" s="143"/>
      <c r="D77" s="143"/>
      <c r="E77" s="143"/>
      <c r="F77" s="143"/>
      <c r="G77" s="143"/>
    </row>
    <row r="78" spans="1:7" x14ac:dyDescent="0.4">
      <c r="A78" s="143"/>
      <c r="B78" s="143"/>
      <c r="D78" s="143"/>
      <c r="E78" s="143"/>
      <c r="F78" s="143"/>
      <c r="G78" s="143"/>
    </row>
    <row r="79" spans="1:7" x14ac:dyDescent="0.4">
      <c r="A79" s="143"/>
      <c r="B79" s="143"/>
      <c r="D79" s="143"/>
      <c r="E79" s="143"/>
      <c r="F79" s="143"/>
      <c r="G79" s="143"/>
    </row>
    <row r="80" spans="1:7" x14ac:dyDescent="0.4">
      <c r="A80" s="143"/>
      <c r="B80" s="143"/>
      <c r="D80" s="143"/>
      <c r="E80" s="143"/>
      <c r="F80" s="143"/>
      <c r="G80" s="143"/>
    </row>
    <row r="81" spans="1:7" x14ac:dyDescent="0.4">
      <c r="A81" s="143"/>
      <c r="B81" s="143"/>
      <c r="D81" s="143"/>
      <c r="E81" s="143"/>
      <c r="F81" s="143"/>
      <c r="G81" s="143"/>
    </row>
    <row r="82" spans="1:7" x14ac:dyDescent="0.4">
      <c r="A82" s="143"/>
      <c r="B82" s="143"/>
      <c r="D82" s="143"/>
      <c r="E82" s="143"/>
      <c r="F82" s="143"/>
      <c r="G82" s="143"/>
    </row>
    <row r="83" spans="1:7" x14ac:dyDescent="0.4">
      <c r="A83" s="143"/>
      <c r="B83" s="143"/>
      <c r="D83" s="143"/>
      <c r="E83" s="143"/>
      <c r="F83" s="143"/>
      <c r="G83" s="143"/>
    </row>
    <row r="84" spans="1:7" x14ac:dyDescent="0.4">
      <c r="A84" s="143"/>
      <c r="B84" s="143"/>
      <c r="D84" s="143"/>
      <c r="E84" s="143"/>
      <c r="F84" s="143"/>
      <c r="G84" s="143"/>
    </row>
    <row r="85" spans="1:7" x14ac:dyDescent="0.4">
      <c r="A85" s="143"/>
      <c r="B85" s="143"/>
      <c r="D85" s="143"/>
      <c r="E85" s="143"/>
      <c r="F85" s="143"/>
      <c r="G85" s="143"/>
    </row>
    <row r="86" spans="1:7" x14ac:dyDescent="0.4">
      <c r="A86" s="143"/>
      <c r="B86" s="143"/>
      <c r="D86" s="143"/>
      <c r="E86" s="143"/>
      <c r="F86" s="143"/>
      <c r="G86" s="143"/>
    </row>
    <row r="87" spans="1:7" x14ac:dyDescent="0.4">
      <c r="A87" s="143"/>
      <c r="B87" s="143"/>
      <c r="D87" s="143"/>
      <c r="E87" s="143"/>
      <c r="F87" s="143"/>
      <c r="G87" s="143"/>
    </row>
    <row r="88" spans="1:7" x14ac:dyDescent="0.4">
      <c r="A88" s="143"/>
      <c r="B88" s="143"/>
      <c r="D88" s="143"/>
      <c r="E88" s="143"/>
      <c r="F88" s="143"/>
      <c r="G88" s="143"/>
    </row>
    <row r="89" spans="1:7" x14ac:dyDescent="0.4">
      <c r="A89" s="143"/>
      <c r="B89" s="143"/>
      <c r="D89" s="143"/>
      <c r="E89" s="143"/>
      <c r="F89" s="143"/>
      <c r="G89" s="143"/>
    </row>
    <row r="90" spans="1:7" x14ac:dyDescent="0.4">
      <c r="A90" s="143"/>
      <c r="B90" s="143"/>
      <c r="D90" s="143"/>
      <c r="E90" s="143"/>
      <c r="F90" s="143"/>
      <c r="G90" s="143"/>
    </row>
    <row r="91" spans="1:7" x14ac:dyDescent="0.4">
      <c r="A91" s="143"/>
      <c r="B91" s="143"/>
      <c r="D91" s="143"/>
      <c r="E91" s="143"/>
      <c r="F91" s="143"/>
      <c r="G91" s="143"/>
    </row>
    <row r="92" spans="1:7" x14ac:dyDescent="0.4">
      <c r="A92" s="143"/>
      <c r="B92" s="143"/>
      <c r="D92" s="143"/>
      <c r="E92" s="143"/>
      <c r="F92" s="143"/>
      <c r="G92" s="143"/>
    </row>
    <row r="93" spans="1:7" x14ac:dyDescent="0.4">
      <c r="A93" s="143"/>
      <c r="B93" s="143"/>
      <c r="D93" s="143"/>
      <c r="E93" s="143"/>
      <c r="F93" s="143"/>
      <c r="G93" s="143"/>
    </row>
    <row r="94" spans="1:7" x14ac:dyDescent="0.4">
      <c r="A94" s="143"/>
      <c r="B94" s="143"/>
      <c r="D94" s="143"/>
      <c r="E94" s="143"/>
      <c r="F94" s="143"/>
      <c r="G94" s="143"/>
    </row>
    <row r="95" spans="1:7" x14ac:dyDescent="0.4">
      <c r="A95" s="143"/>
      <c r="B95" s="143"/>
      <c r="D95" s="143"/>
      <c r="E95" s="143"/>
      <c r="F95" s="143"/>
      <c r="G95" s="143"/>
    </row>
    <row r="96" spans="1:7" x14ac:dyDescent="0.4">
      <c r="A96" s="143"/>
      <c r="B96" s="143"/>
      <c r="D96" s="143"/>
      <c r="E96" s="143"/>
      <c r="F96" s="143"/>
      <c r="G96" s="143"/>
    </row>
    <row r="97" spans="1:7" x14ac:dyDescent="0.4">
      <c r="A97" s="143"/>
      <c r="B97" s="143"/>
      <c r="D97" s="143"/>
      <c r="E97" s="143"/>
      <c r="F97" s="143"/>
      <c r="G97" s="143"/>
    </row>
    <row r="98" spans="1:7" x14ac:dyDescent="0.4">
      <c r="A98" s="143"/>
      <c r="B98" s="143"/>
      <c r="D98" s="143"/>
      <c r="E98" s="143"/>
      <c r="F98" s="143"/>
      <c r="G98" s="143"/>
    </row>
    <row r="99" spans="1:7" x14ac:dyDescent="0.4">
      <c r="A99" s="143"/>
      <c r="B99" s="143"/>
      <c r="D99" s="143"/>
      <c r="E99" s="143"/>
      <c r="F99" s="143"/>
      <c r="G99" s="143"/>
    </row>
    <row r="100" spans="1:7" x14ac:dyDescent="0.4">
      <c r="A100" s="143"/>
      <c r="B100" s="143"/>
      <c r="D100" s="143"/>
      <c r="E100" s="143"/>
      <c r="F100" s="143"/>
      <c r="G100" s="143"/>
    </row>
    <row r="101" spans="1:7" x14ac:dyDescent="0.4">
      <c r="A101" s="143"/>
      <c r="B101" s="143"/>
      <c r="D101" s="143"/>
      <c r="E101" s="143"/>
      <c r="F101" s="143"/>
      <c r="G101" s="143"/>
    </row>
    <row r="102" spans="1:7" x14ac:dyDescent="0.4">
      <c r="A102" s="143"/>
      <c r="B102" s="143"/>
      <c r="D102" s="143"/>
      <c r="E102" s="143"/>
      <c r="F102" s="143"/>
      <c r="G102" s="143"/>
    </row>
    <row r="103" spans="1:7" x14ac:dyDescent="0.4">
      <c r="A103" s="143"/>
      <c r="B103" s="143"/>
      <c r="D103" s="143"/>
      <c r="E103" s="143"/>
      <c r="F103" s="143"/>
      <c r="G103" s="143"/>
    </row>
    <row r="104" spans="1:7" x14ac:dyDescent="0.4">
      <c r="A104" s="143"/>
      <c r="B104" s="143"/>
      <c r="D104" s="143"/>
      <c r="E104" s="143"/>
      <c r="F104" s="143"/>
      <c r="G104" s="143"/>
    </row>
    <row r="105" spans="1:7" x14ac:dyDescent="0.4">
      <c r="A105" s="143"/>
      <c r="B105" s="143"/>
      <c r="D105" s="143"/>
      <c r="E105" s="143"/>
      <c r="F105" s="143"/>
      <c r="G105" s="143"/>
    </row>
    <row r="106" spans="1:7" x14ac:dyDescent="0.4">
      <c r="A106" s="143"/>
      <c r="B106" s="143"/>
      <c r="D106" s="143"/>
      <c r="E106" s="143"/>
      <c r="F106" s="143"/>
      <c r="G106" s="143"/>
    </row>
    <row r="107" spans="1:7" x14ac:dyDescent="0.4">
      <c r="A107" s="143"/>
      <c r="B107" s="143"/>
      <c r="D107" s="143"/>
      <c r="E107" s="143"/>
      <c r="F107" s="143"/>
      <c r="G107" s="143"/>
    </row>
    <row r="108" spans="1:7" x14ac:dyDescent="0.4">
      <c r="A108" s="143"/>
      <c r="B108" s="143"/>
      <c r="D108" s="143"/>
      <c r="E108" s="143"/>
      <c r="F108" s="143"/>
      <c r="G108" s="143"/>
    </row>
    <row r="109" spans="1:7" x14ac:dyDescent="0.4">
      <c r="A109" s="143"/>
      <c r="B109" s="143"/>
      <c r="D109" s="143"/>
      <c r="E109" s="143"/>
      <c r="F109" s="143"/>
      <c r="G109" s="143"/>
    </row>
    <row r="110" spans="1:7" x14ac:dyDescent="0.4">
      <c r="A110" s="143"/>
      <c r="B110" s="143"/>
      <c r="D110" s="143"/>
      <c r="E110" s="143"/>
      <c r="F110" s="143"/>
      <c r="G110" s="143"/>
    </row>
    <row r="111" spans="1:7" x14ac:dyDescent="0.4">
      <c r="A111" s="143"/>
      <c r="B111" s="143"/>
      <c r="D111" s="143"/>
      <c r="E111" s="143"/>
      <c r="F111" s="143"/>
      <c r="G111" s="143"/>
    </row>
    <row r="112" spans="1:7" x14ac:dyDescent="0.4">
      <c r="A112" s="143"/>
      <c r="B112" s="143"/>
      <c r="D112" s="143"/>
      <c r="E112" s="143"/>
      <c r="F112" s="143"/>
      <c r="G112" s="143"/>
    </row>
    <row r="113" spans="1:7" x14ac:dyDescent="0.4">
      <c r="A113" s="143"/>
      <c r="B113" s="143"/>
      <c r="D113" s="143"/>
      <c r="E113" s="143"/>
      <c r="F113" s="143"/>
      <c r="G113" s="143"/>
    </row>
    <row r="114" spans="1:7" x14ac:dyDescent="0.4">
      <c r="A114" s="143"/>
      <c r="B114" s="143"/>
      <c r="D114" s="143"/>
      <c r="E114" s="143"/>
      <c r="F114" s="143"/>
      <c r="G114" s="143"/>
    </row>
    <row r="115" spans="1:7" x14ac:dyDescent="0.4">
      <c r="A115" s="143"/>
      <c r="B115" s="143"/>
      <c r="D115" s="143"/>
      <c r="E115" s="143"/>
      <c r="F115" s="143"/>
      <c r="G115" s="143"/>
    </row>
    <row r="116" spans="1:7" x14ac:dyDescent="0.4">
      <c r="A116" s="143"/>
      <c r="B116" s="143"/>
      <c r="D116" s="143"/>
      <c r="E116" s="143"/>
      <c r="F116" s="143"/>
      <c r="G116" s="143"/>
    </row>
    <row r="117" spans="1:7" x14ac:dyDescent="0.4">
      <c r="A117" s="143"/>
      <c r="B117" s="143"/>
      <c r="D117" s="143"/>
      <c r="E117" s="143"/>
      <c r="F117" s="143"/>
      <c r="G117" s="143"/>
    </row>
    <row r="118" spans="1:7" x14ac:dyDescent="0.4">
      <c r="A118" s="143"/>
      <c r="B118" s="143"/>
      <c r="D118" s="143"/>
      <c r="E118" s="143"/>
      <c r="F118" s="143"/>
      <c r="G118" s="143"/>
    </row>
    <row r="119" spans="1:7" x14ac:dyDescent="0.4">
      <c r="A119" s="143"/>
      <c r="B119" s="143"/>
      <c r="D119" s="143"/>
      <c r="E119" s="143"/>
      <c r="F119" s="143"/>
      <c r="G119" s="143"/>
    </row>
    <row r="120" spans="1:7" x14ac:dyDescent="0.4">
      <c r="A120" s="143"/>
      <c r="B120" s="143"/>
      <c r="D120" s="143"/>
      <c r="E120" s="143"/>
      <c r="F120" s="143"/>
      <c r="G120" s="143"/>
    </row>
    <row r="121" spans="1:7" x14ac:dyDescent="0.4">
      <c r="A121" s="143"/>
      <c r="B121" s="143"/>
      <c r="D121" s="143"/>
      <c r="E121" s="143"/>
      <c r="F121" s="143"/>
      <c r="G121" s="143"/>
    </row>
    <row r="122" spans="1:7" x14ac:dyDescent="0.4">
      <c r="A122" s="143"/>
      <c r="B122" s="143"/>
      <c r="D122" s="143"/>
      <c r="E122" s="143"/>
      <c r="F122" s="143"/>
      <c r="G122" s="143"/>
    </row>
    <row r="123" spans="1:7" x14ac:dyDescent="0.4">
      <c r="A123" s="143"/>
      <c r="B123" s="143"/>
      <c r="D123" s="143"/>
      <c r="E123" s="143"/>
      <c r="F123" s="143"/>
      <c r="G123" s="143"/>
    </row>
    <row r="124" spans="1:7" x14ac:dyDescent="0.4">
      <c r="A124" s="143"/>
      <c r="B124" s="143"/>
      <c r="D124" s="143"/>
      <c r="E124" s="143"/>
      <c r="F124" s="143"/>
      <c r="G124" s="143"/>
    </row>
    <row r="125" spans="1:7" x14ac:dyDescent="0.4">
      <c r="A125" s="143"/>
      <c r="B125" s="143"/>
      <c r="D125" s="143"/>
      <c r="E125" s="143"/>
      <c r="F125" s="143"/>
      <c r="G125" s="143"/>
    </row>
    <row r="126" spans="1:7" x14ac:dyDescent="0.4">
      <c r="A126" s="143"/>
      <c r="B126" s="143"/>
      <c r="D126" s="143"/>
      <c r="E126" s="143"/>
      <c r="F126" s="143"/>
      <c r="G126" s="143"/>
    </row>
    <row r="127" spans="1:7" x14ac:dyDescent="0.4">
      <c r="A127" s="143"/>
      <c r="B127" s="143"/>
      <c r="D127" s="143"/>
      <c r="E127" s="143"/>
      <c r="F127" s="143"/>
      <c r="G127" s="143"/>
    </row>
    <row r="128" spans="1:7" x14ac:dyDescent="0.4">
      <c r="A128" s="143"/>
      <c r="B128" s="143"/>
      <c r="D128" s="143"/>
      <c r="E128" s="143"/>
      <c r="F128" s="143"/>
      <c r="G128" s="143"/>
    </row>
    <row r="129" spans="1:7" x14ac:dyDescent="0.4">
      <c r="A129" s="143"/>
      <c r="B129" s="143"/>
      <c r="D129" s="143"/>
      <c r="E129" s="143"/>
      <c r="F129" s="143"/>
      <c r="G129" s="143"/>
    </row>
    <row r="130" spans="1:7" x14ac:dyDescent="0.4">
      <c r="A130" s="143"/>
      <c r="B130" s="143"/>
      <c r="D130" s="143"/>
      <c r="E130" s="143"/>
      <c r="F130" s="143"/>
      <c r="G130" s="143"/>
    </row>
    <row r="131" spans="1:7" x14ac:dyDescent="0.4">
      <c r="A131" s="143"/>
      <c r="B131" s="143"/>
      <c r="D131" s="143"/>
      <c r="E131" s="143"/>
      <c r="F131" s="143"/>
      <c r="G131" s="143"/>
    </row>
    <row r="132" spans="1:7" x14ac:dyDescent="0.4">
      <c r="A132" s="143"/>
      <c r="B132" s="143"/>
      <c r="D132" s="143"/>
      <c r="E132" s="143"/>
      <c r="F132" s="143"/>
      <c r="G132" s="143"/>
    </row>
    <row r="133" spans="1:7" x14ac:dyDescent="0.4">
      <c r="A133" s="143"/>
      <c r="B133" s="143"/>
      <c r="D133" s="143"/>
      <c r="E133" s="143"/>
      <c r="F133" s="143"/>
      <c r="G133" s="143"/>
    </row>
    <row r="134" spans="1:7" x14ac:dyDescent="0.4">
      <c r="A134" s="143"/>
      <c r="B134" s="143"/>
      <c r="D134" s="143"/>
      <c r="E134" s="143"/>
      <c r="F134" s="143"/>
      <c r="G134" s="143"/>
    </row>
    <row r="135" spans="1:7" x14ac:dyDescent="0.4">
      <c r="A135" s="143"/>
      <c r="B135" s="143"/>
      <c r="D135" s="143"/>
      <c r="E135" s="143"/>
      <c r="F135" s="143"/>
      <c r="G135" s="143"/>
    </row>
    <row r="136" spans="1:7" x14ac:dyDescent="0.4">
      <c r="A136" s="143"/>
      <c r="B136" s="143"/>
      <c r="D136" s="143"/>
      <c r="E136" s="143"/>
      <c r="F136" s="143"/>
      <c r="G136" s="143"/>
    </row>
    <row r="137" spans="1:7" x14ac:dyDescent="0.4">
      <c r="A137" s="143"/>
      <c r="B137" s="143"/>
      <c r="D137" s="143"/>
      <c r="E137" s="143"/>
      <c r="F137" s="143"/>
      <c r="G137" s="143"/>
    </row>
    <row r="138" spans="1:7" x14ac:dyDescent="0.4">
      <c r="A138" s="143"/>
      <c r="B138" s="143"/>
      <c r="D138" s="143"/>
      <c r="E138" s="143"/>
      <c r="F138" s="143"/>
      <c r="G138" s="143"/>
    </row>
    <row r="139" spans="1:7" x14ac:dyDescent="0.4">
      <c r="A139" s="143"/>
      <c r="B139" s="143"/>
      <c r="D139" s="143"/>
      <c r="E139" s="143"/>
      <c r="F139" s="143"/>
      <c r="G139" s="143"/>
    </row>
    <row r="140" spans="1:7" x14ac:dyDescent="0.4">
      <c r="A140" s="143"/>
      <c r="B140" s="143"/>
      <c r="D140" s="143"/>
      <c r="E140" s="143"/>
      <c r="F140" s="143"/>
      <c r="G140" s="143"/>
    </row>
    <row r="141" spans="1:7" x14ac:dyDescent="0.4">
      <c r="A141" s="143"/>
      <c r="B141" s="143"/>
      <c r="D141" s="143"/>
      <c r="E141" s="143"/>
      <c r="F141" s="143"/>
      <c r="G141" s="143"/>
    </row>
    <row r="142" spans="1:7" x14ac:dyDescent="0.4">
      <c r="A142" s="143"/>
      <c r="B142" s="143"/>
      <c r="D142" s="143"/>
      <c r="E142" s="143"/>
      <c r="F142" s="143"/>
      <c r="G142" s="143"/>
    </row>
    <row r="143" spans="1:7" x14ac:dyDescent="0.4">
      <c r="A143" s="143"/>
      <c r="B143" s="143"/>
      <c r="D143" s="143"/>
      <c r="E143" s="143"/>
      <c r="F143" s="143"/>
      <c r="G143" s="143"/>
    </row>
    <row r="144" spans="1:7" x14ac:dyDescent="0.4">
      <c r="A144" s="143"/>
      <c r="B144" s="143"/>
      <c r="D144" s="143"/>
      <c r="E144" s="143"/>
      <c r="F144" s="143"/>
      <c r="G144" s="143"/>
    </row>
    <row r="145" spans="1:7" x14ac:dyDescent="0.4">
      <c r="A145" s="143"/>
      <c r="B145" s="143"/>
      <c r="D145" s="143"/>
      <c r="E145" s="143"/>
      <c r="F145" s="143"/>
      <c r="G145" s="143"/>
    </row>
    <row r="146" spans="1:7" x14ac:dyDescent="0.4">
      <c r="A146" s="143"/>
      <c r="B146" s="143"/>
      <c r="D146" s="143"/>
      <c r="E146" s="143"/>
      <c r="F146" s="143"/>
      <c r="G146" s="143"/>
    </row>
    <row r="147" spans="1:7" x14ac:dyDescent="0.4">
      <c r="A147" s="143"/>
      <c r="B147" s="143"/>
      <c r="D147" s="143"/>
      <c r="E147" s="143"/>
      <c r="F147" s="143"/>
      <c r="G147" s="143"/>
    </row>
    <row r="148" spans="1:7" x14ac:dyDescent="0.4">
      <c r="A148" s="143"/>
      <c r="B148" s="143"/>
      <c r="D148" s="143"/>
      <c r="E148" s="143"/>
      <c r="F148" s="143"/>
      <c r="G148" s="143"/>
    </row>
    <row r="149" spans="1:7" x14ac:dyDescent="0.4">
      <c r="A149" s="143"/>
      <c r="B149" s="143"/>
      <c r="D149" s="143"/>
      <c r="E149" s="143"/>
      <c r="F149" s="143"/>
      <c r="G149" s="143"/>
    </row>
    <row r="150" spans="1:7" x14ac:dyDescent="0.4">
      <c r="A150" s="143"/>
      <c r="B150" s="143"/>
      <c r="D150" s="143"/>
      <c r="E150" s="143"/>
      <c r="F150" s="143"/>
      <c r="G150" s="143"/>
    </row>
    <row r="151" spans="1:7" x14ac:dyDescent="0.4">
      <c r="A151" s="143"/>
      <c r="B151" s="143"/>
      <c r="D151" s="143"/>
      <c r="E151" s="143"/>
      <c r="F151" s="143"/>
      <c r="G151" s="143"/>
    </row>
    <row r="152" spans="1:7" x14ac:dyDescent="0.4">
      <c r="A152" s="143"/>
      <c r="B152" s="143"/>
      <c r="D152" s="143"/>
      <c r="E152" s="143"/>
      <c r="F152" s="143"/>
      <c r="G152" s="143"/>
    </row>
    <row r="153" spans="1:7" x14ac:dyDescent="0.4">
      <c r="A153" s="143"/>
      <c r="B153" s="143"/>
      <c r="D153" s="143"/>
      <c r="E153" s="143"/>
      <c r="F153" s="143"/>
      <c r="G153" s="143"/>
    </row>
    <row r="154" spans="1:7" x14ac:dyDescent="0.4">
      <c r="A154" s="143"/>
      <c r="B154" s="143"/>
      <c r="D154" s="143"/>
      <c r="E154" s="143"/>
      <c r="F154" s="143"/>
      <c r="G154" s="143"/>
    </row>
    <row r="155" spans="1:7" x14ac:dyDescent="0.4">
      <c r="A155" s="143"/>
      <c r="B155" s="143"/>
      <c r="D155" s="143"/>
      <c r="E155" s="143"/>
      <c r="F155" s="143"/>
      <c r="G155" s="143"/>
    </row>
    <row r="156" spans="1:7" x14ac:dyDescent="0.4">
      <c r="A156" s="143"/>
      <c r="B156" s="143"/>
      <c r="D156" s="143"/>
      <c r="E156" s="143"/>
      <c r="F156" s="143"/>
      <c r="G156" s="143"/>
    </row>
    <row r="157" spans="1:7" x14ac:dyDescent="0.4">
      <c r="A157" s="143"/>
      <c r="B157" s="143"/>
      <c r="D157" s="143"/>
      <c r="E157" s="143"/>
      <c r="F157" s="143"/>
      <c r="G157" s="143"/>
    </row>
    <row r="158" spans="1:7" x14ac:dyDescent="0.4">
      <c r="A158" s="143"/>
      <c r="B158" s="143"/>
      <c r="D158" s="143"/>
      <c r="E158" s="143"/>
      <c r="F158" s="143"/>
      <c r="G158" s="143"/>
    </row>
    <row r="159" spans="1:7" x14ac:dyDescent="0.4">
      <c r="A159" s="143"/>
      <c r="B159" s="143"/>
      <c r="D159" s="143"/>
      <c r="E159" s="143"/>
      <c r="F159" s="143"/>
      <c r="G159" s="143"/>
    </row>
    <row r="160" spans="1:7" x14ac:dyDescent="0.4">
      <c r="A160" s="143"/>
      <c r="B160" s="143"/>
      <c r="D160" s="143"/>
      <c r="E160" s="143"/>
      <c r="F160" s="143"/>
      <c r="G160" s="143"/>
    </row>
    <row r="161" spans="1:7" x14ac:dyDescent="0.4">
      <c r="A161" s="143"/>
      <c r="B161" s="143"/>
      <c r="D161" s="143"/>
      <c r="E161" s="143"/>
      <c r="F161" s="143"/>
      <c r="G161" s="143"/>
    </row>
    <row r="162" spans="1:7" x14ac:dyDescent="0.4">
      <c r="A162" s="143"/>
      <c r="B162" s="143"/>
      <c r="D162" s="143"/>
      <c r="E162" s="143"/>
      <c r="F162" s="143"/>
      <c r="G162" s="143"/>
    </row>
    <row r="163" spans="1:7" x14ac:dyDescent="0.4">
      <c r="A163" s="143"/>
      <c r="B163" s="143"/>
      <c r="D163" s="143"/>
      <c r="E163" s="143"/>
      <c r="F163" s="143"/>
      <c r="G163" s="143"/>
    </row>
    <row r="164" spans="1:7" x14ac:dyDescent="0.4">
      <c r="A164" s="143"/>
      <c r="B164" s="143"/>
      <c r="D164" s="143"/>
      <c r="E164" s="143"/>
      <c r="F164" s="143"/>
      <c r="G164" s="143"/>
    </row>
    <row r="165" spans="1:7" x14ac:dyDescent="0.4">
      <c r="A165" s="143"/>
      <c r="B165" s="143"/>
      <c r="D165" s="143"/>
      <c r="E165" s="143"/>
      <c r="F165" s="143"/>
      <c r="G165" s="143"/>
    </row>
    <row r="166" spans="1:7" x14ac:dyDescent="0.4">
      <c r="A166" s="143"/>
      <c r="B166" s="143"/>
      <c r="D166" s="143"/>
      <c r="E166" s="143"/>
      <c r="F166" s="143"/>
      <c r="G166" s="143"/>
    </row>
    <row r="167" spans="1:7" x14ac:dyDescent="0.4">
      <c r="A167" s="143"/>
      <c r="B167" s="143"/>
      <c r="D167" s="143"/>
      <c r="E167" s="143"/>
      <c r="F167" s="143"/>
      <c r="G167" s="143"/>
    </row>
    <row r="168" spans="1:7" x14ac:dyDescent="0.4">
      <c r="A168" s="143"/>
      <c r="B168" s="143"/>
      <c r="D168" s="143"/>
      <c r="E168" s="143"/>
      <c r="F168" s="143"/>
      <c r="G168" s="143"/>
    </row>
    <row r="169" spans="1:7" x14ac:dyDescent="0.4">
      <c r="A169" s="143"/>
      <c r="B169" s="143"/>
      <c r="D169" s="143"/>
      <c r="E169" s="143"/>
      <c r="F169" s="143"/>
      <c r="G169" s="143"/>
    </row>
    <row r="170" spans="1:7" x14ac:dyDescent="0.4">
      <c r="A170" s="143"/>
      <c r="B170" s="143"/>
      <c r="D170" s="143"/>
      <c r="E170" s="143"/>
      <c r="F170" s="143"/>
      <c r="G170" s="143"/>
    </row>
    <row r="171" spans="1:7" x14ac:dyDescent="0.4">
      <c r="A171" s="143"/>
      <c r="B171" s="143"/>
      <c r="D171" s="143"/>
      <c r="E171" s="143"/>
      <c r="F171" s="143"/>
      <c r="G171" s="143"/>
    </row>
    <row r="172" spans="1:7" x14ac:dyDescent="0.4">
      <c r="A172" s="143"/>
      <c r="B172" s="143"/>
      <c r="D172" s="143"/>
      <c r="E172" s="143"/>
      <c r="F172" s="143"/>
      <c r="G172" s="143"/>
    </row>
    <row r="173" spans="1:7" x14ac:dyDescent="0.4">
      <c r="A173" s="143"/>
      <c r="B173" s="143"/>
      <c r="D173" s="143"/>
      <c r="E173" s="143"/>
      <c r="F173" s="143"/>
      <c r="G173" s="143"/>
    </row>
    <row r="174" spans="1:7" x14ac:dyDescent="0.4">
      <c r="A174" s="143"/>
      <c r="B174" s="143"/>
      <c r="D174" s="143"/>
      <c r="E174" s="143"/>
      <c r="F174" s="143"/>
      <c r="G174" s="143"/>
    </row>
    <row r="175" spans="1:7" x14ac:dyDescent="0.4">
      <c r="A175" s="143"/>
      <c r="B175" s="143"/>
      <c r="D175" s="143"/>
      <c r="E175" s="143"/>
      <c r="F175" s="143"/>
      <c r="G175" s="143"/>
    </row>
    <row r="176" spans="1:7" x14ac:dyDescent="0.4">
      <c r="A176" s="143"/>
      <c r="B176" s="143"/>
      <c r="D176" s="143"/>
      <c r="E176" s="143"/>
      <c r="F176" s="143"/>
      <c r="G176" s="143"/>
    </row>
    <row r="177" spans="1:7" x14ac:dyDescent="0.4">
      <c r="A177" s="143"/>
      <c r="B177" s="143"/>
      <c r="D177" s="143"/>
      <c r="E177" s="143"/>
      <c r="F177" s="143"/>
      <c r="G177" s="143"/>
    </row>
    <row r="178" spans="1:7" x14ac:dyDescent="0.4">
      <c r="A178" s="143"/>
      <c r="B178" s="143"/>
      <c r="D178" s="143"/>
      <c r="E178" s="143"/>
      <c r="F178" s="143"/>
      <c r="G178" s="143"/>
    </row>
    <row r="179" spans="1:7" x14ac:dyDescent="0.4">
      <c r="A179" s="143"/>
      <c r="B179" s="143"/>
      <c r="D179" s="143"/>
      <c r="E179" s="143"/>
      <c r="F179" s="143"/>
      <c r="G179" s="143"/>
    </row>
    <row r="180" spans="1:7" x14ac:dyDescent="0.4">
      <c r="A180" s="143"/>
      <c r="B180" s="143"/>
      <c r="D180" s="143"/>
      <c r="E180" s="143"/>
      <c r="F180" s="143"/>
      <c r="G180" s="143"/>
    </row>
    <row r="181" spans="1:7" x14ac:dyDescent="0.4">
      <c r="A181" s="143"/>
      <c r="B181" s="143"/>
      <c r="D181" s="143"/>
      <c r="E181" s="143"/>
      <c r="F181" s="143"/>
      <c r="G181" s="143"/>
    </row>
    <row r="182" spans="1:7" x14ac:dyDescent="0.4">
      <c r="A182" s="143"/>
      <c r="B182" s="143"/>
      <c r="D182" s="143"/>
      <c r="E182" s="143"/>
      <c r="F182" s="143"/>
      <c r="G182" s="143"/>
    </row>
    <row r="183" spans="1:7" x14ac:dyDescent="0.4">
      <c r="A183" s="143"/>
      <c r="B183" s="143"/>
      <c r="D183" s="143"/>
      <c r="E183" s="143"/>
      <c r="F183" s="143"/>
      <c r="G183" s="143"/>
    </row>
    <row r="184" spans="1:7" x14ac:dyDescent="0.4">
      <c r="A184" s="143"/>
      <c r="B184" s="143"/>
      <c r="D184" s="143"/>
      <c r="E184" s="143"/>
      <c r="F184" s="143"/>
      <c r="G184" s="143"/>
    </row>
    <row r="185" spans="1:7" x14ac:dyDescent="0.4">
      <c r="A185" s="143"/>
      <c r="B185" s="143"/>
      <c r="D185" s="143"/>
      <c r="E185" s="143"/>
      <c r="F185" s="143"/>
      <c r="G185" s="143"/>
    </row>
    <row r="186" spans="1:7" x14ac:dyDescent="0.4">
      <c r="A186" s="143"/>
      <c r="B186" s="143"/>
      <c r="D186" s="143"/>
      <c r="E186" s="143"/>
      <c r="F186" s="143"/>
      <c r="G186" s="143"/>
    </row>
    <row r="187" spans="1:7" x14ac:dyDescent="0.4">
      <c r="A187" s="143"/>
      <c r="B187" s="143"/>
      <c r="D187" s="143"/>
      <c r="E187" s="143"/>
      <c r="F187" s="143"/>
      <c r="G187" s="143"/>
    </row>
    <row r="188" spans="1:7" x14ac:dyDescent="0.4">
      <c r="A188" s="143"/>
      <c r="B188" s="143"/>
      <c r="D188" s="143"/>
      <c r="E188" s="143"/>
      <c r="F188" s="143"/>
      <c r="G188" s="143"/>
    </row>
    <row r="189" spans="1:7" x14ac:dyDescent="0.4">
      <c r="A189" s="143"/>
      <c r="B189" s="143"/>
      <c r="D189" s="143"/>
      <c r="E189" s="143"/>
      <c r="F189" s="143"/>
      <c r="G189" s="143"/>
    </row>
    <row r="190" spans="1:7" x14ac:dyDescent="0.4">
      <c r="A190" s="143"/>
      <c r="B190" s="143"/>
      <c r="D190" s="143"/>
      <c r="E190" s="143"/>
      <c r="F190" s="143"/>
      <c r="G190" s="143"/>
    </row>
    <row r="191" spans="1:7" x14ac:dyDescent="0.4">
      <c r="A191" s="143"/>
      <c r="B191" s="143"/>
      <c r="D191" s="143"/>
      <c r="E191" s="143"/>
      <c r="F191" s="143"/>
      <c r="G191" s="143"/>
    </row>
    <row r="192" spans="1:7" x14ac:dyDescent="0.4">
      <c r="A192" s="143"/>
      <c r="B192" s="143"/>
      <c r="D192" s="143"/>
      <c r="E192" s="143"/>
      <c r="F192" s="143"/>
      <c r="G192" s="143"/>
    </row>
    <row r="193" spans="1:7" x14ac:dyDescent="0.4">
      <c r="A193" s="143"/>
      <c r="B193" s="143"/>
      <c r="D193" s="143"/>
      <c r="E193" s="143"/>
      <c r="F193" s="143"/>
      <c r="G193" s="143"/>
    </row>
    <row r="194" spans="1:7" x14ac:dyDescent="0.4">
      <c r="A194" s="143"/>
      <c r="B194" s="143"/>
      <c r="D194" s="143"/>
      <c r="E194" s="143"/>
      <c r="F194" s="143"/>
      <c r="G194" s="143"/>
    </row>
    <row r="195" spans="1:7" x14ac:dyDescent="0.4">
      <c r="A195" s="143"/>
      <c r="B195" s="143"/>
      <c r="D195" s="143"/>
      <c r="E195" s="143"/>
      <c r="F195" s="143"/>
      <c r="G195" s="143"/>
    </row>
    <row r="196" spans="1:7" x14ac:dyDescent="0.4">
      <c r="A196" s="143"/>
      <c r="B196" s="143"/>
      <c r="D196" s="143"/>
      <c r="E196" s="143"/>
      <c r="F196" s="143"/>
      <c r="G196" s="143"/>
    </row>
    <row r="197" spans="1:7" x14ac:dyDescent="0.4">
      <c r="A197" s="143"/>
      <c r="B197" s="143"/>
      <c r="D197" s="143"/>
      <c r="E197" s="143"/>
      <c r="F197" s="143"/>
      <c r="G197" s="143"/>
    </row>
    <row r="198" spans="1:7" x14ac:dyDescent="0.4">
      <c r="A198" s="143"/>
      <c r="B198" s="143"/>
      <c r="D198" s="143"/>
      <c r="E198" s="143"/>
      <c r="F198" s="143"/>
      <c r="G198" s="143"/>
    </row>
    <row r="199" spans="1:7" x14ac:dyDescent="0.4">
      <c r="A199" s="143"/>
      <c r="B199" s="143"/>
      <c r="D199" s="143"/>
      <c r="E199" s="143"/>
      <c r="F199" s="143"/>
      <c r="G199" s="143"/>
    </row>
    <row r="200" spans="1:7" x14ac:dyDescent="0.4">
      <c r="A200" s="143"/>
      <c r="B200" s="143"/>
      <c r="D200" s="143"/>
      <c r="E200" s="143"/>
      <c r="F200" s="143"/>
      <c r="G200" s="143"/>
    </row>
    <row r="201" spans="1:7" x14ac:dyDescent="0.4">
      <c r="A201" s="143"/>
      <c r="B201" s="143"/>
      <c r="D201" s="143"/>
      <c r="E201" s="143"/>
      <c r="F201" s="143"/>
      <c r="G201" s="143"/>
    </row>
    <row r="202" spans="1:7" x14ac:dyDescent="0.4">
      <c r="A202" s="143"/>
      <c r="B202" s="143"/>
      <c r="D202" s="143"/>
      <c r="E202" s="143"/>
      <c r="F202" s="143"/>
      <c r="G202" s="143"/>
    </row>
    <row r="203" spans="1:7" x14ac:dyDescent="0.4">
      <c r="A203" s="143"/>
      <c r="B203" s="143"/>
      <c r="D203" s="143"/>
      <c r="E203" s="143"/>
      <c r="F203" s="143"/>
      <c r="G203" s="143"/>
    </row>
    <row r="204" spans="1:7" x14ac:dyDescent="0.4">
      <c r="A204" s="143"/>
      <c r="B204" s="143"/>
      <c r="D204" s="143"/>
      <c r="E204" s="143"/>
      <c r="F204" s="143"/>
      <c r="G204" s="143"/>
    </row>
    <row r="205" spans="1:7" x14ac:dyDescent="0.4">
      <c r="A205" s="143"/>
      <c r="B205" s="143"/>
      <c r="D205" s="143"/>
      <c r="E205" s="143"/>
      <c r="F205" s="143"/>
      <c r="G205" s="143"/>
    </row>
    <row r="206" spans="1:7" x14ac:dyDescent="0.4">
      <c r="A206" s="143"/>
      <c r="B206" s="143"/>
      <c r="D206" s="143"/>
      <c r="E206" s="143"/>
      <c r="F206" s="143"/>
      <c r="G206" s="143"/>
    </row>
    <row r="207" spans="1:7" x14ac:dyDescent="0.4">
      <c r="A207" s="143"/>
      <c r="B207" s="143"/>
      <c r="D207" s="143"/>
      <c r="E207" s="143"/>
      <c r="F207" s="143"/>
      <c r="G207" s="143"/>
    </row>
    <row r="208" spans="1:7" x14ac:dyDescent="0.4">
      <c r="A208" s="143"/>
      <c r="B208" s="143"/>
      <c r="D208" s="143"/>
      <c r="E208" s="143"/>
      <c r="F208" s="143"/>
      <c r="G208" s="143"/>
    </row>
    <row r="209" spans="1:7" x14ac:dyDescent="0.4">
      <c r="A209" s="143"/>
      <c r="B209" s="143"/>
      <c r="D209" s="143"/>
      <c r="E209" s="143"/>
      <c r="F209" s="143"/>
      <c r="G209" s="143"/>
    </row>
    <row r="210" spans="1:7" x14ac:dyDescent="0.4">
      <c r="A210" s="143"/>
      <c r="B210" s="143"/>
      <c r="D210" s="143"/>
      <c r="E210" s="143"/>
      <c r="F210" s="143"/>
      <c r="G210" s="143"/>
    </row>
    <row r="211" spans="1:7" x14ac:dyDescent="0.4">
      <c r="A211" s="143"/>
      <c r="B211" s="143"/>
      <c r="D211" s="143"/>
      <c r="E211" s="143"/>
      <c r="F211" s="143"/>
      <c r="G211" s="143"/>
    </row>
    <row r="212" spans="1:7" x14ac:dyDescent="0.4">
      <c r="A212" s="143"/>
      <c r="B212" s="143"/>
      <c r="D212" s="143"/>
      <c r="E212" s="143"/>
      <c r="F212" s="143"/>
      <c r="G212" s="143"/>
    </row>
    <row r="213" spans="1:7" x14ac:dyDescent="0.4">
      <c r="A213" s="143"/>
      <c r="B213" s="143"/>
      <c r="D213" s="143"/>
      <c r="E213" s="143"/>
      <c r="F213" s="143"/>
      <c r="G213" s="143"/>
    </row>
    <row r="214" spans="1:7" x14ac:dyDescent="0.4">
      <c r="A214" s="143"/>
      <c r="B214" s="143"/>
      <c r="D214" s="143"/>
      <c r="E214" s="143"/>
      <c r="F214" s="143"/>
      <c r="G214" s="143"/>
    </row>
    <row r="215" spans="1:7" x14ac:dyDescent="0.4">
      <c r="A215" s="143"/>
      <c r="B215" s="143"/>
      <c r="D215" s="143"/>
      <c r="E215" s="143"/>
      <c r="F215" s="143"/>
      <c r="G215" s="143"/>
    </row>
    <row r="216" spans="1:7" x14ac:dyDescent="0.4">
      <c r="A216" s="143"/>
      <c r="B216" s="143"/>
      <c r="D216" s="143"/>
      <c r="E216" s="143"/>
      <c r="F216" s="143"/>
      <c r="G216" s="143"/>
    </row>
    <row r="217" spans="1:7" x14ac:dyDescent="0.4">
      <c r="A217" s="143"/>
      <c r="B217" s="143"/>
      <c r="D217" s="143"/>
      <c r="E217" s="143"/>
      <c r="F217" s="143"/>
      <c r="G217" s="143"/>
    </row>
    <row r="218" spans="1:7" x14ac:dyDescent="0.4">
      <c r="A218" s="143"/>
      <c r="B218" s="143"/>
      <c r="D218" s="143"/>
      <c r="E218" s="143"/>
      <c r="F218" s="143"/>
      <c r="G218" s="143"/>
    </row>
    <row r="219" spans="1:7" x14ac:dyDescent="0.4">
      <c r="A219" s="143"/>
      <c r="B219" s="143"/>
      <c r="D219" s="143"/>
      <c r="E219" s="143"/>
      <c r="F219" s="143"/>
      <c r="G219" s="143"/>
    </row>
    <row r="220" spans="1:7" x14ac:dyDescent="0.4">
      <c r="A220" s="143"/>
      <c r="B220" s="143"/>
      <c r="D220" s="143"/>
      <c r="E220" s="143"/>
      <c r="F220" s="143"/>
      <c r="G220" s="143"/>
    </row>
    <row r="221" spans="1:7" x14ac:dyDescent="0.4">
      <c r="A221" s="143"/>
      <c r="B221" s="143"/>
      <c r="D221" s="143"/>
      <c r="E221" s="143"/>
      <c r="F221" s="143"/>
      <c r="G221" s="143"/>
    </row>
    <row r="222" spans="1:7" x14ac:dyDescent="0.4">
      <c r="A222" s="143"/>
      <c r="B222" s="143"/>
      <c r="D222" s="143"/>
      <c r="E222" s="143"/>
      <c r="F222" s="143"/>
      <c r="G222" s="143"/>
    </row>
    <row r="223" spans="1:7" x14ac:dyDescent="0.4">
      <c r="A223" s="143"/>
      <c r="B223" s="143"/>
      <c r="D223" s="143"/>
      <c r="E223" s="143"/>
      <c r="F223" s="143"/>
      <c r="G223" s="143"/>
    </row>
    <row r="224" spans="1:7" x14ac:dyDescent="0.4">
      <c r="A224" s="143"/>
      <c r="B224" s="143"/>
      <c r="D224" s="143"/>
      <c r="E224" s="143"/>
      <c r="F224" s="143"/>
      <c r="G224" s="143"/>
    </row>
    <row r="225" spans="1:7" x14ac:dyDescent="0.4">
      <c r="A225" s="143"/>
      <c r="B225" s="143"/>
      <c r="D225" s="143"/>
      <c r="E225" s="143"/>
      <c r="F225" s="143"/>
      <c r="G225" s="143"/>
    </row>
    <row r="226" spans="1:7" x14ac:dyDescent="0.4">
      <c r="A226" s="143"/>
      <c r="B226" s="143"/>
      <c r="D226" s="143"/>
      <c r="E226" s="143"/>
      <c r="F226" s="143"/>
      <c r="G226" s="143"/>
    </row>
    <row r="227" spans="1:7" x14ac:dyDescent="0.4">
      <c r="A227" s="143"/>
      <c r="B227" s="143"/>
      <c r="D227" s="143"/>
      <c r="E227" s="143"/>
      <c r="F227" s="143"/>
      <c r="G227" s="143"/>
    </row>
    <row r="228" spans="1:7" x14ac:dyDescent="0.4">
      <c r="A228" s="143"/>
      <c r="B228" s="143"/>
      <c r="D228" s="143"/>
      <c r="E228" s="143"/>
      <c r="F228" s="143"/>
      <c r="G228" s="143"/>
    </row>
    <row r="229" spans="1:7" x14ac:dyDescent="0.4">
      <c r="A229" s="143"/>
      <c r="B229" s="143"/>
      <c r="D229" s="143"/>
      <c r="E229" s="143"/>
      <c r="F229" s="143"/>
      <c r="G229" s="143"/>
    </row>
    <row r="230" spans="1:7" x14ac:dyDescent="0.4">
      <c r="A230" s="143"/>
      <c r="B230" s="143"/>
      <c r="D230" s="143"/>
      <c r="E230" s="143"/>
      <c r="F230" s="143"/>
      <c r="G230" s="143"/>
    </row>
    <row r="231" spans="1:7" x14ac:dyDescent="0.4">
      <c r="A231" s="143"/>
      <c r="B231" s="143"/>
      <c r="D231" s="143"/>
      <c r="E231" s="143"/>
      <c r="F231" s="143"/>
      <c r="G231" s="143"/>
    </row>
    <row r="232" spans="1:7" x14ac:dyDescent="0.4">
      <c r="A232" s="143"/>
      <c r="B232" s="143"/>
      <c r="D232" s="143"/>
      <c r="E232" s="143"/>
      <c r="F232" s="143"/>
      <c r="G232" s="143"/>
    </row>
    <row r="233" spans="1:7" x14ac:dyDescent="0.4">
      <c r="A233" s="143"/>
      <c r="B233" s="143"/>
      <c r="D233" s="143"/>
      <c r="E233" s="143"/>
      <c r="F233" s="143"/>
      <c r="G233" s="143"/>
    </row>
    <row r="234" spans="1:7" x14ac:dyDescent="0.4">
      <c r="A234" s="143"/>
      <c r="B234" s="143"/>
      <c r="D234" s="143"/>
      <c r="E234" s="143"/>
      <c r="F234" s="143"/>
      <c r="G234" s="143"/>
    </row>
    <row r="235" spans="1:7" x14ac:dyDescent="0.4">
      <c r="A235" s="143"/>
      <c r="B235" s="143"/>
      <c r="D235" s="143"/>
      <c r="E235" s="143"/>
      <c r="F235" s="143"/>
      <c r="G235" s="143"/>
    </row>
    <row r="236" spans="1:7" x14ac:dyDescent="0.4">
      <c r="A236" s="143"/>
      <c r="B236" s="143"/>
      <c r="D236" s="143"/>
      <c r="E236" s="143"/>
      <c r="F236" s="143"/>
      <c r="G236" s="143"/>
    </row>
    <row r="237" spans="1:7" x14ac:dyDescent="0.4">
      <c r="A237" s="143"/>
      <c r="B237" s="143"/>
      <c r="D237" s="143"/>
      <c r="E237" s="143"/>
      <c r="F237" s="143"/>
      <c r="G237" s="143"/>
    </row>
    <row r="238" spans="1:7" x14ac:dyDescent="0.4">
      <c r="A238" s="143"/>
      <c r="B238" s="143"/>
      <c r="D238" s="143"/>
      <c r="E238" s="143"/>
      <c r="F238" s="143"/>
      <c r="G238" s="143"/>
    </row>
    <row r="239" spans="1:7" x14ac:dyDescent="0.4">
      <c r="A239" s="143"/>
      <c r="B239" s="143"/>
      <c r="D239" s="143"/>
      <c r="E239" s="143"/>
      <c r="F239" s="143"/>
      <c r="G239" s="143"/>
    </row>
    <row r="240" spans="1:7" x14ac:dyDescent="0.4">
      <c r="A240" s="143"/>
      <c r="B240" s="143"/>
      <c r="D240" s="143"/>
      <c r="E240" s="143"/>
      <c r="F240" s="143"/>
      <c r="G240" s="143"/>
    </row>
    <row r="241" spans="1:7" x14ac:dyDescent="0.4">
      <c r="A241" s="143"/>
      <c r="B241" s="143"/>
      <c r="D241" s="143"/>
      <c r="E241" s="143"/>
      <c r="F241" s="143"/>
      <c r="G241" s="143"/>
    </row>
    <row r="242" spans="1:7" x14ac:dyDescent="0.4">
      <c r="A242" s="143"/>
      <c r="B242" s="143"/>
      <c r="D242" s="143"/>
      <c r="E242" s="143"/>
      <c r="F242" s="143"/>
      <c r="G242" s="143"/>
    </row>
    <row r="243" spans="1:7" x14ac:dyDescent="0.4">
      <c r="A243" s="143"/>
      <c r="B243" s="143"/>
      <c r="D243" s="143"/>
      <c r="E243" s="143"/>
      <c r="F243" s="143"/>
      <c r="G243" s="143"/>
    </row>
    <row r="244" spans="1:7" x14ac:dyDescent="0.4">
      <c r="A244" s="143"/>
      <c r="B244" s="143"/>
      <c r="D244" s="143"/>
      <c r="E244" s="143"/>
      <c r="F244" s="143"/>
      <c r="G244" s="143"/>
    </row>
    <row r="245" spans="1:7" x14ac:dyDescent="0.4">
      <c r="A245" s="143"/>
      <c r="B245" s="143"/>
      <c r="D245" s="143"/>
      <c r="E245" s="143"/>
      <c r="F245" s="143"/>
      <c r="G245" s="143"/>
    </row>
    <row r="246" spans="1:7" x14ac:dyDescent="0.4">
      <c r="A246" s="143"/>
      <c r="B246" s="143"/>
      <c r="D246" s="143"/>
      <c r="E246" s="143"/>
      <c r="F246" s="143"/>
      <c r="G246" s="143"/>
    </row>
    <row r="247" spans="1:7" x14ac:dyDescent="0.4">
      <c r="A247" s="143"/>
      <c r="B247" s="143"/>
      <c r="D247" s="143"/>
      <c r="E247" s="143"/>
      <c r="F247" s="143"/>
      <c r="G247" s="143"/>
    </row>
    <row r="248" spans="1:7" x14ac:dyDescent="0.4">
      <c r="A248" s="143"/>
      <c r="B248" s="143"/>
      <c r="D248" s="143"/>
      <c r="E248" s="143"/>
      <c r="F248" s="143"/>
      <c r="G248" s="143"/>
    </row>
    <row r="249" spans="1:7" x14ac:dyDescent="0.4">
      <c r="A249" s="143"/>
      <c r="B249" s="143"/>
      <c r="D249" s="143"/>
      <c r="E249" s="143"/>
      <c r="F249" s="143"/>
      <c r="G249" s="143"/>
    </row>
    <row r="250" spans="1:7" x14ac:dyDescent="0.4">
      <c r="A250" s="143"/>
      <c r="B250" s="143"/>
      <c r="D250" s="143"/>
      <c r="E250" s="143"/>
      <c r="F250" s="143"/>
      <c r="G250" s="143"/>
    </row>
    <row r="251" spans="1:7" x14ac:dyDescent="0.4">
      <c r="A251" s="143"/>
      <c r="B251" s="143"/>
      <c r="D251" s="143"/>
      <c r="E251" s="143"/>
      <c r="F251" s="143"/>
      <c r="G251" s="143"/>
    </row>
    <row r="252" spans="1:7" x14ac:dyDescent="0.4">
      <c r="A252" s="143"/>
      <c r="B252" s="143"/>
      <c r="D252" s="143"/>
      <c r="E252" s="143"/>
      <c r="F252" s="143"/>
      <c r="G252" s="143"/>
    </row>
    <row r="253" spans="1:7" x14ac:dyDescent="0.4">
      <c r="A253" s="143"/>
      <c r="B253" s="143"/>
      <c r="D253" s="143"/>
      <c r="E253" s="143"/>
      <c r="F253" s="143"/>
      <c r="G253" s="143"/>
    </row>
    <row r="254" spans="1:7" x14ac:dyDescent="0.4">
      <c r="A254" s="143"/>
      <c r="B254" s="143"/>
      <c r="D254" s="143"/>
      <c r="E254" s="143"/>
      <c r="F254" s="143"/>
      <c r="G254" s="143"/>
    </row>
    <row r="255" spans="1:7" x14ac:dyDescent="0.4">
      <c r="A255" s="143"/>
      <c r="B255" s="143"/>
      <c r="D255" s="143"/>
      <c r="E255" s="143"/>
      <c r="F255" s="143"/>
      <c r="G255" s="143"/>
    </row>
    <row r="256" spans="1:7" x14ac:dyDescent="0.4">
      <c r="A256" s="143"/>
      <c r="B256" s="143"/>
      <c r="D256" s="143"/>
      <c r="E256" s="143"/>
      <c r="F256" s="143"/>
      <c r="G256" s="143"/>
    </row>
    <row r="257" spans="1:7" x14ac:dyDescent="0.4">
      <c r="A257" s="143"/>
      <c r="B257" s="143"/>
      <c r="D257" s="143"/>
      <c r="E257" s="143"/>
      <c r="F257" s="143"/>
      <c r="G257" s="143"/>
    </row>
    <row r="258" spans="1:7" x14ac:dyDescent="0.4">
      <c r="A258" s="143"/>
      <c r="B258" s="143"/>
      <c r="D258" s="143"/>
      <c r="E258" s="143"/>
      <c r="F258" s="143"/>
      <c r="G258" s="143"/>
    </row>
    <row r="259" spans="1:7" x14ac:dyDescent="0.4">
      <c r="A259" s="143"/>
      <c r="B259" s="143"/>
      <c r="D259" s="143"/>
      <c r="E259" s="143"/>
      <c r="F259" s="143"/>
      <c r="G259" s="143"/>
    </row>
    <row r="260" spans="1:7" x14ac:dyDescent="0.4">
      <c r="A260" s="143"/>
      <c r="B260" s="143"/>
      <c r="D260" s="143"/>
      <c r="E260" s="143"/>
      <c r="F260" s="143"/>
      <c r="G260" s="143"/>
    </row>
    <row r="261" spans="1:7" x14ac:dyDescent="0.4">
      <c r="A261" s="143"/>
      <c r="B261" s="143"/>
      <c r="D261" s="143"/>
      <c r="E261" s="143"/>
      <c r="F261" s="143"/>
      <c r="G261" s="143"/>
    </row>
    <row r="262" spans="1:7" x14ac:dyDescent="0.4">
      <c r="A262" s="143"/>
      <c r="B262" s="143"/>
      <c r="D262" s="143"/>
      <c r="E262" s="143"/>
      <c r="F262" s="143"/>
      <c r="G262" s="143"/>
    </row>
    <row r="263" spans="1:7" x14ac:dyDescent="0.4">
      <c r="A263" s="143"/>
      <c r="B263" s="143"/>
      <c r="D263" s="143"/>
      <c r="E263" s="143"/>
      <c r="F263" s="143"/>
      <c r="G263" s="143"/>
    </row>
    <row r="264" spans="1:7" x14ac:dyDescent="0.4">
      <c r="A264" s="143"/>
      <c r="B264" s="143"/>
      <c r="D264" s="143"/>
      <c r="E264" s="143"/>
      <c r="F264" s="143"/>
      <c r="G264" s="143"/>
    </row>
    <row r="265" spans="1:7" x14ac:dyDescent="0.4">
      <c r="A265" s="143"/>
      <c r="B265" s="143"/>
      <c r="D265" s="143"/>
      <c r="E265" s="143"/>
      <c r="F265" s="143"/>
      <c r="G265" s="143"/>
    </row>
    <row r="266" spans="1:7" x14ac:dyDescent="0.4">
      <c r="A266" s="143"/>
      <c r="B266" s="143"/>
      <c r="D266" s="143"/>
      <c r="E266" s="143"/>
      <c r="F266" s="143"/>
      <c r="G266" s="143"/>
    </row>
    <row r="267" spans="1:7" x14ac:dyDescent="0.4">
      <c r="A267" s="143"/>
      <c r="B267" s="143"/>
      <c r="D267" s="143"/>
      <c r="E267" s="143"/>
      <c r="F267" s="143"/>
      <c r="G267" s="143"/>
    </row>
    <row r="268" spans="1:7" x14ac:dyDescent="0.4">
      <c r="A268" s="143"/>
      <c r="B268" s="143"/>
      <c r="D268" s="143"/>
      <c r="E268" s="143"/>
      <c r="F268" s="143"/>
      <c r="G268" s="143"/>
    </row>
    <row r="269" spans="1:7" x14ac:dyDescent="0.4">
      <c r="A269" s="143"/>
      <c r="B269" s="143"/>
      <c r="D269" s="143"/>
      <c r="E269" s="143"/>
      <c r="F269" s="143"/>
      <c r="G269" s="143"/>
    </row>
    <row r="270" spans="1:7" x14ac:dyDescent="0.4">
      <c r="A270" s="143"/>
      <c r="B270" s="143"/>
      <c r="D270" s="143"/>
      <c r="E270" s="143"/>
      <c r="F270" s="143"/>
      <c r="G270" s="143"/>
    </row>
    <row r="271" spans="1:7" x14ac:dyDescent="0.4">
      <c r="A271" s="143"/>
      <c r="B271" s="143"/>
      <c r="D271" s="143"/>
      <c r="E271" s="143"/>
      <c r="F271" s="143"/>
      <c r="G271" s="143"/>
    </row>
    <row r="272" spans="1:7" x14ac:dyDescent="0.4">
      <c r="A272" s="143"/>
      <c r="B272" s="143"/>
      <c r="D272" s="143"/>
      <c r="E272" s="143"/>
      <c r="F272" s="143"/>
      <c r="G272" s="143"/>
    </row>
    <row r="273" spans="1:7" x14ac:dyDescent="0.4">
      <c r="A273" s="143"/>
      <c r="B273" s="143"/>
      <c r="D273" s="143"/>
      <c r="E273" s="143"/>
      <c r="F273" s="143"/>
      <c r="G273" s="143"/>
    </row>
    <row r="274" spans="1:7" x14ac:dyDescent="0.4">
      <c r="A274" s="143"/>
      <c r="B274" s="143"/>
      <c r="D274" s="143"/>
      <c r="E274" s="143"/>
      <c r="F274" s="143"/>
      <c r="G274" s="143"/>
    </row>
    <row r="275" spans="1:7" x14ac:dyDescent="0.4">
      <c r="A275" s="143"/>
      <c r="B275" s="143"/>
      <c r="D275" s="143"/>
      <c r="E275" s="143"/>
      <c r="F275" s="143"/>
      <c r="G275" s="143"/>
    </row>
    <row r="276" spans="1:7" x14ac:dyDescent="0.4">
      <c r="A276" s="143"/>
      <c r="B276" s="143"/>
      <c r="D276" s="143"/>
      <c r="E276" s="143"/>
      <c r="F276" s="143"/>
      <c r="G276" s="143"/>
    </row>
    <row r="277" spans="1:7" x14ac:dyDescent="0.4">
      <c r="A277" s="143"/>
      <c r="B277" s="143"/>
      <c r="D277" s="143"/>
      <c r="E277" s="143"/>
      <c r="F277" s="143"/>
      <c r="G277" s="143"/>
    </row>
    <row r="278" spans="1:7" x14ac:dyDescent="0.4">
      <c r="A278" s="143"/>
      <c r="B278" s="143"/>
      <c r="D278" s="143"/>
      <c r="E278" s="143"/>
      <c r="F278" s="143"/>
      <c r="G278" s="143"/>
    </row>
    <row r="279" spans="1:7" x14ac:dyDescent="0.4">
      <c r="A279" s="143"/>
      <c r="B279" s="143"/>
      <c r="D279" s="143"/>
      <c r="E279" s="143"/>
      <c r="F279" s="143"/>
      <c r="G279" s="143"/>
    </row>
    <row r="280" spans="1:7" x14ac:dyDescent="0.4">
      <c r="A280" s="143"/>
      <c r="B280" s="143"/>
      <c r="D280" s="143"/>
      <c r="E280" s="143"/>
      <c r="F280" s="143"/>
      <c r="G280" s="143"/>
    </row>
    <row r="281" spans="1:7" x14ac:dyDescent="0.4">
      <c r="A281" s="143"/>
      <c r="B281" s="143"/>
      <c r="D281" s="143"/>
      <c r="E281" s="143"/>
      <c r="F281" s="143"/>
      <c r="G281" s="143"/>
    </row>
    <row r="282" spans="1:7" x14ac:dyDescent="0.4">
      <c r="A282" s="143"/>
      <c r="B282" s="143"/>
      <c r="D282" s="143"/>
      <c r="E282" s="143"/>
      <c r="F282" s="143"/>
      <c r="G282" s="143"/>
    </row>
    <row r="283" spans="1:7" x14ac:dyDescent="0.4">
      <c r="A283" s="143"/>
      <c r="B283" s="143"/>
      <c r="D283" s="143"/>
      <c r="E283" s="143"/>
      <c r="F283" s="143"/>
      <c r="G283" s="143"/>
    </row>
    <row r="284" spans="1:7" x14ac:dyDescent="0.4">
      <c r="A284" s="143"/>
      <c r="B284" s="143"/>
      <c r="D284" s="143"/>
      <c r="E284" s="143"/>
      <c r="F284" s="143"/>
      <c r="G284" s="143"/>
    </row>
    <row r="285" spans="1:7" x14ac:dyDescent="0.4">
      <c r="A285" s="143"/>
      <c r="B285" s="143"/>
      <c r="D285" s="143"/>
      <c r="E285" s="143"/>
      <c r="F285" s="143"/>
      <c r="G285" s="143"/>
    </row>
    <row r="286" spans="1:7" x14ac:dyDescent="0.4">
      <c r="A286" s="143"/>
      <c r="B286" s="143"/>
      <c r="D286" s="143"/>
      <c r="E286" s="143"/>
      <c r="F286" s="143"/>
      <c r="G286" s="143"/>
    </row>
    <row r="287" spans="1:7" x14ac:dyDescent="0.4">
      <c r="A287" s="143"/>
      <c r="B287" s="143"/>
      <c r="D287" s="143"/>
      <c r="E287" s="143"/>
      <c r="F287" s="143"/>
      <c r="G287" s="143"/>
    </row>
    <row r="288" spans="1:7" x14ac:dyDescent="0.4">
      <c r="A288" s="143"/>
      <c r="B288" s="143"/>
      <c r="D288" s="143"/>
      <c r="E288" s="143"/>
      <c r="F288" s="143"/>
      <c r="G288" s="143"/>
    </row>
    <row r="289" spans="1:7" x14ac:dyDescent="0.4">
      <c r="A289" s="143"/>
      <c r="B289" s="143"/>
      <c r="D289" s="143"/>
      <c r="E289" s="143"/>
      <c r="F289" s="143"/>
      <c r="G289" s="143"/>
    </row>
    <row r="290" spans="1:7" x14ac:dyDescent="0.4">
      <c r="A290" s="143"/>
      <c r="B290" s="143"/>
      <c r="D290" s="143"/>
      <c r="E290" s="143"/>
      <c r="F290" s="143"/>
      <c r="G290" s="143"/>
    </row>
    <row r="291" spans="1:7" x14ac:dyDescent="0.4">
      <c r="A291" s="143"/>
      <c r="B291" s="143"/>
      <c r="D291" s="143"/>
      <c r="E291" s="143"/>
      <c r="F291" s="143"/>
      <c r="G291" s="143"/>
    </row>
    <row r="292" spans="1:7" x14ac:dyDescent="0.4">
      <c r="A292" s="143"/>
      <c r="B292" s="143"/>
      <c r="D292" s="143"/>
      <c r="E292" s="143"/>
      <c r="F292" s="143"/>
      <c r="G292" s="143"/>
    </row>
    <row r="293" spans="1:7" x14ac:dyDescent="0.4">
      <c r="A293" s="143"/>
      <c r="B293" s="143"/>
      <c r="D293" s="143"/>
      <c r="E293" s="143"/>
      <c r="F293" s="143"/>
      <c r="G293" s="143"/>
    </row>
    <row r="294" spans="1:7" x14ac:dyDescent="0.4">
      <c r="A294" s="143"/>
      <c r="B294" s="143"/>
      <c r="D294" s="143"/>
      <c r="E294" s="143"/>
      <c r="F294" s="143"/>
      <c r="G294" s="143"/>
    </row>
    <row r="295" spans="1:7" x14ac:dyDescent="0.4">
      <c r="A295" s="143"/>
      <c r="B295" s="143"/>
      <c r="D295" s="143"/>
      <c r="E295" s="143"/>
      <c r="F295" s="143"/>
      <c r="G295" s="143"/>
    </row>
    <row r="296" spans="1:7" x14ac:dyDescent="0.4">
      <c r="A296" s="143"/>
      <c r="B296" s="143"/>
      <c r="D296" s="143"/>
      <c r="E296" s="143"/>
      <c r="F296" s="143"/>
      <c r="G296" s="143"/>
    </row>
    <row r="297" spans="1:7" x14ac:dyDescent="0.4">
      <c r="A297" s="143"/>
      <c r="B297" s="143"/>
      <c r="D297" s="143"/>
      <c r="E297" s="143"/>
      <c r="F297" s="143"/>
      <c r="G297" s="143"/>
    </row>
    <row r="298" spans="1:7" x14ac:dyDescent="0.4">
      <c r="A298" s="143"/>
      <c r="B298" s="143"/>
      <c r="D298" s="143"/>
      <c r="E298" s="143"/>
      <c r="F298" s="143"/>
      <c r="G298" s="143"/>
    </row>
    <row r="299" spans="1:7" x14ac:dyDescent="0.4">
      <c r="A299" s="143"/>
      <c r="B299" s="143"/>
      <c r="D299" s="143"/>
      <c r="E299" s="143"/>
      <c r="F299" s="143"/>
      <c r="G299" s="143"/>
    </row>
    <row r="300" spans="1:7" x14ac:dyDescent="0.4">
      <c r="A300" s="143"/>
      <c r="B300" s="143"/>
      <c r="D300" s="143"/>
      <c r="E300" s="143"/>
      <c r="F300" s="143"/>
      <c r="G300" s="143"/>
    </row>
    <row r="301" spans="1:7" x14ac:dyDescent="0.4">
      <c r="A301" s="143"/>
      <c r="B301" s="143"/>
      <c r="D301" s="143"/>
      <c r="E301" s="143"/>
      <c r="F301" s="143"/>
      <c r="G301" s="143"/>
    </row>
    <row r="302" spans="1:7" x14ac:dyDescent="0.4">
      <c r="A302" s="143"/>
      <c r="B302" s="143"/>
      <c r="D302" s="143"/>
      <c r="E302" s="143"/>
      <c r="F302" s="143"/>
      <c r="G302" s="143"/>
    </row>
    <row r="303" spans="1:7" x14ac:dyDescent="0.4">
      <c r="A303" s="143"/>
      <c r="B303" s="143"/>
      <c r="D303" s="143"/>
      <c r="E303" s="143"/>
      <c r="F303" s="143"/>
      <c r="G303" s="143"/>
    </row>
    <row r="304" spans="1:7" x14ac:dyDescent="0.4">
      <c r="A304" s="143"/>
      <c r="B304" s="143"/>
      <c r="D304" s="143"/>
      <c r="E304" s="143"/>
      <c r="F304" s="143"/>
      <c r="G304" s="143"/>
    </row>
    <row r="305" spans="1:7" x14ac:dyDescent="0.4">
      <c r="A305" s="143"/>
      <c r="B305" s="143"/>
      <c r="D305" s="143"/>
      <c r="E305" s="143"/>
      <c r="F305" s="143"/>
      <c r="G305" s="143"/>
    </row>
    <row r="306" spans="1:7" x14ac:dyDescent="0.4">
      <c r="A306" s="143"/>
      <c r="B306" s="143"/>
      <c r="D306" s="143"/>
      <c r="E306" s="143"/>
      <c r="F306" s="143"/>
      <c r="G306" s="143"/>
    </row>
    <row r="307" spans="1:7" x14ac:dyDescent="0.4">
      <c r="A307" s="143"/>
      <c r="B307" s="143"/>
      <c r="D307" s="143"/>
      <c r="E307" s="143"/>
      <c r="F307" s="143"/>
      <c r="G307" s="143"/>
    </row>
    <row r="308" spans="1:7" x14ac:dyDescent="0.4">
      <c r="A308" s="143"/>
      <c r="B308" s="143"/>
      <c r="D308" s="143"/>
      <c r="E308" s="143"/>
      <c r="F308" s="143"/>
      <c r="G308" s="143"/>
    </row>
    <row r="309" spans="1:7" x14ac:dyDescent="0.4">
      <c r="A309" s="143"/>
      <c r="B309" s="143"/>
      <c r="D309" s="143"/>
      <c r="E309" s="143"/>
      <c r="F309" s="143"/>
      <c r="G309" s="143"/>
    </row>
    <row r="310" spans="1:7" x14ac:dyDescent="0.4">
      <c r="A310" s="143"/>
      <c r="B310" s="143"/>
      <c r="D310" s="143"/>
      <c r="E310" s="143"/>
      <c r="F310" s="143"/>
      <c r="G310" s="143"/>
    </row>
    <row r="311" spans="1:7" x14ac:dyDescent="0.4">
      <c r="A311" s="143"/>
      <c r="B311" s="143"/>
      <c r="D311" s="143"/>
      <c r="E311" s="143"/>
      <c r="F311" s="143"/>
      <c r="G311" s="143"/>
    </row>
    <row r="312" spans="1:7" x14ac:dyDescent="0.4">
      <c r="A312" s="143"/>
      <c r="B312" s="143"/>
      <c r="D312" s="143"/>
      <c r="E312" s="143"/>
      <c r="F312" s="143"/>
      <c r="G312" s="143"/>
    </row>
    <row r="313" spans="1:7" x14ac:dyDescent="0.4">
      <c r="A313" s="143"/>
      <c r="B313" s="143"/>
      <c r="D313" s="143"/>
      <c r="E313" s="143"/>
      <c r="F313" s="143"/>
      <c r="G313" s="143"/>
    </row>
    <row r="314" spans="1:7" x14ac:dyDescent="0.4">
      <c r="A314" s="143"/>
      <c r="B314" s="143"/>
      <c r="D314" s="143"/>
      <c r="E314" s="143"/>
      <c r="F314" s="143"/>
      <c r="G314" s="143"/>
    </row>
    <row r="315" spans="1:7" x14ac:dyDescent="0.4">
      <c r="A315" s="143"/>
      <c r="B315" s="143"/>
      <c r="D315" s="143"/>
      <c r="E315" s="143"/>
      <c r="F315" s="143"/>
      <c r="G315" s="143"/>
    </row>
    <row r="316" spans="1:7" x14ac:dyDescent="0.4">
      <c r="A316" s="143"/>
      <c r="B316" s="143"/>
      <c r="D316" s="143"/>
      <c r="E316" s="143"/>
      <c r="F316" s="143"/>
      <c r="G316" s="143"/>
    </row>
    <row r="317" spans="1:7" x14ac:dyDescent="0.4">
      <c r="A317" s="143"/>
      <c r="B317" s="143"/>
      <c r="D317" s="143"/>
      <c r="E317" s="143"/>
      <c r="F317" s="143"/>
      <c r="G317" s="143"/>
    </row>
    <row r="318" spans="1:7" x14ac:dyDescent="0.4">
      <c r="A318" s="143"/>
      <c r="B318" s="143"/>
      <c r="D318" s="143"/>
      <c r="E318" s="143"/>
      <c r="F318" s="143"/>
      <c r="G318" s="143"/>
    </row>
    <row r="319" spans="1:7" x14ac:dyDescent="0.4">
      <c r="A319" s="143"/>
      <c r="B319" s="143"/>
      <c r="D319" s="143"/>
      <c r="E319" s="143"/>
      <c r="F319" s="143"/>
      <c r="G319" s="143"/>
    </row>
    <row r="320" spans="1:7" x14ac:dyDescent="0.4">
      <c r="A320" s="143"/>
      <c r="B320" s="143"/>
      <c r="D320" s="143"/>
      <c r="E320" s="143"/>
      <c r="F320" s="143"/>
      <c r="G320" s="143"/>
    </row>
    <row r="321" spans="1:7" x14ac:dyDescent="0.4">
      <c r="A321" s="143"/>
      <c r="B321" s="143"/>
      <c r="D321" s="143"/>
      <c r="E321" s="143"/>
      <c r="F321" s="143"/>
      <c r="G321" s="143"/>
    </row>
    <row r="322" spans="1:7" x14ac:dyDescent="0.4">
      <c r="A322" s="143"/>
      <c r="B322" s="143"/>
      <c r="D322" s="143"/>
      <c r="E322" s="143"/>
      <c r="F322" s="143"/>
      <c r="G322" s="143"/>
    </row>
    <row r="323" spans="1:7" x14ac:dyDescent="0.4">
      <c r="A323" s="143"/>
      <c r="B323" s="143"/>
      <c r="D323" s="143"/>
      <c r="E323" s="143"/>
      <c r="F323" s="143"/>
      <c r="G323" s="143"/>
    </row>
    <row r="324" spans="1:7" x14ac:dyDescent="0.4">
      <c r="A324" s="143"/>
      <c r="B324" s="143"/>
      <c r="D324" s="143"/>
      <c r="E324" s="143"/>
      <c r="F324" s="143"/>
      <c r="G324" s="143"/>
    </row>
    <row r="325" spans="1:7" x14ac:dyDescent="0.4">
      <c r="A325" s="143"/>
      <c r="B325" s="143"/>
      <c r="D325" s="143"/>
      <c r="E325" s="143"/>
      <c r="F325" s="143"/>
      <c r="G325" s="143"/>
    </row>
    <row r="326" spans="1:7" x14ac:dyDescent="0.4">
      <c r="A326" s="143"/>
      <c r="B326" s="143"/>
      <c r="D326" s="143"/>
      <c r="E326" s="143"/>
      <c r="F326" s="143"/>
      <c r="G326" s="143"/>
    </row>
    <row r="327" spans="1:7" x14ac:dyDescent="0.4">
      <c r="A327" s="143"/>
      <c r="B327" s="143"/>
      <c r="D327" s="143"/>
      <c r="E327" s="143"/>
      <c r="F327" s="143"/>
      <c r="G327" s="143"/>
    </row>
    <row r="328" spans="1:7" x14ac:dyDescent="0.4">
      <c r="A328" s="143"/>
      <c r="B328" s="143"/>
      <c r="D328" s="143"/>
      <c r="E328" s="143"/>
      <c r="F328" s="143"/>
      <c r="G328" s="143"/>
    </row>
    <row r="329" spans="1:7" x14ac:dyDescent="0.4">
      <c r="A329" s="143"/>
      <c r="B329" s="143"/>
      <c r="D329" s="143"/>
      <c r="E329" s="143"/>
      <c r="F329" s="143"/>
      <c r="G329" s="143"/>
    </row>
    <row r="330" spans="1:7" x14ac:dyDescent="0.4">
      <c r="A330" s="143"/>
      <c r="B330" s="143"/>
      <c r="D330" s="143"/>
      <c r="E330" s="143"/>
      <c r="F330" s="143"/>
      <c r="G330" s="143"/>
    </row>
    <row r="331" spans="1:7" x14ac:dyDescent="0.4">
      <c r="A331" s="143"/>
      <c r="B331" s="143"/>
      <c r="D331" s="143"/>
      <c r="E331" s="143"/>
      <c r="F331" s="143"/>
      <c r="G331" s="143"/>
    </row>
    <row r="332" spans="1:7" x14ac:dyDescent="0.4">
      <c r="A332" s="143"/>
      <c r="B332" s="143"/>
      <c r="D332" s="143"/>
      <c r="E332" s="143"/>
      <c r="F332" s="143"/>
      <c r="G332" s="143"/>
    </row>
    <row r="333" spans="1:7" x14ac:dyDescent="0.4">
      <c r="A333" s="143"/>
      <c r="B333" s="143"/>
      <c r="D333" s="143"/>
      <c r="E333" s="143"/>
      <c r="F333" s="143"/>
      <c r="G333" s="143"/>
    </row>
    <row r="334" spans="1:7" x14ac:dyDescent="0.4">
      <c r="A334" s="143"/>
      <c r="B334" s="143"/>
      <c r="D334" s="143"/>
      <c r="E334" s="143"/>
      <c r="F334" s="143"/>
      <c r="G334" s="143"/>
    </row>
    <row r="335" spans="1:7" x14ac:dyDescent="0.4">
      <c r="A335" s="143"/>
      <c r="B335" s="143"/>
      <c r="D335" s="143"/>
      <c r="E335" s="143"/>
      <c r="F335" s="143"/>
      <c r="G335" s="143"/>
    </row>
    <row r="336" spans="1:7" x14ac:dyDescent="0.4">
      <c r="A336" s="143"/>
      <c r="B336" s="143"/>
      <c r="D336" s="143"/>
      <c r="E336" s="143"/>
      <c r="F336" s="143"/>
      <c r="G336" s="143"/>
    </row>
    <row r="337" spans="1:7" x14ac:dyDescent="0.4">
      <c r="A337" s="143"/>
      <c r="B337" s="143"/>
      <c r="D337" s="143"/>
      <c r="E337" s="143"/>
      <c r="F337" s="143"/>
      <c r="G337" s="143"/>
    </row>
    <row r="338" spans="1:7" x14ac:dyDescent="0.4">
      <c r="A338" s="143"/>
      <c r="B338" s="143"/>
      <c r="D338" s="143"/>
      <c r="E338" s="143"/>
      <c r="F338" s="143"/>
      <c r="G338" s="143"/>
    </row>
    <row r="339" spans="1:7" x14ac:dyDescent="0.4">
      <c r="A339" s="143"/>
      <c r="B339" s="143"/>
      <c r="D339" s="143"/>
      <c r="E339" s="143"/>
      <c r="F339" s="143"/>
      <c r="G339" s="143"/>
    </row>
    <row r="340" spans="1:7" x14ac:dyDescent="0.4">
      <c r="A340" s="143"/>
      <c r="B340" s="143"/>
      <c r="D340" s="143"/>
      <c r="E340" s="143"/>
      <c r="F340" s="143"/>
      <c r="G340" s="143"/>
    </row>
    <row r="341" spans="1:7" x14ac:dyDescent="0.4">
      <c r="A341" s="143"/>
      <c r="B341" s="143"/>
      <c r="D341" s="143"/>
      <c r="E341" s="143"/>
      <c r="F341" s="143"/>
      <c r="G341" s="143"/>
    </row>
    <row r="342" spans="1:7" x14ac:dyDescent="0.4">
      <c r="A342" s="143"/>
      <c r="B342" s="143"/>
      <c r="D342" s="143"/>
      <c r="E342" s="143"/>
      <c r="F342" s="143"/>
      <c r="G342" s="143"/>
    </row>
    <row r="343" spans="1:7" x14ac:dyDescent="0.4">
      <c r="A343" s="143"/>
      <c r="B343" s="143"/>
      <c r="D343" s="143"/>
      <c r="E343" s="143"/>
      <c r="F343" s="143"/>
      <c r="G343" s="143"/>
    </row>
    <row r="344" spans="1:7" x14ac:dyDescent="0.4">
      <c r="A344" s="143"/>
      <c r="B344" s="143"/>
      <c r="D344" s="143"/>
      <c r="E344" s="143"/>
      <c r="F344" s="143"/>
      <c r="G344" s="143"/>
    </row>
    <row r="345" spans="1:7" x14ac:dyDescent="0.4">
      <c r="A345" s="143"/>
      <c r="B345" s="143"/>
      <c r="D345" s="143"/>
      <c r="E345" s="143"/>
      <c r="F345" s="143"/>
      <c r="G345" s="143"/>
    </row>
    <row r="346" spans="1:7" x14ac:dyDescent="0.4">
      <c r="A346" s="143"/>
      <c r="B346" s="143"/>
      <c r="D346" s="143"/>
      <c r="E346" s="143"/>
      <c r="F346" s="143"/>
      <c r="G346" s="143"/>
    </row>
    <row r="347" spans="1:7" x14ac:dyDescent="0.4">
      <c r="A347" s="143"/>
      <c r="B347" s="143"/>
      <c r="D347" s="143"/>
      <c r="E347" s="143"/>
      <c r="F347" s="143"/>
      <c r="G347" s="143"/>
    </row>
    <row r="348" spans="1:7" x14ac:dyDescent="0.4">
      <c r="A348" s="143"/>
      <c r="B348" s="143"/>
      <c r="D348" s="143"/>
      <c r="E348" s="143"/>
      <c r="F348" s="143"/>
      <c r="G348" s="143"/>
    </row>
    <row r="349" spans="1:7" x14ac:dyDescent="0.4">
      <c r="A349" s="143"/>
      <c r="B349" s="143"/>
      <c r="D349" s="143"/>
      <c r="E349" s="143"/>
      <c r="F349" s="143"/>
      <c r="G349" s="143"/>
    </row>
    <row r="350" spans="1:7" x14ac:dyDescent="0.4">
      <c r="A350" s="143"/>
      <c r="B350" s="143"/>
      <c r="D350" s="143"/>
      <c r="E350" s="143"/>
      <c r="F350" s="143"/>
      <c r="G350" s="143"/>
    </row>
    <row r="351" spans="1:7" x14ac:dyDescent="0.4">
      <c r="A351" s="143"/>
      <c r="B351" s="143"/>
      <c r="D351" s="143"/>
      <c r="E351" s="143"/>
      <c r="F351" s="143"/>
      <c r="G351" s="143"/>
    </row>
    <row r="352" spans="1:7" x14ac:dyDescent="0.4">
      <c r="A352" s="143"/>
      <c r="B352" s="143"/>
      <c r="D352" s="143"/>
      <c r="E352" s="143"/>
      <c r="F352" s="143"/>
      <c r="G352" s="143"/>
    </row>
    <row r="353" spans="1:7" x14ac:dyDescent="0.4">
      <c r="A353" s="143"/>
      <c r="B353" s="143"/>
      <c r="D353" s="143"/>
      <c r="E353" s="143"/>
      <c r="F353" s="143"/>
      <c r="G353" s="143"/>
    </row>
    <row r="354" spans="1:7" x14ac:dyDescent="0.4">
      <c r="A354" s="143"/>
      <c r="B354" s="143"/>
      <c r="D354" s="143"/>
      <c r="E354" s="143"/>
      <c r="F354" s="143"/>
      <c r="G354" s="143"/>
    </row>
    <row r="355" spans="1:7" x14ac:dyDescent="0.4">
      <c r="A355" s="143"/>
      <c r="B355" s="143"/>
      <c r="D355" s="143"/>
      <c r="E355" s="143"/>
      <c r="F355" s="143"/>
      <c r="G355" s="143"/>
    </row>
    <row r="356" spans="1:7" x14ac:dyDescent="0.4">
      <c r="A356" s="143"/>
      <c r="B356" s="143"/>
      <c r="D356" s="143"/>
      <c r="E356" s="143"/>
      <c r="F356" s="143"/>
      <c r="G356" s="143"/>
    </row>
    <row r="357" spans="1:7" x14ac:dyDescent="0.4">
      <c r="A357" s="143"/>
      <c r="B357" s="143"/>
      <c r="D357" s="143"/>
      <c r="E357" s="143"/>
      <c r="F357" s="143"/>
      <c r="G357" s="143"/>
    </row>
    <row r="358" spans="1:7" x14ac:dyDescent="0.4">
      <c r="A358" s="143"/>
      <c r="B358" s="143"/>
      <c r="D358" s="143"/>
      <c r="E358" s="143"/>
      <c r="F358" s="143"/>
      <c r="G358" s="143"/>
    </row>
    <row r="359" spans="1:7" x14ac:dyDescent="0.4">
      <c r="A359" s="143"/>
      <c r="B359" s="143"/>
      <c r="D359" s="143"/>
      <c r="E359" s="143"/>
      <c r="F359" s="143"/>
      <c r="G359" s="143"/>
    </row>
    <row r="360" spans="1:7" x14ac:dyDescent="0.4">
      <c r="A360" s="143"/>
      <c r="B360" s="143"/>
      <c r="D360" s="143"/>
      <c r="E360" s="143"/>
      <c r="F360" s="143"/>
      <c r="G360" s="143"/>
    </row>
    <row r="361" spans="1:7" x14ac:dyDescent="0.4">
      <c r="A361" s="143"/>
      <c r="B361" s="143"/>
      <c r="D361" s="143"/>
      <c r="E361" s="143"/>
      <c r="F361" s="143"/>
      <c r="G361" s="143"/>
    </row>
    <row r="362" spans="1:7" x14ac:dyDescent="0.4">
      <c r="A362" s="143"/>
      <c r="B362" s="143"/>
      <c r="D362" s="143"/>
      <c r="E362" s="143"/>
      <c r="F362" s="143"/>
      <c r="G362" s="143"/>
    </row>
    <row r="363" spans="1:7" x14ac:dyDescent="0.4">
      <c r="A363" s="143"/>
      <c r="B363" s="143"/>
      <c r="D363" s="143"/>
      <c r="E363" s="143"/>
      <c r="F363" s="143"/>
      <c r="G363" s="143"/>
    </row>
    <row r="364" spans="1:7" x14ac:dyDescent="0.4">
      <c r="A364" s="143"/>
      <c r="B364" s="143"/>
      <c r="D364" s="143"/>
      <c r="E364" s="143"/>
      <c r="F364" s="143"/>
      <c r="G364" s="143"/>
    </row>
    <row r="365" spans="1:7" x14ac:dyDescent="0.4">
      <c r="A365" s="143"/>
      <c r="B365" s="143"/>
      <c r="D365" s="143"/>
      <c r="E365" s="143"/>
      <c r="F365" s="143"/>
      <c r="G365" s="143"/>
    </row>
    <row r="366" spans="1:7" x14ac:dyDescent="0.4">
      <c r="A366" s="143"/>
      <c r="B366" s="143"/>
      <c r="D366" s="143"/>
      <c r="E366" s="143"/>
      <c r="F366" s="143"/>
      <c r="G366" s="143"/>
    </row>
    <row r="367" spans="1:7" x14ac:dyDescent="0.4">
      <c r="A367" s="143"/>
      <c r="B367" s="143"/>
      <c r="D367" s="143"/>
      <c r="E367" s="143"/>
      <c r="F367" s="143"/>
      <c r="G367" s="143"/>
    </row>
    <row r="368" spans="1:7" x14ac:dyDescent="0.4">
      <c r="A368" s="143"/>
      <c r="B368" s="143"/>
      <c r="D368" s="143"/>
      <c r="E368" s="143"/>
      <c r="F368" s="143"/>
      <c r="G368" s="143"/>
    </row>
    <row r="369" spans="1:7" x14ac:dyDescent="0.4">
      <c r="A369" s="143"/>
      <c r="B369" s="143"/>
      <c r="D369" s="143"/>
      <c r="E369" s="143"/>
      <c r="F369" s="143"/>
      <c r="G369" s="143"/>
    </row>
    <row r="370" spans="1:7" x14ac:dyDescent="0.4">
      <c r="A370" s="143"/>
      <c r="B370" s="143"/>
      <c r="D370" s="143"/>
      <c r="E370" s="143"/>
      <c r="F370" s="143"/>
      <c r="G370" s="143"/>
    </row>
    <row r="371" spans="1:7" x14ac:dyDescent="0.4">
      <c r="A371" s="143"/>
      <c r="B371" s="143"/>
      <c r="D371" s="143"/>
      <c r="E371" s="143"/>
      <c r="F371" s="143"/>
      <c r="G371" s="143"/>
    </row>
    <row r="372" spans="1:7" x14ac:dyDescent="0.4">
      <c r="A372" s="143"/>
      <c r="B372" s="143"/>
      <c r="D372" s="143"/>
      <c r="E372" s="143"/>
      <c r="F372" s="143"/>
      <c r="G372" s="143"/>
    </row>
    <row r="373" spans="1:7" x14ac:dyDescent="0.4">
      <c r="A373" s="143"/>
      <c r="B373" s="143"/>
      <c r="D373" s="143"/>
      <c r="E373" s="143"/>
      <c r="F373" s="143"/>
      <c r="G373" s="143"/>
    </row>
    <row r="374" spans="1:7" x14ac:dyDescent="0.4">
      <c r="A374" s="143"/>
      <c r="B374" s="143"/>
      <c r="D374" s="143"/>
      <c r="E374" s="143"/>
      <c r="F374" s="143"/>
      <c r="G374" s="143"/>
    </row>
    <row r="375" spans="1:7" x14ac:dyDescent="0.4">
      <c r="A375" s="143"/>
      <c r="B375" s="143"/>
      <c r="D375" s="143"/>
      <c r="E375" s="143"/>
      <c r="F375" s="143"/>
      <c r="G375" s="143"/>
    </row>
    <row r="376" spans="1:7" x14ac:dyDescent="0.4">
      <c r="A376" s="143"/>
      <c r="B376" s="143"/>
      <c r="D376" s="143"/>
      <c r="E376" s="143"/>
      <c r="F376" s="143"/>
      <c r="G376" s="143"/>
    </row>
    <row r="377" spans="1:7" x14ac:dyDescent="0.4">
      <c r="A377" s="143"/>
      <c r="B377" s="143"/>
      <c r="D377" s="143"/>
      <c r="E377" s="143"/>
      <c r="F377" s="143"/>
      <c r="G377" s="143"/>
    </row>
    <row r="378" spans="1:7" x14ac:dyDescent="0.4">
      <c r="A378" s="143"/>
      <c r="B378" s="143"/>
      <c r="D378" s="143"/>
      <c r="E378" s="143"/>
      <c r="F378" s="143"/>
      <c r="G378" s="143"/>
    </row>
    <row r="379" spans="1:7" x14ac:dyDescent="0.4">
      <c r="A379" s="143"/>
      <c r="B379" s="143"/>
      <c r="D379" s="143"/>
      <c r="E379" s="143"/>
      <c r="F379" s="143"/>
      <c r="G379" s="143"/>
    </row>
    <row r="380" spans="1:7" x14ac:dyDescent="0.4">
      <c r="A380" s="143"/>
      <c r="B380" s="143"/>
      <c r="D380" s="143"/>
      <c r="E380" s="143"/>
      <c r="F380" s="143"/>
      <c r="G380" s="143"/>
    </row>
    <row r="381" spans="1:7" x14ac:dyDescent="0.4">
      <c r="A381" s="143"/>
      <c r="B381" s="143"/>
      <c r="D381" s="143"/>
      <c r="E381" s="143"/>
      <c r="F381" s="143"/>
      <c r="G381" s="143"/>
    </row>
    <row r="382" spans="1:7" x14ac:dyDescent="0.4">
      <c r="A382" s="143"/>
      <c r="B382" s="143"/>
      <c r="D382" s="143"/>
      <c r="E382" s="143"/>
      <c r="F382" s="143"/>
      <c r="G382" s="143"/>
    </row>
    <row r="383" spans="1:7" x14ac:dyDescent="0.4">
      <c r="A383" s="143"/>
      <c r="B383" s="143"/>
      <c r="D383" s="143"/>
      <c r="E383" s="143"/>
      <c r="F383" s="143"/>
      <c r="G383" s="143"/>
    </row>
    <row r="384" spans="1:7" x14ac:dyDescent="0.4">
      <c r="A384" s="143"/>
      <c r="B384" s="143"/>
      <c r="D384" s="143"/>
      <c r="E384" s="143"/>
      <c r="F384" s="143"/>
      <c r="G384" s="143"/>
    </row>
    <row r="385" spans="1:7" x14ac:dyDescent="0.4">
      <c r="A385" s="143"/>
      <c r="B385" s="143"/>
      <c r="D385" s="143"/>
      <c r="E385" s="143"/>
      <c r="F385" s="143"/>
      <c r="G385" s="143"/>
    </row>
    <row r="386" spans="1:7" x14ac:dyDescent="0.4">
      <c r="A386" s="143"/>
      <c r="B386" s="143"/>
      <c r="D386" s="143"/>
      <c r="E386" s="143"/>
      <c r="F386" s="143"/>
      <c r="G386" s="143"/>
    </row>
    <row r="387" spans="1:7" x14ac:dyDescent="0.4">
      <c r="A387" s="143"/>
      <c r="B387" s="143"/>
      <c r="D387" s="143"/>
      <c r="E387" s="143"/>
      <c r="F387" s="143"/>
      <c r="G387" s="143"/>
    </row>
    <row r="388" spans="1:7" x14ac:dyDescent="0.4">
      <c r="A388" s="143"/>
      <c r="B388" s="143"/>
      <c r="D388" s="143"/>
      <c r="E388" s="143"/>
      <c r="F388" s="143"/>
      <c r="G388" s="143"/>
    </row>
    <row r="389" spans="1:7" x14ac:dyDescent="0.4">
      <c r="A389" s="143"/>
      <c r="B389" s="143"/>
      <c r="D389" s="143"/>
      <c r="E389" s="143"/>
      <c r="F389" s="143"/>
      <c r="G389" s="143"/>
    </row>
    <row r="390" spans="1:7" x14ac:dyDescent="0.4">
      <c r="A390" s="143"/>
      <c r="B390" s="143"/>
      <c r="D390" s="143"/>
      <c r="E390" s="143"/>
      <c r="F390" s="143"/>
      <c r="G390" s="143"/>
    </row>
    <row r="391" spans="1:7" x14ac:dyDescent="0.4">
      <c r="A391" s="143"/>
      <c r="B391" s="143"/>
      <c r="D391" s="143"/>
      <c r="E391" s="143"/>
      <c r="F391" s="143"/>
      <c r="G391" s="143"/>
    </row>
    <row r="392" spans="1:7" x14ac:dyDescent="0.4">
      <c r="A392" s="143"/>
      <c r="B392" s="143"/>
      <c r="D392" s="143"/>
      <c r="E392" s="143"/>
      <c r="F392" s="143"/>
      <c r="G392" s="143"/>
    </row>
    <row r="393" spans="1:7" x14ac:dyDescent="0.4">
      <c r="A393" s="143"/>
      <c r="B393" s="143"/>
      <c r="D393" s="143"/>
      <c r="E393" s="143"/>
      <c r="F393" s="143"/>
      <c r="G393" s="143"/>
    </row>
    <row r="394" spans="1:7" x14ac:dyDescent="0.4">
      <c r="A394" s="143"/>
      <c r="B394" s="143"/>
      <c r="D394" s="143"/>
      <c r="E394" s="143"/>
      <c r="F394" s="143"/>
      <c r="G394" s="143"/>
    </row>
    <row r="395" spans="1:7" x14ac:dyDescent="0.4">
      <c r="A395" s="143"/>
      <c r="B395" s="143"/>
      <c r="D395" s="143"/>
      <c r="E395" s="143"/>
      <c r="F395" s="143"/>
      <c r="G395" s="143"/>
    </row>
    <row r="396" spans="1:7" x14ac:dyDescent="0.4">
      <c r="A396" s="143"/>
      <c r="B396" s="143"/>
      <c r="D396" s="143"/>
      <c r="E396" s="143"/>
      <c r="F396" s="143"/>
      <c r="G396" s="143"/>
    </row>
    <row r="397" spans="1:7" x14ac:dyDescent="0.4">
      <c r="A397" s="143"/>
      <c r="B397" s="143"/>
      <c r="D397" s="143"/>
      <c r="E397" s="143"/>
      <c r="F397" s="143"/>
      <c r="G397" s="143"/>
    </row>
    <row r="398" spans="1:7" x14ac:dyDescent="0.4">
      <c r="A398" s="143"/>
      <c r="B398" s="143"/>
      <c r="D398" s="143"/>
      <c r="E398" s="143"/>
      <c r="F398" s="143"/>
      <c r="G398" s="143"/>
    </row>
    <row r="399" spans="1:7" x14ac:dyDescent="0.4">
      <c r="A399" s="143"/>
      <c r="B399" s="143"/>
      <c r="D399" s="143"/>
      <c r="E399" s="143"/>
      <c r="F399" s="143"/>
      <c r="G399" s="143"/>
    </row>
    <row r="400" spans="1:7" x14ac:dyDescent="0.4">
      <c r="A400" s="143"/>
      <c r="B400" s="143"/>
      <c r="D400" s="143"/>
      <c r="E400" s="143"/>
      <c r="F400" s="143"/>
      <c r="G400" s="143"/>
    </row>
    <row r="401" spans="1:7" x14ac:dyDescent="0.4">
      <c r="A401" s="143"/>
      <c r="B401" s="143"/>
      <c r="D401" s="143"/>
      <c r="E401" s="143"/>
      <c r="F401" s="143"/>
      <c r="G401" s="143"/>
    </row>
    <row r="402" spans="1:7" x14ac:dyDescent="0.4">
      <c r="A402" s="143"/>
      <c r="B402" s="143"/>
      <c r="D402" s="143"/>
      <c r="E402" s="143"/>
      <c r="F402" s="143"/>
      <c r="G402" s="143"/>
    </row>
    <row r="403" spans="1:7" x14ac:dyDescent="0.4">
      <c r="A403" s="143"/>
      <c r="B403" s="143"/>
      <c r="D403" s="143"/>
      <c r="E403" s="143"/>
      <c r="F403" s="143"/>
      <c r="G403" s="143"/>
    </row>
    <row r="404" spans="1:7" x14ac:dyDescent="0.4">
      <c r="A404" s="143"/>
      <c r="B404" s="143"/>
      <c r="D404" s="143"/>
      <c r="E404" s="143"/>
      <c r="F404" s="143"/>
      <c r="G404" s="143"/>
    </row>
    <row r="405" spans="1:7" x14ac:dyDescent="0.4">
      <c r="A405" s="143"/>
      <c r="B405" s="143"/>
      <c r="D405" s="143"/>
      <c r="E405" s="143"/>
      <c r="F405" s="143"/>
      <c r="G405" s="143"/>
    </row>
    <row r="406" spans="1:7" x14ac:dyDescent="0.4">
      <c r="A406" s="143"/>
      <c r="B406" s="143"/>
      <c r="D406" s="143"/>
      <c r="E406" s="143"/>
      <c r="F406" s="143"/>
      <c r="G406" s="143"/>
    </row>
    <row r="407" spans="1:7" x14ac:dyDescent="0.4">
      <c r="A407" s="143"/>
      <c r="B407" s="143"/>
      <c r="D407" s="143"/>
      <c r="E407" s="143"/>
      <c r="F407" s="143"/>
      <c r="G407" s="143"/>
    </row>
    <row r="408" spans="1:7" x14ac:dyDescent="0.4">
      <c r="A408" s="143"/>
      <c r="B408" s="143"/>
      <c r="D408" s="143"/>
      <c r="E408" s="143"/>
      <c r="F408" s="143"/>
      <c r="G408" s="143"/>
    </row>
    <row r="409" spans="1:7" x14ac:dyDescent="0.4">
      <c r="A409" s="143"/>
      <c r="B409" s="143"/>
      <c r="D409" s="143"/>
      <c r="E409" s="143"/>
      <c r="F409" s="143"/>
      <c r="G409" s="143"/>
    </row>
    <row r="410" spans="1:7" x14ac:dyDescent="0.4">
      <c r="A410" s="143"/>
      <c r="B410" s="143"/>
      <c r="D410" s="143"/>
      <c r="E410" s="143"/>
      <c r="F410" s="143"/>
      <c r="G410" s="143"/>
    </row>
    <row r="411" spans="1:7" x14ac:dyDescent="0.4">
      <c r="A411" s="143"/>
      <c r="B411" s="143"/>
      <c r="D411" s="143"/>
      <c r="E411" s="143"/>
      <c r="F411" s="143"/>
      <c r="G411" s="143"/>
    </row>
    <row r="412" spans="1:7" x14ac:dyDescent="0.4">
      <c r="A412" s="143"/>
      <c r="B412" s="143"/>
      <c r="D412" s="143"/>
      <c r="E412" s="143"/>
      <c r="F412" s="143"/>
      <c r="G412" s="143"/>
    </row>
    <row r="413" spans="1:7" x14ac:dyDescent="0.4">
      <c r="A413" s="143"/>
      <c r="B413" s="143"/>
      <c r="D413" s="143"/>
      <c r="E413" s="143"/>
      <c r="F413" s="143"/>
      <c r="G413" s="143"/>
    </row>
    <row r="414" spans="1:7" x14ac:dyDescent="0.4">
      <c r="A414" s="143"/>
      <c r="B414" s="143"/>
      <c r="D414" s="143"/>
      <c r="E414" s="143"/>
      <c r="F414" s="143"/>
      <c r="G414" s="143"/>
    </row>
    <row r="415" spans="1:7" x14ac:dyDescent="0.4">
      <c r="A415" s="143"/>
      <c r="B415" s="143"/>
      <c r="D415" s="143"/>
      <c r="E415" s="143"/>
      <c r="F415" s="143"/>
      <c r="G415" s="143"/>
    </row>
    <row r="416" spans="1:7" x14ac:dyDescent="0.4">
      <c r="A416" s="143"/>
      <c r="B416" s="143"/>
      <c r="D416" s="143"/>
      <c r="E416" s="143"/>
      <c r="F416" s="143"/>
      <c r="G416" s="143"/>
    </row>
    <row r="417" spans="1:7" x14ac:dyDescent="0.4">
      <c r="A417" s="143"/>
      <c r="B417" s="143"/>
      <c r="D417" s="143"/>
      <c r="E417" s="143"/>
      <c r="F417" s="143"/>
      <c r="G417" s="143"/>
    </row>
    <row r="418" spans="1:7" x14ac:dyDescent="0.4">
      <c r="A418" s="143"/>
      <c r="B418" s="143"/>
      <c r="D418" s="143"/>
      <c r="E418" s="143"/>
      <c r="F418" s="143"/>
      <c r="G418" s="143"/>
    </row>
    <row r="419" spans="1:7" x14ac:dyDescent="0.4">
      <c r="A419" s="143"/>
      <c r="B419" s="143"/>
      <c r="D419" s="143"/>
      <c r="E419" s="143"/>
      <c r="F419" s="143"/>
      <c r="G419" s="143"/>
    </row>
    <row r="420" spans="1:7" x14ac:dyDescent="0.4">
      <c r="A420" s="143"/>
      <c r="B420" s="143"/>
      <c r="D420" s="143"/>
      <c r="E420" s="143"/>
      <c r="F420" s="143"/>
      <c r="G420" s="143"/>
    </row>
    <row r="421" spans="1:7" x14ac:dyDescent="0.4">
      <c r="A421" s="143"/>
      <c r="B421" s="143"/>
      <c r="D421" s="143"/>
      <c r="E421" s="143"/>
      <c r="F421" s="143"/>
      <c r="G421" s="143"/>
    </row>
    <row r="422" spans="1:7" x14ac:dyDescent="0.4">
      <c r="A422" s="143"/>
      <c r="B422" s="143"/>
      <c r="D422" s="143"/>
      <c r="E422" s="143"/>
      <c r="F422" s="143"/>
      <c r="G422" s="143"/>
    </row>
    <row r="423" spans="1:7" x14ac:dyDescent="0.4">
      <c r="A423" s="143"/>
      <c r="B423" s="143"/>
      <c r="D423" s="143"/>
      <c r="E423" s="143"/>
      <c r="F423" s="143"/>
      <c r="G423" s="143"/>
    </row>
    <row r="424" spans="1:7" x14ac:dyDescent="0.4">
      <c r="A424" s="143"/>
      <c r="B424" s="143"/>
      <c r="D424" s="143"/>
      <c r="E424" s="143"/>
      <c r="F424" s="143"/>
      <c r="G424" s="143"/>
    </row>
    <row r="425" spans="1:7" x14ac:dyDescent="0.4">
      <c r="A425" s="143"/>
      <c r="B425" s="143"/>
      <c r="D425" s="143"/>
      <c r="E425" s="143"/>
      <c r="F425" s="143"/>
      <c r="G425" s="143"/>
    </row>
    <row r="426" spans="1:7" x14ac:dyDescent="0.4">
      <c r="A426" s="143"/>
      <c r="B426" s="143"/>
      <c r="D426" s="143"/>
      <c r="E426" s="143"/>
      <c r="F426" s="143"/>
      <c r="G426" s="143"/>
    </row>
    <row r="427" spans="1:7" x14ac:dyDescent="0.4">
      <c r="A427" s="143"/>
      <c r="B427" s="143"/>
      <c r="D427" s="143"/>
      <c r="E427" s="143"/>
      <c r="F427" s="143"/>
      <c r="G427" s="143"/>
    </row>
    <row r="428" spans="1:7" x14ac:dyDescent="0.4">
      <c r="A428" s="143"/>
      <c r="B428" s="143"/>
      <c r="D428" s="143"/>
      <c r="E428" s="143"/>
      <c r="F428" s="143"/>
      <c r="G428" s="143"/>
    </row>
    <row r="429" spans="1:7" x14ac:dyDescent="0.4">
      <c r="A429" s="143"/>
      <c r="B429" s="143"/>
      <c r="D429" s="143"/>
      <c r="E429" s="143"/>
      <c r="F429" s="143"/>
      <c r="G429" s="143"/>
    </row>
    <row r="430" spans="1:7" x14ac:dyDescent="0.4">
      <c r="A430" s="143"/>
      <c r="B430" s="143"/>
      <c r="D430" s="143"/>
      <c r="E430" s="143"/>
      <c r="F430" s="143"/>
      <c r="G430" s="143"/>
    </row>
    <row r="431" spans="1:7" x14ac:dyDescent="0.4">
      <c r="A431" s="143"/>
      <c r="B431" s="143"/>
      <c r="D431" s="143"/>
      <c r="E431" s="143"/>
      <c r="F431" s="143"/>
      <c r="G431" s="143"/>
    </row>
    <row r="432" spans="1:7" x14ac:dyDescent="0.4">
      <c r="A432" s="143"/>
      <c r="B432" s="143"/>
      <c r="D432" s="143"/>
      <c r="E432" s="143"/>
      <c r="F432" s="143"/>
      <c r="G432" s="143"/>
    </row>
    <row r="433" spans="1:7" x14ac:dyDescent="0.4">
      <c r="A433" s="143"/>
      <c r="B433" s="143"/>
      <c r="D433" s="143"/>
      <c r="E433" s="143"/>
      <c r="F433" s="143"/>
      <c r="G433" s="143"/>
    </row>
    <row r="434" spans="1:7" x14ac:dyDescent="0.4">
      <c r="A434" s="143"/>
      <c r="B434" s="143"/>
      <c r="D434" s="143"/>
      <c r="E434" s="143"/>
      <c r="F434" s="143"/>
      <c r="G434" s="143"/>
    </row>
    <row r="435" spans="1:7" x14ac:dyDescent="0.4">
      <c r="A435" s="143"/>
      <c r="B435" s="143"/>
      <c r="D435" s="143"/>
      <c r="E435" s="143"/>
      <c r="F435" s="143"/>
      <c r="G435" s="143"/>
    </row>
    <row r="436" spans="1:7" x14ac:dyDescent="0.4">
      <c r="A436" s="143"/>
      <c r="B436" s="143"/>
      <c r="D436" s="143"/>
      <c r="E436" s="143"/>
      <c r="F436" s="143"/>
      <c r="G436" s="143"/>
    </row>
    <row r="437" spans="1:7" x14ac:dyDescent="0.4">
      <c r="A437" s="143"/>
      <c r="B437" s="143"/>
      <c r="D437" s="143"/>
      <c r="E437" s="143"/>
      <c r="F437" s="143"/>
      <c r="G437" s="143"/>
    </row>
    <row r="438" spans="1:7" x14ac:dyDescent="0.4">
      <c r="A438" s="143"/>
      <c r="B438" s="143"/>
      <c r="D438" s="143"/>
      <c r="E438" s="143"/>
      <c r="F438" s="143"/>
      <c r="G438" s="143"/>
    </row>
    <row r="439" spans="1:7" x14ac:dyDescent="0.4">
      <c r="A439" s="143"/>
      <c r="B439" s="143"/>
      <c r="D439" s="143"/>
      <c r="E439" s="143"/>
      <c r="F439" s="143"/>
      <c r="G439" s="143"/>
    </row>
    <row r="440" spans="1:7" x14ac:dyDescent="0.4">
      <c r="A440" s="143"/>
      <c r="B440" s="143"/>
      <c r="D440" s="143"/>
      <c r="E440" s="143"/>
      <c r="F440" s="143"/>
      <c r="G440" s="143"/>
    </row>
    <row r="441" spans="1:7" x14ac:dyDescent="0.4">
      <c r="A441" s="143"/>
      <c r="B441" s="143"/>
      <c r="D441" s="143"/>
      <c r="E441" s="143"/>
      <c r="F441" s="143"/>
      <c r="G441" s="143"/>
    </row>
    <row r="442" spans="1:7" x14ac:dyDescent="0.4">
      <c r="A442" s="143"/>
      <c r="B442" s="143"/>
      <c r="D442" s="143"/>
      <c r="E442" s="143"/>
      <c r="F442" s="143"/>
      <c r="G442" s="143"/>
    </row>
    <row r="443" spans="1:7" x14ac:dyDescent="0.4">
      <c r="A443" s="143"/>
      <c r="B443" s="143"/>
      <c r="D443" s="143"/>
      <c r="E443" s="143"/>
      <c r="F443" s="143"/>
      <c r="G443" s="143"/>
    </row>
    <row r="444" spans="1:7" x14ac:dyDescent="0.4">
      <c r="A444" s="143"/>
      <c r="B444" s="143"/>
      <c r="D444" s="143"/>
      <c r="E444" s="143"/>
      <c r="F444" s="143"/>
      <c r="G444" s="143"/>
    </row>
    <row r="445" spans="1:7" x14ac:dyDescent="0.4">
      <c r="A445" s="143"/>
      <c r="B445" s="143"/>
      <c r="D445" s="143"/>
      <c r="E445" s="143"/>
      <c r="F445" s="143"/>
      <c r="G445" s="143"/>
    </row>
    <row r="446" spans="1:7" x14ac:dyDescent="0.4">
      <c r="A446" s="143"/>
      <c r="B446" s="143"/>
      <c r="D446" s="143"/>
      <c r="E446" s="143"/>
      <c r="F446" s="143"/>
      <c r="G446" s="143"/>
    </row>
    <row r="447" spans="1:7" x14ac:dyDescent="0.4">
      <c r="A447" s="143"/>
      <c r="B447" s="143"/>
      <c r="D447" s="143"/>
      <c r="E447" s="143"/>
      <c r="F447" s="143"/>
      <c r="G447" s="143"/>
    </row>
    <row r="448" spans="1:7" x14ac:dyDescent="0.4">
      <c r="A448" s="143"/>
      <c r="B448" s="143"/>
      <c r="D448" s="143"/>
      <c r="E448" s="143"/>
      <c r="F448" s="143"/>
      <c r="G448" s="143"/>
    </row>
    <row r="449" spans="1:7" x14ac:dyDescent="0.4">
      <c r="A449" s="143"/>
      <c r="B449" s="143"/>
      <c r="D449" s="143"/>
      <c r="E449" s="143"/>
      <c r="F449" s="143"/>
      <c r="G449" s="143"/>
    </row>
    <row r="450" spans="1:7" x14ac:dyDescent="0.4">
      <c r="A450" s="143"/>
      <c r="B450" s="143"/>
      <c r="D450" s="143"/>
      <c r="E450" s="143"/>
      <c r="F450" s="143"/>
      <c r="G450" s="143"/>
    </row>
    <row r="451" spans="1:7" x14ac:dyDescent="0.4">
      <c r="A451" s="143"/>
      <c r="B451" s="143"/>
      <c r="D451" s="143"/>
      <c r="E451" s="143"/>
      <c r="F451" s="143"/>
      <c r="G451" s="143"/>
    </row>
    <row r="452" spans="1:7" x14ac:dyDescent="0.4">
      <c r="A452" s="143"/>
      <c r="B452" s="143"/>
      <c r="D452" s="143"/>
      <c r="E452" s="143"/>
      <c r="F452" s="143"/>
      <c r="G452" s="143"/>
    </row>
    <row r="453" spans="1:7" x14ac:dyDescent="0.4">
      <c r="A453" s="143"/>
      <c r="B453" s="143"/>
      <c r="D453" s="143"/>
      <c r="E453" s="143"/>
      <c r="F453" s="143"/>
      <c r="G453" s="143"/>
    </row>
    <row r="454" spans="1:7" x14ac:dyDescent="0.4">
      <c r="A454" s="143"/>
      <c r="B454" s="143"/>
      <c r="D454" s="143"/>
      <c r="E454" s="143"/>
      <c r="F454" s="143"/>
      <c r="G454" s="143"/>
    </row>
    <row r="455" spans="1:7" x14ac:dyDescent="0.4">
      <c r="A455" s="143"/>
      <c r="B455" s="143"/>
      <c r="D455" s="143"/>
      <c r="E455" s="143"/>
      <c r="F455" s="143"/>
      <c r="G455" s="143"/>
    </row>
    <row r="456" spans="1:7" x14ac:dyDescent="0.4">
      <c r="A456" s="143"/>
      <c r="B456" s="143"/>
      <c r="D456" s="143"/>
      <c r="E456" s="143"/>
      <c r="F456" s="143"/>
      <c r="G456" s="143"/>
    </row>
    <row r="457" spans="1:7" x14ac:dyDescent="0.4">
      <c r="A457" s="143"/>
      <c r="B457" s="143"/>
      <c r="D457" s="143"/>
      <c r="E457" s="143"/>
      <c r="F457" s="143"/>
      <c r="G457" s="143"/>
    </row>
    <row r="458" spans="1:7" x14ac:dyDescent="0.4">
      <c r="A458" s="143"/>
      <c r="B458" s="143"/>
      <c r="D458" s="143"/>
      <c r="E458" s="143"/>
      <c r="F458" s="143"/>
      <c r="G458" s="143"/>
    </row>
    <row r="459" spans="1:7" x14ac:dyDescent="0.4">
      <c r="A459" s="143"/>
      <c r="B459" s="143"/>
      <c r="D459" s="143"/>
      <c r="E459" s="143"/>
      <c r="F459" s="143"/>
      <c r="G459" s="143"/>
    </row>
    <row r="460" spans="1:7" x14ac:dyDescent="0.4">
      <c r="A460" s="143"/>
      <c r="B460" s="143"/>
      <c r="D460" s="143"/>
      <c r="E460" s="143"/>
      <c r="F460" s="143"/>
      <c r="G460" s="143"/>
    </row>
    <row r="461" spans="1:7" x14ac:dyDescent="0.4">
      <c r="A461" s="143"/>
      <c r="B461" s="143"/>
      <c r="D461" s="143"/>
      <c r="E461" s="143"/>
      <c r="F461" s="143"/>
      <c r="G461" s="143"/>
    </row>
    <row r="462" spans="1:7" x14ac:dyDescent="0.4">
      <c r="A462" s="143"/>
      <c r="B462" s="143"/>
      <c r="D462" s="143"/>
      <c r="E462" s="143"/>
      <c r="F462" s="143"/>
      <c r="G462" s="143"/>
    </row>
    <row r="463" spans="1:7" x14ac:dyDescent="0.4">
      <c r="A463" s="143"/>
      <c r="B463" s="143"/>
      <c r="D463" s="143"/>
      <c r="E463" s="143"/>
      <c r="F463" s="143"/>
      <c r="G463" s="143"/>
    </row>
    <row r="464" spans="1:7" x14ac:dyDescent="0.4">
      <c r="A464" s="143"/>
      <c r="B464" s="143"/>
      <c r="D464" s="143"/>
      <c r="E464" s="143"/>
      <c r="F464" s="143"/>
      <c r="G464" s="143"/>
    </row>
    <row r="465" spans="1:7" x14ac:dyDescent="0.4">
      <c r="A465" s="143"/>
      <c r="B465" s="143"/>
      <c r="D465" s="143"/>
      <c r="E465" s="143"/>
      <c r="F465" s="143"/>
      <c r="G465" s="143"/>
    </row>
    <row r="466" spans="1:7" x14ac:dyDescent="0.4">
      <c r="A466" s="143"/>
      <c r="B466" s="143"/>
      <c r="D466" s="143"/>
      <c r="E466" s="143"/>
      <c r="F466" s="143"/>
      <c r="G466" s="143"/>
    </row>
    <row r="467" spans="1:7" x14ac:dyDescent="0.4">
      <c r="A467" s="143"/>
      <c r="B467" s="143"/>
      <c r="D467" s="143"/>
      <c r="E467" s="143"/>
      <c r="F467" s="143"/>
      <c r="G467" s="143"/>
    </row>
    <row r="468" spans="1:7" x14ac:dyDescent="0.4">
      <c r="A468" s="143"/>
      <c r="B468" s="143"/>
      <c r="D468" s="143"/>
      <c r="E468" s="143"/>
      <c r="F468" s="143"/>
      <c r="G468" s="143"/>
    </row>
    <row r="469" spans="1:7" x14ac:dyDescent="0.4">
      <c r="A469" s="143"/>
      <c r="B469" s="143"/>
      <c r="D469" s="143"/>
      <c r="E469" s="143"/>
      <c r="F469" s="143"/>
      <c r="G469" s="143"/>
    </row>
    <row r="470" spans="1:7" x14ac:dyDescent="0.4">
      <c r="A470" s="143"/>
      <c r="B470" s="143"/>
      <c r="D470" s="143"/>
      <c r="E470" s="143"/>
      <c r="F470" s="143"/>
      <c r="G470" s="143"/>
    </row>
    <row r="471" spans="1:7" x14ac:dyDescent="0.4">
      <c r="A471" s="143"/>
      <c r="B471" s="143"/>
      <c r="D471" s="143"/>
      <c r="E471" s="143"/>
      <c r="F471" s="143"/>
      <c r="G471" s="143"/>
    </row>
    <row r="472" spans="1:7" x14ac:dyDescent="0.4">
      <c r="A472" s="143"/>
      <c r="B472" s="143"/>
      <c r="D472" s="143"/>
      <c r="E472" s="143"/>
      <c r="F472" s="143"/>
      <c r="G472" s="143"/>
    </row>
    <row r="473" spans="1:7" x14ac:dyDescent="0.4">
      <c r="A473" s="143"/>
      <c r="B473" s="143"/>
      <c r="D473" s="143"/>
      <c r="E473" s="143"/>
      <c r="F473" s="143"/>
      <c r="G473" s="143"/>
    </row>
    <row r="474" spans="1:7" x14ac:dyDescent="0.4">
      <c r="A474" s="143"/>
      <c r="B474" s="143"/>
      <c r="D474" s="143"/>
      <c r="E474" s="143"/>
      <c r="F474" s="143"/>
      <c r="G474" s="143"/>
    </row>
    <row r="475" spans="1:7" x14ac:dyDescent="0.4">
      <c r="A475" s="143"/>
      <c r="B475" s="143"/>
      <c r="D475" s="143"/>
      <c r="E475" s="143"/>
      <c r="F475" s="143"/>
      <c r="G475" s="143"/>
    </row>
    <row r="476" spans="1:7" x14ac:dyDescent="0.4">
      <c r="A476" s="143"/>
      <c r="B476" s="143"/>
      <c r="D476" s="143"/>
      <c r="E476" s="143"/>
      <c r="F476" s="143"/>
      <c r="G476" s="143"/>
    </row>
    <row r="477" spans="1:7" x14ac:dyDescent="0.4">
      <c r="A477" s="143"/>
      <c r="B477" s="143"/>
      <c r="D477" s="143"/>
      <c r="E477" s="143"/>
      <c r="F477" s="143"/>
      <c r="G477" s="143"/>
    </row>
    <row r="478" spans="1:7" x14ac:dyDescent="0.4">
      <c r="A478" s="143"/>
      <c r="B478" s="143"/>
      <c r="D478" s="143"/>
      <c r="E478" s="143"/>
      <c r="F478" s="143"/>
      <c r="G478" s="143"/>
    </row>
    <row r="479" spans="1:7" x14ac:dyDescent="0.4">
      <c r="A479" s="143"/>
      <c r="B479" s="143"/>
      <c r="D479" s="143"/>
      <c r="E479" s="143"/>
      <c r="F479" s="143"/>
      <c r="G479" s="143"/>
    </row>
    <row r="480" spans="1:7" x14ac:dyDescent="0.4">
      <c r="A480" s="143"/>
      <c r="B480" s="143"/>
      <c r="D480" s="143"/>
      <c r="E480" s="143"/>
      <c r="F480" s="143"/>
      <c r="G480" s="143"/>
    </row>
    <row r="481" spans="1:7" x14ac:dyDescent="0.4">
      <c r="A481" s="143"/>
      <c r="B481" s="143"/>
      <c r="D481" s="143"/>
      <c r="E481" s="143"/>
      <c r="F481" s="143"/>
      <c r="G481" s="143"/>
    </row>
    <row r="482" spans="1:7" x14ac:dyDescent="0.4">
      <c r="A482" s="143"/>
      <c r="B482" s="143"/>
      <c r="D482" s="143"/>
      <c r="E482" s="143"/>
      <c r="F482" s="143"/>
      <c r="G482" s="143"/>
    </row>
    <row r="483" spans="1:7" x14ac:dyDescent="0.4">
      <c r="A483" s="143"/>
      <c r="B483" s="143"/>
      <c r="D483" s="143"/>
      <c r="E483" s="143"/>
      <c r="F483" s="143"/>
      <c r="G483" s="143"/>
    </row>
    <row r="484" spans="1:7" x14ac:dyDescent="0.4">
      <c r="A484" s="143"/>
      <c r="B484" s="143"/>
      <c r="D484" s="143"/>
      <c r="E484" s="143"/>
      <c r="F484" s="143"/>
      <c r="G484" s="143"/>
    </row>
    <row r="485" spans="1:7" x14ac:dyDescent="0.4">
      <c r="A485" s="143"/>
      <c r="B485" s="143"/>
      <c r="D485" s="143"/>
      <c r="E485" s="143"/>
      <c r="F485" s="143"/>
      <c r="G485" s="143"/>
    </row>
    <row r="486" spans="1:7" x14ac:dyDescent="0.4">
      <c r="A486" s="143"/>
      <c r="B486" s="143"/>
      <c r="D486" s="143"/>
      <c r="E486" s="143"/>
      <c r="F486" s="143"/>
      <c r="G486" s="143"/>
    </row>
    <row r="487" spans="1:7" x14ac:dyDescent="0.4">
      <c r="A487" s="143"/>
      <c r="B487" s="143"/>
      <c r="D487" s="143"/>
      <c r="E487" s="143"/>
      <c r="F487" s="143"/>
      <c r="G487" s="143"/>
    </row>
    <row r="488" spans="1:7" x14ac:dyDescent="0.4">
      <c r="A488" s="143"/>
      <c r="B488" s="143"/>
      <c r="D488" s="143"/>
      <c r="E488" s="143"/>
      <c r="F488" s="143"/>
      <c r="G488" s="143"/>
    </row>
    <row r="489" spans="1:7" x14ac:dyDescent="0.4">
      <c r="A489" s="143"/>
      <c r="B489" s="143"/>
      <c r="D489" s="143"/>
      <c r="E489" s="143"/>
      <c r="F489" s="143"/>
      <c r="G489" s="143"/>
    </row>
    <row r="490" spans="1:7" x14ac:dyDescent="0.4">
      <c r="A490" s="143"/>
      <c r="B490" s="143"/>
      <c r="D490" s="143"/>
      <c r="E490" s="143"/>
      <c r="F490" s="143"/>
      <c r="G490" s="143"/>
    </row>
    <row r="491" spans="1:7" x14ac:dyDescent="0.4">
      <c r="A491" s="143"/>
      <c r="B491" s="143"/>
      <c r="D491" s="143"/>
      <c r="E491" s="143"/>
      <c r="F491" s="143"/>
      <c r="G491" s="143"/>
    </row>
    <row r="492" spans="1:7" x14ac:dyDescent="0.4">
      <c r="A492" s="143"/>
      <c r="B492" s="143"/>
      <c r="D492" s="143"/>
      <c r="E492" s="143"/>
      <c r="F492" s="143"/>
      <c r="G492" s="143"/>
    </row>
    <row r="493" spans="1:7" x14ac:dyDescent="0.4">
      <c r="A493" s="143"/>
      <c r="B493" s="143"/>
      <c r="D493" s="143"/>
      <c r="E493" s="143"/>
      <c r="F493" s="143"/>
      <c r="G493" s="143"/>
    </row>
    <row r="494" spans="1:7" x14ac:dyDescent="0.4">
      <c r="A494" s="143"/>
      <c r="B494" s="143"/>
      <c r="D494" s="143"/>
      <c r="E494" s="143"/>
      <c r="F494" s="143"/>
      <c r="G494" s="143"/>
    </row>
    <row r="495" spans="1:7" x14ac:dyDescent="0.4">
      <c r="A495" s="143"/>
      <c r="B495" s="143"/>
      <c r="D495" s="143"/>
      <c r="E495" s="143"/>
      <c r="F495" s="143"/>
      <c r="G495" s="143"/>
    </row>
    <row r="496" spans="1:7" x14ac:dyDescent="0.4">
      <c r="A496" s="143"/>
      <c r="B496" s="143"/>
      <c r="D496" s="143"/>
      <c r="E496" s="143"/>
      <c r="F496" s="143"/>
      <c r="G496" s="143"/>
    </row>
    <row r="497" spans="1:7" x14ac:dyDescent="0.4">
      <c r="A497" s="143"/>
      <c r="B497" s="143"/>
      <c r="D497" s="143"/>
      <c r="E497" s="143"/>
      <c r="F497" s="143"/>
      <c r="G497" s="143"/>
    </row>
    <row r="498" spans="1:7" x14ac:dyDescent="0.4">
      <c r="A498" s="143"/>
      <c r="B498" s="143"/>
      <c r="D498" s="143"/>
      <c r="E498" s="143"/>
      <c r="F498" s="143"/>
      <c r="G498" s="143"/>
    </row>
    <row r="499" spans="1:7" x14ac:dyDescent="0.4">
      <c r="A499" s="143"/>
      <c r="B499" s="143"/>
      <c r="D499" s="143"/>
      <c r="E499" s="143"/>
      <c r="F499" s="143"/>
      <c r="G499" s="143"/>
    </row>
    <row r="500" spans="1:7" x14ac:dyDescent="0.4">
      <c r="A500" s="143"/>
      <c r="B500" s="143"/>
      <c r="D500" s="143"/>
      <c r="E500" s="143"/>
      <c r="F500" s="143"/>
      <c r="G500" s="143"/>
    </row>
    <row r="501" spans="1:7" x14ac:dyDescent="0.4">
      <c r="A501" s="143"/>
      <c r="B501" s="143"/>
      <c r="D501" s="143"/>
      <c r="E501" s="143"/>
      <c r="F501" s="143"/>
      <c r="G501" s="143"/>
    </row>
    <row r="502" spans="1:7" x14ac:dyDescent="0.4">
      <c r="A502" s="143"/>
      <c r="B502" s="143"/>
      <c r="D502" s="143"/>
      <c r="E502" s="143"/>
      <c r="F502" s="143"/>
      <c r="G502" s="143"/>
    </row>
    <row r="503" spans="1:7" x14ac:dyDescent="0.4">
      <c r="A503" s="143"/>
      <c r="B503" s="143"/>
      <c r="D503" s="143"/>
      <c r="E503" s="143"/>
      <c r="F503" s="143"/>
      <c r="G503" s="143"/>
    </row>
    <row r="504" spans="1:7" x14ac:dyDescent="0.4">
      <c r="A504" s="143"/>
      <c r="B504" s="143"/>
      <c r="D504" s="143"/>
      <c r="E504" s="143"/>
      <c r="F504" s="143"/>
      <c r="G504" s="143"/>
    </row>
    <row r="505" spans="1:7" x14ac:dyDescent="0.4">
      <c r="A505" s="143"/>
      <c r="B505" s="143"/>
      <c r="D505" s="143"/>
      <c r="E505" s="143"/>
      <c r="F505" s="143"/>
      <c r="G505" s="143"/>
    </row>
    <row r="506" spans="1:7" x14ac:dyDescent="0.4">
      <c r="A506" s="143"/>
      <c r="B506" s="143"/>
      <c r="D506" s="143"/>
      <c r="E506" s="143"/>
      <c r="F506" s="143"/>
      <c r="G506" s="143"/>
    </row>
    <row r="507" spans="1:7" x14ac:dyDescent="0.4">
      <c r="A507" s="143"/>
      <c r="B507" s="143"/>
      <c r="D507" s="143"/>
      <c r="E507" s="143"/>
      <c r="F507" s="143"/>
      <c r="G507" s="143"/>
    </row>
    <row r="508" spans="1:7" x14ac:dyDescent="0.4">
      <c r="A508" s="143"/>
      <c r="B508" s="143"/>
      <c r="D508" s="143"/>
      <c r="E508" s="143"/>
      <c r="F508" s="143"/>
      <c r="G508" s="143"/>
    </row>
    <row r="509" spans="1:7" x14ac:dyDescent="0.4">
      <c r="A509" s="143"/>
      <c r="B509" s="143"/>
      <c r="D509" s="143"/>
      <c r="E509" s="143"/>
      <c r="F509" s="143"/>
      <c r="G509" s="143"/>
    </row>
    <row r="510" spans="1:7" x14ac:dyDescent="0.4">
      <c r="A510" s="143"/>
      <c r="B510" s="143"/>
      <c r="D510" s="143"/>
      <c r="E510" s="143"/>
      <c r="F510" s="143"/>
      <c r="G510" s="143"/>
    </row>
    <row r="511" spans="1:7" x14ac:dyDescent="0.4">
      <c r="A511" s="143"/>
      <c r="B511" s="143"/>
      <c r="D511" s="143"/>
      <c r="E511" s="143"/>
      <c r="F511" s="143"/>
      <c r="G511" s="143"/>
    </row>
    <row r="512" spans="1:7" x14ac:dyDescent="0.4">
      <c r="A512" s="143"/>
      <c r="B512" s="143"/>
      <c r="D512" s="143"/>
      <c r="E512" s="143"/>
      <c r="F512" s="143"/>
      <c r="G512" s="143"/>
    </row>
    <row r="513" spans="1:7" x14ac:dyDescent="0.4">
      <c r="A513" s="143"/>
      <c r="B513" s="143"/>
      <c r="D513" s="143"/>
      <c r="E513" s="143"/>
      <c r="F513" s="143"/>
      <c r="G513" s="143"/>
    </row>
    <row r="514" spans="1:7" x14ac:dyDescent="0.4">
      <c r="A514" s="143"/>
      <c r="B514" s="143"/>
      <c r="D514" s="143"/>
      <c r="E514" s="143"/>
      <c r="F514" s="143"/>
      <c r="G514" s="143"/>
    </row>
    <row r="515" spans="1:7" x14ac:dyDescent="0.4">
      <c r="A515" s="143"/>
      <c r="B515" s="143"/>
      <c r="D515" s="143"/>
      <c r="E515" s="143"/>
      <c r="F515" s="143"/>
      <c r="G515" s="143"/>
    </row>
    <row r="516" spans="1:7" x14ac:dyDescent="0.4">
      <c r="A516" s="143"/>
      <c r="B516" s="143"/>
      <c r="D516" s="143"/>
      <c r="E516" s="143"/>
      <c r="F516" s="143"/>
      <c r="G516" s="143"/>
    </row>
    <row r="517" spans="1:7" x14ac:dyDescent="0.4">
      <c r="A517" s="143"/>
      <c r="B517" s="143"/>
      <c r="D517" s="143"/>
      <c r="E517" s="143"/>
      <c r="F517" s="143"/>
      <c r="G517" s="143"/>
    </row>
    <row r="518" spans="1:7" x14ac:dyDescent="0.4">
      <c r="A518" s="143"/>
      <c r="B518" s="143"/>
      <c r="D518" s="143"/>
      <c r="E518" s="143"/>
      <c r="F518" s="143"/>
      <c r="G518" s="143"/>
    </row>
    <row r="519" spans="1:7" x14ac:dyDescent="0.4">
      <c r="A519" s="143"/>
      <c r="B519" s="143"/>
      <c r="D519" s="143"/>
      <c r="E519" s="143"/>
      <c r="F519" s="143"/>
      <c r="G519" s="143"/>
    </row>
    <row r="520" spans="1:7" x14ac:dyDescent="0.4">
      <c r="A520" s="143"/>
      <c r="B520" s="143"/>
      <c r="D520" s="143"/>
      <c r="E520" s="143"/>
      <c r="F520" s="143"/>
      <c r="G520" s="143"/>
    </row>
    <row r="521" spans="1:7" x14ac:dyDescent="0.4">
      <c r="A521" s="143"/>
      <c r="B521" s="143"/>
      <c r="D521" s="143"/>
      <c r="E521" s="143"/>
      <c r="F521" s="143"/>
      <c r="G521" s="143"/>
    </row>
    <row r="522" spans="1:7" x14ac:dyDescent="0.4">
      <c r="A522" s="143"/>
      <c r="B522" s="143"/>
      <c r="D522" s="143"/>
      <c r="E522" s="143"/>
      <c r="F522" s="143"/>
      <c r="G522" s="143"/>
    </row>
    <row r="523" spans="1:7" x14ac:dyDescent="0.4">
      <c r="A523" s="143"/>
      <c r="B523" s="143"/>
      <c r="D523" s="143"/>
      <c r="E523" s="143"/>
      <c r="F523" s="143"/>
      <c r="G523" s="143"/>
    </row>
    <row r="524" spans="1:7" x14ac:dyDescent="0.4">
      <c r="A524" s="143"/>
      <c r="B524" s="143"/>
      <c r="D524" s="143"/>
      <c r="E524" s="143"/>
      <c r="F524" s="143"/>
      <c r="G524" s="143"/>
    </row>
    <row r="525" spans="1:7" x14ac:dyDescent="0.4">
      <c r="A525" s="143"/>
      <c r="B525" s="143"/>
      <c r="D525" s="143"/>
      <c r="E525" s="143"/>
      <c r="F525" s="143"/>
      <c r="G525" s="143"/>
    </row>
    <row r="526" spans="1:7" x14ac:dyDescent="0.4">
      <c r="A526" s="143"/>
      <c r="B526" s="143"/>
      <c r="D526" s="143"/>
      <c r="E526" s="143"/>
      <c r="F526" s="143"/>
      <c r="G526" s="143"/>
    </row>
    <row r="527" spans="1:7" x14ac:dyDescent="0.4">
      <c r="A527" s="143"/>
      <c r="B527" s="143"/>
      <c r="D527" s="143"/>
      <c r="E527" s="143"/>
      <c r="F527" s="143"/>
      <c r="G527" s="143"/>
    </row>
    <row r="528" spans="1:7" x14ac:dyDescent="0.4">
      <c r="A528" s="143"/>
      <c r="B528" s="143"/>
      <c r="D528" s="143"/>
      <c r="E528" s="143"/>
      <c r="F528" s="143"/>
      <c r="G528" s="143"/>
    </row>
    <row r="529" spans="1:7" x14ac:dyDescent="0.4">
      <c r="A529" s="143"/>
      <c r="B529" s="143"/>
      <c r="D529" s="143"/>
      <c r="E529" s="143"/>
      <c r="F529" s="143"/>
      <c r="G529" s="143"/>
    </row>
    <row r="530" spans="1:7" x14ac:dyDescent="0.4">
      <c r="A530" s="143"/>
      <c r="B530" s="143"/>
      <c r="D530" s="143"/>
      <c r="E530" s="143"/>
      <c r="F530" s="143"/>
      <c r="G530" s="143"/>
    </row>
    <row r="531" spans="1:7" x14ac:dyDescent="0.4">
      <c r="A531" s="143"/>
      <c r="B531" s="143"/>
      <c r="D531" s="143"/>
      <c r="E531" s="143"/>
      <c r="F531" s="143"/>
      <c r="G531" s="143"/>
    </row>
    <row r="532" spans="1:7" x14ac:dyDescent="0.4">
      <c r="A532" s="143"/>
      <c r="B532" s="143"/>
      <c r="D532" s="143"/>
      <c r="E532" s="143"/>
      <c r="F532" s="143"/>
      <c r="G532" s="143"/>
    </row>
    <row r="533" spans="1:7" x14ac:dyDescent="0.4">
      <c r="A533" s="143"/>
      <c r="B533" s="143"/>
      <c r="D533" s="143"/>
      <c r="E533" s="143"/>
      <c r="F533" s="143"/>
      <c r="G533" s="143"/>
    </row>
    <row r="534" spans="1:7" x14ac:dyDescent="0.4">
      <c r="A534" s="143"/>
      <c r="B534" s="143"/>
      <c r="D534" s="143"/>
      <c r="E534" s="143"/>
      <c r="F534" s="143"/>
      <c r="G534" s="143"/>
    </row>
    <row r="535" spans="1:7" x14ac:dyDescent="0.4">
      <c r="A535" s="143"/>
      <c r="B535" s="143"/>
      <c r="D535" s="143"/>
      <c r="E535" s="143"/>
      <c r="F535" s="143"/>
      <c r="G535" s="143"/>
    </row>
    <row r="536" spans="1:7" x14ac:dyDescent="0.4">
      <c r="A536" s="143"/>
      <c r="B536" s="143"/>
      <c r="D536" s="143"/>
      <c r="E536" s="143"/>
      <c r="F536" s="143"/>
      <c r="G536" s="143"/>
    </row>
    <row r="537" spans="1:7" x14ac:dyDescent="0.4">
      <c r="A537" s="143"/>
      <c r="B537" s="143"/>
      <c r="D537" s="143"/>
      <c r="E537" s="143"/>
      <c r="F537" s="143"/>
      <c r="G537" s="143"/>
    </row>
    <row r="538" spans="1:7" x14ac:dyDescent="0.4">
      <c r="A538" s="143"/>
      <c r="B538" s="143"/>
      <c r="D538" s="143"/>
      <c r="E538" s="143"/>
      <c r="F538" s="143"/>
      <c r="G538" s="143"/>
    </row>
    <row r="539" spans="1:7" x14ac:dyDescent="0.4">
      <c r="A539" s="143"/>
      <c r="B539" s="143"/>
      <c r="D539" s="143"/>
      <c r="E539" s="143"/>
      <c r="F539" s="143"/>
      <c r="G539" s="143"/>
    </row>
    <row r="540" spans="1:7" x14ac:dyDescent="0.4">
      <c r="A540" s="143"/>
      <c r="B540" s="143"/>
      <c r="D540" s="143"/>
      <c r="E540" s="143"/>
      <c r="F540" s="143"/>
      <c r="G540" s="143"/>
    </row>
    <row r="541" spans="1:7" x14ac:dyDescent="0.4">
      <c r="A541" s="143"/>
      <c r="B541" s="143"/>
      <c r="D541" s="143"/>
      <c r="E541" s="143"/>
      <c r="F541" s="143"/>
      <c r="G541" s="143"/>
    </row>
    <row r="542" spans="1:7" x14ac:dyDescent="0.4">
      <c r="A542" s="143"/>
      <c r="B542" s="143"/>
      <c r="D542" s="143"/>
      <c r="E542" s="143"/>
      <c r="F542" s="143"/>
      <c r="G542" s="143"/>
    </row>
    <row r="543" spans="1:7" x14ac:dyDescent="0.4">
      <c r="A543" s="143"/>
      <c r="B543" s="143"/>
      <c r="D543" s="143"/>
      <c r="E543" s="143"/>
      <c r="F543" s="143"/>
      <c r="G543" s="143"/>
    </row>
    <row r="544" spans="1:7" x14ac:dyDescent="0.4">
      <c r="A544" s="143"/>
      <c r="B544" s="143"/>
      <c r="D544" s="143"/>
      <c r="E544" s="143"/>
      <c r="F544" s="143"/>
      <c r="G544" s="143"/>
    </row>
    <row r="545" spans="1:7" x14ac:dyDescent="0.4">
      <c r="A545" s="143"/>
      <c r="B545" s="143"/>
      <c r="D545" s="143"/>
      <c r="E545" s="143"/>
      <c r="F545" s="143"/>
      <c r="G545" s="143"/>
    </row>
    <row r="546" spans="1:7" x14ac:dyDescent="0.4">
      <c r="A546" s="143"/>
      <c r="B546" s="143"/>
      <c r="D546" s="143"/>
      <c r="E546" s="143"/>
      <c r="F546" s="143"/>
      <c r="G546" s="143"/>
    </row>
    <row r="547" spans="1:7" x14ac:dyDescent="0.4">
      <c r="A547" s="143"/>
      <c r="B547" s="143"/>
      <c r="D547" s="143"/>
      <c r="E547" s="143"/>
      <c r="F547" s="143"/>
      <c r="G547" s="143"/>
    </row>
    <row r="548" spans="1:7" x14ac:dyDescent="0.4">
      <c r="A548" s="143"/>
      <c r="B548" s="143"/>
      <c r="D548" s="143"/>
      <c r="E548" s="143"/>
      <c r="F548" s="143"/>
      <c r="G548" s="143"/>
    </row>
    <row r="549" spans="1:7" x14ac:dyDescent="0.4">
      <c r="A549" s="143"/>
      <c r="B549" s="143"/>
      <c r="D549" s="143"/>
      <c r="E549" s="143"/>
      <c r="F549" s="143"/>
      <c r="G549" s="143"/>
    </row>
    <row r="550" spans="1:7" x14ac:dyDescent="0.4">
      <c r="A550" s="143"/>
      <c r="B550" s="143"/>
      <c r="D550" s="143"/>
      <c r="E550" s="143"/>
      <c r="F550" s="143"/>
      <c r="G550" s="143"/>
    </row>
    <row r="551" spans="1:7" x14ac:dyDescent="0.4">
      <c r="A551" s="143"/>
      <c r="B551" s="143"/>
      <c r="D551" s="143"/>
      <c r="E551" s="143"/>
      <c r="F551" s="143"/>
      <c r="G551" s="143"/>
    </row>
    <row r="552" spans="1:7" x14ac:dyDescent="0.4">
      <c r="A552" s="143"/>
      <c r="B552" s="143"/>
      <c r="D552" s="143"/>
      <c r="E552" s="143"/>
      <c r="F552" s="143"/>
      <c r="G552" s="143"/>
    </row>
    <row r="553" spans="1:7" x14ac:dyDescent="0.4">
      <c r="A553" s="143"/>
      <c r="B553" s="143"/>
      <c r="D553" s="143"/>
      <c r="E553" s="143"/>
      <c r="F553" s="143"/>
      <c r="G553" s="143"/>
    </row>
    <row r="554" spans="1:7" x14ac:dyDescent="0.4">
      <c r="A554" s="143"/>
      <c r="B554" s="143"/>
      <c r="D554" s="143"/>
      <c r="E554" s="143"/>
      <c r="F554" s="143"/>
      <c r="G554" s="143"/>
    </row>
    <row r="555" spans="1:7" x14ac:dyDescent="0.4">
      <c r="A555" s="143"/>
      <c r="B555" s="143"/>
      <c r="D555" s="143"/>
      <c r="E555" s="143"/>
      <c r="F555" s="143"/>
      <c r="G555" s="143"/>
    </row>
    <row r="556" spans="1:7" x14ac:dyDescent="0.4">
      <c r="A556" s="143"/>
      <c r="B556" s="143"/>
      <c r="D556" s="143"/>
      <c r="E556" s="143"/>
      <c r="F556" s="143"/>
      <c r="G556" s="143"/>
    </row>
    <row r="557" spans="1:7" x14ac:dyDescent="0.4">
      <c r="A557" s="143"/>
      <c r="B557" s="143"/>
      <c r="D557" s="143"/>
      <c r="E557" s="143"/>
      <c r="F557" s="143"/>
      <c r="G557" s="143"/>
    </row>
    <row r="558" spans="1:7" x14ac:dyDescent="0.4">
      <c r="A558" s="143"/>
      <c r="B558" s="143"/>
      <c r="D558" s="143"/>
      <c r="E558" s="143"/>
      <c r="F558" s="143"/>
      <c r="G558" s="143"/>
    </row>
    <row r="559" spans="1:7" x14ac:dyDescent="0.4">
      <c r="A559" s="143"/>
      <c r="B559" s="143"/>
      <c r="D559" s="143"/>
      <c r="E559" s="143"/>
      <c r="F559" s="143"/>
      <c r="G559" s="143"/>
    </row>
    <row r="560" spans="1:7" x14ac:dyDescent="0.4">
      <c r="A560" s="143"/>
      <c r="B560" s="143"/>
      <c r="D560" s="143"/>
      <c r="E560" s="143"/>
      <c r="F560" s="143"/>
      <c r="G560" s="143"/>
    </row>
    <row r="561" spans="1:7" x14ac:dyDescent="0.4">
      <c r="A561" s="143"/>
      <c r="B561" s="143"/>
      <c r="D561" s="143"/>
      <c r="E561" s="143"/>
      <c r="F561" s="143"/>
      <c r="G561" s="143"/>
    </row>
    <row r="562" spans="1:7" x14ac:dyDescent="0.4">
      <c r="A562" s="143"/>
      <c r="B562" s="143"/>
      <c r="D562" s="143"/>
      <c r="E562" s="143"/>
      <c r="F562" s="143"/>
      <c r="G562" s="143"/>
    </row>
    <row r="563" spans="1:7" x14ac:dyDescent="0.4">
      <c r="A563" s="143"/>
      <c r="B563" s="143"/>
      <c r="D563" s="143"/>
      <c r="E563" s="143"/>
      <c r="F563" s="143"/>
      <c r="G563" s="143"/>
    </row>
    <row r="564" spans="1:7" x14ac:dyDescent="0.4">
      <c r="A564" s="143"/>
      <c r="B564" s="143"/>
      <c r="D564" s="143"/>
      <c r="E564" s="143"/>
      <c r="F564" s="143"/>
      <c r="G564" s="143"/>
    </row>
    <row r="565" spans="1:7" x14ac:dyDescent="0.4">
      <c r="A565" s="143"/>
      <c r="B565" s="143"/>
      <c r="D565" s="143"/>
      <c r="E565" s="143"/>
      <c r="F565" s="143"/>
      <c r="G565" s="143"/>
    </row>
    <row r="566" spans="1:7" x14ac:dyDescent="0.4">
      <c r="A566" s="143"/>
      <c r="B566" s="143"/>
      <c r="D566" s="143"/>
      <c r="E566" s="143"/>
      <c r="F566" s="143"/>
      <c r="G566" s="143"/>
    </row>
    <row r="567" spans="1:7" x14ac:dyDescent="0.4">
      <c r="A567" s="143"/>
      <c r="B567" s="143"/>
      <c r="D567" s="143"/>
      <c r="E567" s="143"/>
      <c r="F567" s="143"/>
      <c r="G567" s="143"/>
    </row>
    <row r="568" spans="1:7" x14ac:dyDescent="0.4">
      <c r="A568" s="143"/>
      <c r="B568" s="143"/>
      <c r="D568" s="143"/>
      <c r="E568" s="143"/>
      <c r="F568" s="143"/>
      <c r="G568" s="143"/>
    </row>
    <row r="569" spans="1:7" x14ac:dyDescent="0.4">
      <c r="A569" s="143"/>
      <c r="B569" s="143"/>
      <c r="D569" s="143"/>
      <c r="E569" s="143"/>
      <c r="F569" s="143"/>
      <c r="G569" s="143"/>
    </row>
    <row r="570" spans="1:7" x14ac:dyDescent="0.4">
      <c r="A570" s="143"/>
      <c r="B570" s="143"/>
      <c r="D570" s="143"/>
      <c r="E570" s="143"/>
      <c r="F570" s="143"/>
      <c r="G570" s="143"/>
    </row>
    <row r="571" spans="1:7" x14ac:dyDescent="0.4">
      <c r="A571" s="143"/>
      <c r="B571" s="143"/>
      <c r="D571" s="143"/>
      <c r="E571" s="143"/>
      <c r="F571" s="143"/>
      <c r="G571" s="143"/>
    </row>
    <row r="572" spans="1:7" x14ac:dyDescent="0.4">
      <c r="A572" s="143"/>
      <c r="B572" s="143"/>
      <c r="D572" s="143"/>
      <c r="E572" s="143"/>
      <c r="F572" s="143"/>
      <c r="G572" s="143"/>
    </row>
    <row r="573" spans="1:7" x14ac:dyDescent="0.4">
      <c r="A573" s="143"/>
      <c r="B573" s="143"/>
      <c r="D573" s="143"/>
      <c r="E573" s="143"/>
      <c r="F573" s="143"/>
      <c r="G573" s="143"/>
    </row>
    <row r="574" spans="1:7" x14ac:dyDescent="0.4">
      <c r="A574" s="143"/>
      <c r="B574" s="143"/>
      <c r="D574" s="143"/>
      <c r="E574" s="143"/>
      <c r="F574" s="143"/>
      <c r="G574" s="143"/>
    </row>
    <row r="575" spans="1:7" x14ac:dyDescent="0.4">
      <c r="A575" s="143"/>
      <c r="B575" s="143"/>
      <c r="D575" s="143"/>
      <c r="E575" s="143"/>
      <c r="F575" s="143"/>
      <c r="G575" s="143"/>
    </row>
    <row r="576" spans="1:7" x14ac:dyDescent="0.4">
      <c r="A576" s="143"/>
      <c r="B576" s="143"/>
      <c r="D576" s="143"/>
      <c r="E576" s="143"/>
      <c r="F576" s="143"/>
      <c r="G576" s="143"/>
    </row>
    <row r="577" spans="1:7" x14ac:dyDescent="0.4">
      <c r="A577" s="143"/>
      <c r="B577" s="143"/>
      <c r="D577" s="143"/>
      <c r="E577" s="143"/>
      <c r="F577" s="143"/>
      <c r="G577" s="143"/>
    </row>
    <row r="578" spans="1:7" x14ac:dyDescent="0.4">
      <c r="A578" s="143"/>
      <c r="B578" s="143"/>
      <c r="D578" s="143"/>
      <c r="E578" s="143"/>
      <c r="F578" s="143"/>
      <c r="G578" s="143"/>
    </row>
    <row r="579" spans="1:7" x14ac:dyDescent="0.4">
      <c r="A579" s="143"/>
      <c r="B579" s="143"/>
      <c r="D579" s="143"/>
      <c r="E579" s="143"/>
      <c r="F579" s="143"/>
      <c r="G579" s="143"/>
    </row>
    <row r="580" spans="1:7" x14ac:dyDescent="0.4">
      <c r="A580" s="143"/>
      <c r="B580" s="143"/>
      <c r="D580" s="143"/>
      <c r="E580" s="143"/>
      <c r="F580" s="143"/>
      <c r="G580" s="143"/>
    </row>
    <row r="581" spans="1:7" x14ac:dyDescent="0.4">
      <c r="A581" s="143"/>
      <c r="B581" s="143"/>
      <c r="D581" s="143"/>
      <c r="E581" s="143"/>
      <c r="F581" s="143"/>
      <c r="G581" s="143"/>
    </row>
    <row r="582" spans="1:7" x14ac:dyDescent="0.4">
      <c r="A582" s="143"/>
      <c r="B582" s="143"/>
      <c r="D582" s="143"/>
      <c r="E582" s="143"/>
      <c r="F582" s="143"/>
      <c r="G582" s="143"/>
    </row>
    <row r="583" spans="1:7" x14ac:dyDescent="0.4">
      <c r="A583" s="143"/>
      <c r="B583" s="143"/>
      <c r="D583" s="143"/>
      <c r="E583" s="143"/>
      <c r="F583" s="143"/>
      <c r="G583" s="143"/>
    </row>
    <row r="584" spans="1:7" x14ac:dyDescent="0.4">
      <c r="A584" s="143"/>
      <c r="B584" s="143"/>
      <c r="D584" s="143"/>
      <c r="E584" s="143"/>
      <c r="F584" s="143"/>
      <c r="G584" s="143"/>
    </row>
    <row r="585" spans="1:7" x14ac:dyDescent="0.4">
      <c r="A585" s="143"/>
      <c r="B585" s="143"/>
      <c r="D585" s="143"/>
      <c r="E585" s="143"/>
      <c r="F585" s="143"/>
      <c r="G585" s="143"/>
    </row>
    <row r="586" spans="1:7" x14ac:dyDescent="0.4">
      <c r="A586" s="143"/>
      <c r="B586" s="143"/>
      <c r="D586" s="143"/>
      <c r="E586" s="143"/>
      <c r="F586" s="143"/>
      <c r="G586" s="143"/>
    </row>
    <row r="587" spans="1:7" x14ac:dyDescent="0.4">
      <c r="A587" s="143"/>
      <c r="B587" s="143"/>
      <c r="D587" s="143"/>
      <c r="E587" s="143"/>
      <c r="F587" s="143"/>
      <c r="G587" s="143"/>
    </row>
    <row r="588" spans="1:7" x14ac:dyDescent="0.4">
      <c r="A588" s="143"/>
      <c r="B588" s="143"/>
      <c r="D588" s="143"/>
      <c r="E588" s="143"/>
      <c r="F588" s="143"/>
      <c r="G588" s="143"/>
    </row>
    <row r="589" spans="1:7" x14ac:dyDescent="0.4">
      <c r="A589" s="143"/>
      <c r="B589" s="143"/>
      <c r="D589" s="143"/>
      <c r="E589" s="143"/>
      <c r="F589" s="143"/>
      <c r="G589" s="143"/>
    </row>
    <row r="590" spans="1:7" x14ac:dyDescent="0.4">
      <c r="A590" s="143"/>
      <c r="B590" s="143"/>
      <c r="D590" s="143"/>
      <c r="E590" s="143"/>
      <c r="F590" s="143"/>
      <c r="G590" s="143"/>
    </row>
    <row r="591" spans="1:7" x14ac:dyDescent="0.4">
      <c r="A591" s="143"/>
      <c r="B591" s="143"/>
      <c r="D591" s="143"/>
      <c r="E591" s="143"/>
      <c r="F591" s="143"/>
      <c r="G591" s="143"/>
    </row>
    <row r="592" spans="1:7" x14ac:dyDescent="0.4">
      <c r="A592" s="143"/>
      <c r="B592" s="143"/>
      <c r="D592" s="143"/>
      <c r="E592" s="143"/>
      <c r="F592" s="143"/>
      <c r="G592" s="143"/>
    </row>
    <row r="593" spans="1:7" x14ac:dyDescent="0.4">
      <c r="A593" s="143"/>
      <c r="B593" s="143"/>
      <c r="D593" s="143"/>
      <c r="E593" s="143"/>
      <c r="F593" s="143"/>
      <c r="G593" s="143"/>
    </row>
    <row r="594" spans="1:7" x14ac:dyDescent="0.4">
      <c r="A594" s="143"/>
      <c r="B594" s="143"/>
      <c r="D594" s="143"/>
      <c r="E594" s="143"/>
      <c r="F594" s="143"/>
      <c r="G594" s="143"/>
    </row>
    <row r="595" spans="1:7" x14ac:dyDescent="0.4">
      <c r="A595" s="143"/>
      <c r="B595" s="143"/>
      <c r="D595" s="143"/>
      <c r="E595" s="143"/>
      <c r="F595" s="143"/>
      <c r="G595" s="143"/>
    </row>
    <row r="596" spans="1:7" x14ac:dyDescent="0.4">
      <c r="A596" s="143"/>
      <c r="B596" s="143"/>
      <c r="D596" s="143"/>
      <c r="E596" s="143"/>
      <c r="F596" s="143"/>
      <c r="G596" s="143"/>
    </row>
    <row r="597" spans="1:7" x14ac:dyDescent="0.4">
      <c r="A597" s="143"/>
      <c r="B597" s="143"/>
      <c r="D597" s="143"/>
      <c r="E597" s="143"/>
      <c r="F597" s="143"/>
      <c r="G597" s="143"/>
    </row>
    <row r="598" spans="1:7" x14ac:dyDescent="0.4">
      <c r="A598" s="143"/>
      <c r="B598" s="143"/>
      <c r="D598" s="143"/>
      <c r="E598" s="143"/>
      <c r="F598" s="143"/>
      <c r="G598" s="143"/>
    </row>
    <row r="599" spans="1:7" x14ac:dyDescent="0.4">
      <c r="A599" s="143"/>
      <c r="B599" s="143"/>
      <c r="D599" s="143"/>
      <c r="E599" s="143"/>
      <c r="F599" s="143"/>
      <c r="G599" s="143"/>
    </row>
    <row r="600" spans="1:7" x14ac:dyDescent="0.4">
      <c r="A600" s="143"/>
      <c r="B600" s="143"/>
      <c r="D600" s="143"/>
      <c r="E600" s="143"/>
      <c r="F600" s="143"/>
      <c r="G600" s="143"/>
    </row>
    <row r="601" spans="1:7" x14ac:dyDescent="0.4">
      <c r="A601" s="143"/>
      <c r="B601" s="143"/>
      <c r="D601" s="143"/>
      <c r="E601" s="143"/>
      <c r="F601" s="143"/>
      <c r="G601" s="143"/>
    </row>
    <row r="602" spans="1:7" x14ac:dyDescent="0.4">
      <c r="A602" s="143"/>
      <c r="B602" s="143"/>
      <c r="D602" s="143"/>
      <c r="E602" s="143"/>
      <c r="F602" s="143"/>
      <c r="G602" s="143"/>
    </row>
    <row r="603" spans="1:7" x14ac:dyDescent="0.4">
      <c r="A603" s="143"/>
      <c r="B603" s="143"/>
      <c r="D603" s="143"/>
      <c r="E603" s="143"/>
      <c r="F603" s="143"/>
      <c r="G603" s="143"/>
    </row>
    <row r="604" spans="1:7" x14ac:dyDescent="0.4">
      <c r="A604" s="143"/>
      <c r="B604" s="143"/>
      <c r="D604" s="143"/>
      <c r="E604" s="143"/>
      <c r="F604" s="143"/>
      <c r="G604" s="143"/>
    </row>
    <row r="605" spans="1:7" x14ac:dyDescent="0.4">
      <c r="A605" s="143"/>
      <c r="B605" s="143"/>
      <c r="D605" s="143"/>
      <c r="E605" s="143"/>
      <c r="F605" s="143"/>
      <c r="G605" s="143"/>
    </row>
    <row r="606" spans="1:7" x14ac:dyDescent="0.4">
      <c r="A606" s="143"/>
      <c r="B606" s="143"/>
      <c r="D606" s="143"/>
      <c r="E606" s="143"/>
      <c r="F606" s="143"/>
      <c r="G606" s="143"/>
    </row>
    <row r="607" spans="1:7" x14ac:dyDescent="0.4">
      <c r="A607" s="143"/>
      <c r="B607" s="143"/>
      <c r="D607" s="143"/>
      <c r="E607" s="143"/>
      <c r="F607" s="143"/>
      <c r="G607" s="143"/>
    </row>
    <row r="608" spans="1:7" x14ac:dyDescent="0.4">
      <c r="A608" s="143"/>
      <c r="B608" s="143"/>
      <c r="D608" s="143"/>
      <c r="E608" s="143"/>
      <c r="F608" s="143"/>
      <c r="G608" s="143"/>
    </row>
    <row r="609" spans="1:7" x14ac:dyDescent="0.4">
      <c r="A609" s="143"/>
      <c r="B609" s="143"/>
      <c r="D609" s="143"/>
      <c r="E609" s="143"/>
      <c r="F609" s="143"/>
      <c r="G609" s="143"/>
    </row>
    <row r="610" spans="1:7" x14ac:dyDescent="0.4">
      <c r="A610" s="143"/>
      <c r="B610" s="143"/>
      <c r="D610" s="143"/>
      <c r="E610" s="143"/>
      <c r="F610" s="143"/>
      <c r="G610" s="143"/>
    </row>
    <row r="611" spans="1:7" x14ac:dyDescent="0.4">
      <c r="A611" s="143"/>
      <c r="B611" s="143"/>
      <c r="D611" s="143"/>
      <c r="E611" s="143"/>
      <c r="F611" s="143"/>
      <c r="G611" s="143"/>
    </row>
    <row r="612" spans="1:7" x14ac:dyDescent="0.4">
      <c r="A612" s="143"/>
      <c r="B612" s="143"/>
      <c r="D612" s="143"/>
      <c r="E612" s="143"/>
      <c r="F612" s="143"/>
      <c r="G612" s="143"/>
    </row>
    <row r="613" spans="1:7" x14ac:dyDescent="0.4">
      <c r="A613" s="143"/>
      <c r="B613" s="143"/>
      <c r="D613" s="143"/>
      <c r="E613" s="143"/>
      <c r="F613" s="143"/>
      <c r="G613" s="143"/>
    </row>
    <row r="614" spans="1:7" x14ac:dyDescent="0.4">
      <c r="A614" s="143"/>
      <c r="B614" s="143"/>
      <c r="D614" s="143"/>
      <c r="E614" s="143"/>
      <c r="F614" s="143"/>
      <c r="G614" s="143"/>
    </row>
    <row r="615" spans="1:7" x14ac:dyDescent="0.4">
      <c r="A615" s="143"/>
      <c r="B615" s="143"/>
      <c r="D615" s="143"/>
      <c r="E615" s="143"/>
      <c r="F615" s="143"/>
      <c r="G615" s="143"/>
    </row>
    <row r="616" spans="1:7" x14ac:dyDescent="0.4">
      <c r="A616" s="143"/>
      <c r="B616" s="143"/>
      <c r="D616" s="143"/>
      <c r="E616" s="143"/>
      <c r="F616" s="143"/>
      <c r="G616" s="143"/>
    </row>
    <row r="617" spans="1:7" x14ac:dyDescent="0.4">
      <c r="A617" s="143"/>
      <c r="B617" s="143"/>
      <c r="D617" s="143"/>
      <c r="E617" s="143"/>
      <c r="F617" s="143"/>
      <c r="G617" s="143"/>
    </row>
    <row r="618" spans="1:7" x14ac:dyDescent="0.4">
      <c r="A618" s="143"/>
      <c r="B618" s="143"/>
      <c r="D618" s="143"/>
      <c r="E618" s="143"/>
      <c r="F618" s="143"/>
      <c r="G618" s="143"/>
    </row>
    <row r="619" spans="1:7" x14ac:dyDescent="0.4">
      <c r="A619" s="143"/>
      <c r="B619" s="143"/>
      <c r="D619" s="143"/>
      <c r="E619" s="143"/>
      <c r="F619" s="143"/>
      <c r="G619" s="143"/>
    </row>
    <row r="620" spans="1:7" x14ac:dyDescent="0.4">
      <c r="A620" s="143"/>
      <c r="B620" s="143"/>
      <c r="D620" s="143"/>
      <c r="E620" s="143"/>
      <c r="F620" s="143"/>
      <c r="G620" s="143"/>
    </row>
    <row r="621" spans="1:7" x14ac:dyDescent="0.4">
      <c r="A621" s="143"/>
      <c r="B621" s="143"/>
      <c r="D621" s="143"/>
      <c r="E621" s="143"/>
      <c r="F621" s="143"/>
      <c r="G621" s="143"/>
    </row>
    <row r="622" spans="1:7" x14ac:dyDescent="0.4">
      <c r="A622" s="143"/>
      <c r="B622" s="143"/>
      <c r="D622" s="143"/>
      <c r="E622" s="143"/>
      <c r="F622" s="143"/>
      <c r="G622" s="143"/>
    </row>
    <row r="623" spans="1:7" x14ac:dyDescent="0.4">
      <c r="A623" s="143"/>
      <c r="B623" s="143"/>
      <c r="D623" s="143"/>
      <c r="E623" s="143"/>
      <c r="F623" s="143"/>
      <c r="G623" s="143"/>
    </row>
    <row r="624" spans="1:7" x14ac:dyDescent="0.4">
      <c r="A624" s="143"/>
      <c r="B624" s="143"/>
      <c r="D624" s="143"/>
      <c r="E624" s="143"/>
      <c r="F624" s="143"/>
      <c r="G624" s="143"/>
    </row>
    <row r="625" spans="1:7" x14ac:dyDescent="0.4">
      <c r="A625" s="143"/>
      <c r="B625" s="143"/>
      <c r="D625" s="143"/>
      <c r="E625" s="143"/>
      <c r="F625" s="143"/>
      <c r="G625" s="143"/>
    </row>
    <row r="626" spans="1:7" x14ac:dyDescent="0.4">
      <c r="A626" s="143"/>
      <c r="B626" s="143"/>
      <c r="D626" s="143"/>
      <c r="E626" s="143"/>
      <c r="F626" s="143"/>
      <c r="G626" s="143"/>
    </row>
    <row r="627" spans="1:7" x14ac:dyDescent="0.4">
      <c r="A627" s="143"/>
      <c r="B627" s="143"/>
      <c r="D627" s="143"/>
      <c r="E627" s="143"/>
      <c r="F627" s="143"/>
      <c r="G627" s="143"/>
    </row>
    <row r="628" spans="1:7" x14ac:dyDescent="0.4">
      <c r="A628" s="143"/>
      <c r="B628" s="143"/>
      <c r="D628" s="143"/>
      <c r="E628" s="143"/>
      <c r="F628" s="143"/>
      <c r="G628" s="143"/>
    </row>
    <row r="629" spans="1:7" x14ac:dyDescent="0.4">
      <c r="A629" s="143"/>
      <c r="B629" s="143"/>
      <c r="D629" s="143"/>
      <c r="E629" s="143"/>
      <c r="F629" s="143"/>
      <c r="G629" s="143"/>
    </row>
    <row r="630" spans="1:7" x14ac:dyDescent="0.4">
      <c r="A630" s="143"/>
      <c r="B630" s="143"/>
      <c r="D630" s="143"/>
      <c r="E630" s="143"/>
      <c r="F630" s="143"/>
      <c r="G630" s="143"/>
    </row>
    <row r="631" spans="1:7" x14ac:dyDescent="0.4">
      <c r="A631" s="143"/>
      <c r="B631" s="143"/>
      <c r="D631" s="143"/>
      <c r="E631" s="143"/>
      <c r="F631" s="143"/>
      <c r="G631" s="143"/>
    </row>
    <row r="632" spans="1:7" x14ac:dyDescent="0.4">
      <c r="A632" s="143"/>
      <c r="B632" s="143"/>
      <c r="D632" s="143"/>
      <c r="E632" s="143"/>
      <c r="F632" s="143"/>
      <c r="G632" s="143"/>
    </row>
    <row r="633" spans="1:7" x14ac:dyDescent="0.4">
      <c r="A633" s="143"/>
      <c r="B633" s="143"/>
      <c r="D633" s="143"/>
      <c r="E633" s="143"/>
      <c r="F633" s="143"/>
      <c r="G633" s="143"/>
    </row>
    <row r="634" spans="1:7" x14ac:dyDescent="0.4">
      <c r="A634" s="143"/>
      <c r="B634" s="143"/>
      <c r="D634" s="143"/>
      <c r="E634" s="143"/>
      <c r="F634" s="143"/>
      <c r="G634" s="143"/>
    </row>
    <row r="635" spans="1:7" x14ac:dyDescent="0.4">
      <c r="A635" s="143"/>
      <c r="B635" s="143"/>
      <c r="D635" s="143"/>
      <c r="E635" s="143"/>
      <c r="F635" s="143"/>
      <c r="G635" s="143"/>
    </row>
    <row r="636" spans="1:7" x14ac:dyDescent="0.4">
      <c r="A636" s="143"/>
      <c r="B636" s="143"/>
      <c r="D636" s="143"/>
      <c r="E636" s="143"/>
      <c r="F636" s="143"/>
      <c r="G636" s="143"/>
    </row>
    <row r="637" spans="1:7" x14ac:dyDescent="0.4">
      <c r="A637" s="143"/>
      <c r="B637" s="143"/>
      <c r="D637" s="143"/>
      <c r="E637" s="143"/>
      <c r="F637" s="143"/>
      <c r="G637" s="143"/>
    </row>
    <row r="638" spans="1:7" x14ac:dyDescent="0.4">
      <c r="A638" s="143"/>
      <c r="B638" s="143"/>
      <c r="D638" s="143"/>
      <c r="E638" s="143"/>
      <c r="F638" s="143"/>
      <c r="G638" s="143"/>
    </row>
    <row r="639" spans="1:7" x14ac:dyDescent="0.4">
      <c r="A639" s="143"/>
      <c r="B639" s="143"/>
      <c r="D639" s="143"/>
      <c r="E639" s="143"/>
      <c r="F639" s="143"/>
      <c r="G639" s="143"/>
    </row>
    <row r="640" spans="1:7" x14ac:dyDescent="0.4">
      <c r="A640" s="143"/>
      <c r="B640" s="143"/>
      <c r="D640" s="143"/>
      <c r="E640" s="143"/>
      <c r="F640" s="143"/>
      <c r="G640" s="143"/>
    </row>
    <row r="641" spans="1:7" x14ac:dyDescent="0.4">
      <c r="A641" s="143"/>
      <c r="B641" s="143"/>
      <c r="D641" s="143"/>
      <c r="E641" s="143"/>
      <c r="F641" s="143"/>
      <c r="G641" s="143"/>
    </row>
    <row r="642" spans="1:7" x14ac:dyDescent="0.4">
      <c r="A642" s="143"/>
      <c r="B642" s="143"/>
      <c r="D642" s="143"/>
      <c r="E642" s="143"/>
      <c r="F642" s="143"/>
      <c r="G642" s="143"/>
    </row>
    <row r="643" spans="1:7" x14ac:dyDescent="0.4">
      <c r="A643" s="143"/>
      <c r="B643" s="143"/>
      <c r="D643" s="143"/>
      <c r="E643" s="143"/>
      <c r="F643" s="143"/>
      <c r="G643" s="143"/>
    </row>
    <row r="644" spans="1:7" x14ac:dyDescent="0.4">
      <c r="A644" s="143"/>
      <c r="B644" s="143"/>
      <c r="D644" s="143"/>
      <c r="E644" s="143"/>
      <c r="F644" s="143"/>
      <c r="G644" s="143"/>
    </row>
    <row r="645" spans="1:7" x14ac:dyDescent="0.4">
      <c r="A645" s="143"/>
      <c r="B645" s="143"/>
      <c r="D645" s="143"/>
      <c r="E645" s="143"/>
      <c r="F645" s="143"/>
      <c r="G645" s="143"/>
    </row>
    <row r="646" spans="1:7" x14ac:dyDescent="0.4">
      <c r="A646" s="143"/>
      <c r="B646" s="143"/>
      <c r="D646" s="143"/>
      <c r="E646" s="143"/>
      <c r="F646" s="143"/>
      <c r="G646" s="143"/>
    </row>
    <row r="647" spans="1:7" x14ac:dyDescent="0.4">
      <c r="A647" s="143"/>
      <c r="B647" s="143"/>
      <c r="D647" s="143"/>
      <c r="E647" s="143"/>
      <c r="F647" s="143"/>
      <c r="G647" s="143"/>
    </row>
    <row r="648" spans="1:7" x14ac:dyDescent="0.4">
      <c r="A648" s="143"/>
      <c r="B648" s="143"/>
      <c r="D648" s="143"/>
      <c r="E648" s="143"/>
      <c r="F648" s="143"/>
      <c r="G648" s="143"/>
    </row>
    <row r="649" spans="1:7" x14ac:dyDescent="0.4">
      <c r="A649" s="143"/>
      <c r="B649" s="143"/>
      <c r="D649" s="143"/>
      <c r="E649" s="143"/>
      <c r="F649" s="143"/>
      <c r="G649" s="143"/>
    </row>
    <row r="650" spans="1:7" x14ac:dyDescent="0.4">
      <c r="A650" s="143"/>
      <c r="B650" s="143"/>
      <c r="D650" s="143"/>
      <c r="E650" s="143"/>
      <c r="F650" s="143"/>
      <c r="G650" s="143"/>
    </row>
    <row r="651" spans="1:7" x14ac:dyDescent="0.4">
      <c r="A651" s="143"/>
      <c r="B651" s="143"/>
      <c r="D651" s="143"/>
      <c r="E651" s="143"/>
      <c r="F651" s="143"/>
      <c r="G651" s="143"/>
    </row>
    <row r="652" spans="1:7" x14ac:dyDescent="0.4">
      <c r="A652" s="143"/>
      <c r="B652" s="143"/>
      <c r="D652" s="143"/>
      <c r="E652" s="143"/>
      <c r="F652" s="143"/>
      <c r="G652" s="143"/>
    </row>
    <row r="653" spans="1:7" x14ac:dyDescent="0.4">
      <c r="A653" s="143"/>
      <c r="B653" s="143"/>
      <c r="D653" s="143"/>
      <c r="E653" s="143"/>
      <c r="F653" s="143"/>
      <c r="G653" s="143"/>
    </row>
    <row r="654" spans="1:7" x14ac:dyDescent="0.4">
      <c r="A654" s="143"/>
      <c r="B654" s="143"/>
      <c r="D654" s="143"/>
      <c r="E654" s="143"/>
      <c r="F654" s="143"/>
      <c r="G654" s="143"/>
    </row>
    <row r="655" spans="1:7" x14ac:dyDescent="0.4">
      <c r="A655" s="143"/>
      <c r="B655" s="143"/>
      <c r="D655" s="143"/>
      <c r="E655" s="143"/>
      <c r="F655" s="143"/>
      <c r="G655" s="143"/>
    </row>
    <row r="656" spans="1:7" x14ac:dyDescent="0.4">
      <c r="A656" s="143"/>
      <c r="B656" s="143"/>
      <c r="D656" s="143"/>
      <c r="E656" s="143"/>
      <c r="F656" s="143"/>
      <c r="G656" s="143"/>
    </row>
    <row r="657" spans="1:7" x14ac:dyDescent="0.4">
      <c r="A657" s="143"/>
      <c r="B657" s="143"/>
      <c r="D657" s="143"/>
      <c r="E657" s="143"/>
      <c r="F657" s="143"/>
      <c r="G657" s="143"/>
    </row>
    <row r="658" spans="1:7" x14ac:dyDescent="0.4">
      <c r="A658" s="143"/>
      <c r="B658" s="143"/>
      <c r="D658" s="143"/>
      <c r="E658" s="143"/>
      <c r="F658" s="143"/>
      <c r="G658" s="143"/>
    </row>
    <row r="659" spans="1:7" x14ac:dyDescent="0.4">
      <c r="A659" s="143"/>
      <c r="B659" s="143"/>
      <c r="D659" s="143"/>
      <c r="E659" s="143"/>
      <c r="F659" s="143"/>
      <c r="G659" s="143"/>
    </row>
    <row r="660" spans="1:7" x14ac:dyDescent="0.4">
      <c r="A660" s="143"/>
      <c r="B660" s="143"/>
      <c r="D660" s="143"/>
      <c r="E660" s="143"/>
      <c r="F660" s="143"/>
      <c r="G660" s="143"/>
    </row>
    <row r="661" spans="1:7" x14ac:dyDescent="0.4">
      <c r="A661" s="143"/>
      <c r="B661" s="143"/>
      <c r="D661" s="143"/>
      <c r="E661" s="143"/>
      <c r="F661" s="143"/>
      <c r="G661" s="143"/>
    </row>
    <row r="662" spans="1:7" x14ac:dyDescent="0.4">
      <c r="A662" s="143"/>
      <c r="B662" s="143"/>
      <c r="D662" s="143"/>
      <c r="E662" s="143"/>
      <c r="F662" s="143"/>
      <c r="G662" s="143"/>
    </row>
    <row r="663" spans="1:7" x14ac:dyDescent="0.4">
      <c r="A663" s="143"/>
      <c r="B663" s="143"/>
      <c r="D663" s="143"/>
      <c r="E663" s="143"/>
      <c r="F663" s="143"/>
      <c r="G663" s="143"/>
    </row>
    <row r="664" spans="1:7" x14ac:dyDescent="0.4">
      <c r="A664" s="143"/>
      <c r="B664" s="143"/>
      <c r="D664" s="143"/>
      <c r="E664" s="143"/>
      <c r="F664" s="143"/>
      <c r="G664" s="143"/>
    </row>
    <row r="665" spans="1:7" x14ac:dyDescent="0.4">
      <c r="A665" s="143"/>
      <c r="B665" s="143"/>
      <c r="D665" s="143"/>
      <c r="E665" s="143"/>
      <c r="F665" s="143"/>
      <c r="G665" s="143"/>
    </row>
    <row r="666" spans="1:7" x14ac:dyDescent="0.4">
      <c r="A666" s="143"/>
      <c r="B666" s="143"/>
      <c r="D666" s="143"/>
      <c r="E666" s="143"/>
      <c r="F666" s="143"/>
      <c r="G666" s="143"/>
    </row>
    <row r="667" spans="1:7" x14ac:dyDescent="0.4">
      <c r="A667" s="143"/>
      <c r="B667" s="143"/>
      <c r="D667" s="143"/>
      <c r="E667" s="143"/>
      <c r="F667" s="143"/>
      <c r="G667" s="143"/>
    </row>
    <row r="668" spans="1:7" x14ac:dyDescent="0.4">
      <c r="A668" s="143"/>
      <c r="B668" s="143"/>
      <c r="D668" s="143"/>
      <c r="E668" s="143"/>
      <c r="F668" s="143"/>
      <c r="G668" s="143"/>
    </row>
    <row r="669" spans="1:7" x14ac:dyDescent="0.4">
      <c r="A669" s="143"/>
      <c r="B669" s="143"/>
      <c r="D669" s="143"/>
      <c r="E669" s="143"/>
      <c r="F669" s="143"/>
      <c r="G669" s="143"/>
    </row>
    <row r="670" spans="1:7" x14ac:dyDescent="0.4">
      <c r="A670" s="143"/>
      <c r="B670" s="143"/>
      <c r="D670" s="143"/>
      <c r="E670" s="143"/>
      <c r="F670" s="143"/>
      <c r="G670" s="143"/>
    </row>
    <row r="671" spans="1:7" x14ac:dyDescent="0.4">
      <c r="A671" s="143"/>
      <c r="B671" s="143"/>
      <c r="D671" s="143"/>
      <c r="E671" s="143"/>
      <c r="F671" s="143"/>
      <c r="G671" s="143"/>
    </row>
    <row r="672" spans="1:7" x14ac:dyDescent="0.4">
      <c r="A672" s="143"/>
      <c r="B672" s="143"/>
      <c r="D672" s="143"/>
      <c r="E672" s="143"/>
      <c r="F672" s="143"/>
      <c r="G672" s="143"/>
    </row>
    <row r="673" spans="1:7" x14ac:dyDescent="0.4">
      <c r="A673" s="143"/>
      <c r="B673" s="143"/>
      <c r="D673" s="143"/>
      <c r="E673" s="143"/>
      <c r="F673" s="143"/>
      <c r="G673" s="143"/>
    </row>
    <row r="674" spans="1:7" x14ac:dyDescent="0.4">
      <c r="A674" s="143"/>
      <c r="B674" s="143"/>
      <c r="D674" s="143"/>
      <c r="E674" s="143"/>
      <c r="F674" s="143"/>
      <c r="G674" s="143"/>
    </row>
    <row r="675" spans="1:7" x14ac:dyDescent="0.4">
      <c r="A675" s="143"/>
      <c r="B675" s="143"/>
      <c r="D675" s="143"/>
      <c r="E675" s="143"/>
      <c r="F675" s="143"/>
      <c r="G675" s="143"/>
    </row>
    <row r="676" spans="1:7" x14ac:dyDescent="0.4">
      <c r="A676" s="143"/>
      <c r="B676" s="143"/>
      <c r="D676" s="143"/>
      <c r="E676" s="143"/>
      <c r="F676" s="143"/>
      <c r="G676" s="143"/>
    </row>
    <row r="677" spans="1:7" x14ac:dyDescent="0.4">
      <c r="A677" s="143"/>
      <c r="B677" s="143"/>
      <c r="D677" s="143"/>
      <c r="E677" s="143"/>
      <c r="F677" s="143"/>
      <c r="G677" s="143"/>
    </row>
    <row r="678" spans="1:7" x14ac:dyDescent="0.4">
      <c r="A678" s="143"/>
      <c r="B678" s="143"/>
      <c r="D678" s="143"/>
      <c r="E678" s="143"/>
      <c r="F678" s="143"/>
      <c r="G678" s="143"/>
    </row>
    <row r="679" spans="1:7" x14ac:dyDescent="0.4">
      <c r="A679" s="143"/>
      <c r="B679" s="143"/>
      <c r="D679" s="143"/>
      <c r="E679" s="143"/>
      <c r="F679" s="143"/>
      <c r="G679" s="143"/>
    </row>
    <row r="680" spans="1:7" x14ac:dyDescent="0.4">
      <c r="A680" s="143"/>
      <c r="B680" s="143"/>
      <c r="D680" s="143"/>
      <c r="E680" s="143"/>
      <c r="F680" s="143"/>
      <c r="G680" s="143"/>
    </row>
    <row r="681" spans="1:7" x14ac:dyDescent="0.4">
      <c r="A681" s="143"/>
      <c r="B681" s="143"/>
      <c r="D681" s="143"/>
      <c r="E681" s="143"/>
      <c r="F681" s="143"/>
      <c r="G681" s="143"/>
    </row>
    <row r="682" spans="1:7" x14ac:dyDescent="0.4">
      <c r="A682" s="143"/>
      <c r="B682" s="143"/>
      <c r="D682" s="143"/>
      <c r="E682" s="143"/>
      <c r="F682" s="143"/>
      <c r="G682" s="143"/>
    </row>
    <row r="683" spans="1:7" x14ac:dyDescent="0.4">
      <c r="A683" s="143"/>
      <c r="B683" s="143"/>
      <c r="D683" s="143"/>
      <c r="E683" s="143"/>
      <c r="F683" s="143"/>
      <c r="G683" s="143"/>
    </row>
    <row r="684" spans="1:7" x14ac:dyDescent="0.4">
      <c r="A684" s="143"/>
      <c r="B684" s="143"/>
      <c r="D684" s="143"/>
      <c r="E684" s="143"/>
      <c r="F684" s="143"/>
      <c r="G684" s="143"/>
    </row>
    <row r="685" spans="1:7" x14ac:dyDescent="0.4">
      <c r="A685" s="143"/>
      <c r="B685" s="143"/>
      <c r="D685" s="143"/>
      <c r="E685" s="143"/>
      <c r="F685" s="143"/>
      <c r="G685" s="143"/>
    </row>
    <row r="686" spans="1:7" x14ac:dyDescent="0.4">
      <c r="A686" s="143"/>
      <c r="B686" s="143"/>
      <c r="D686" s="143"/>
      <c r="E686" s="143"/>
      <c r="F686" s="143"/>
      <c r="G686" s="143"/>
    </row>
    <row r="687" spans="1:7" x14ac:dyDescent="0.4">
      <c r="A687" s="143"/>
      <c r="B687" s="143"/>
      <c r="D687" s="143"/>
      <c r="E687" s="143"/>
      <c r="F687" s="143"/>
      <c r="G687" s="143"/>
    </row>
    <row r="688" spans="1:7" x14ac:dyDescent="0.4">
      <c r="A688" s="143"/>
      <c r="B688" s="143"/>
      <c r="D688" s="143"/>
      <c r="E688" s="143"/>
      <c r="F688" s="143"/>
      <c r="G688" s="143"/>
    </row>
    <row r="689" spans="1:7" x14ac:dyDescent="0.4">
      <c r="A689" s="143"/>
      <c r="B689" s="143"/>
      <c r="D689" s="143"/>
      <c r="E689" s="143"/>
      <c r="F689" s="143"/>
      <c r="G689" s="143"/>
    </row>
    <row r="690" spans="1:7" x14ac:dyDescent="0.4">
      <c r="A690" s="143"/>
      <c r="B690" s="143"/>
      <c r="D690" s="143"/>
      <c r="E690" s="143"/>
      <c r="F690" s="143"/>
      <c r="G690" s="143"/>
    </row>
    <row r="691" spans="1:7" x14ac:dyDescent="0.4">
      <c r="A691" s="143"/>
      <c r="B691" s="143"/>
      <c r="D691" s="143"/>
      <c r="E691" s="143"/>
      <c r="F691" s="143"/>
      <c r="G691" s="143"/>
    </row>
    <row r="692" spans="1:7" x14ac:dyDescent="0.4">
      <c r="A692" s="143"/>
      <c r="B692" s="143"/>
      <c r="D692" s="143"/>
      <c r="E692" s="143"/>
      <c r="F692" s="143"/>
      <c r="G692" s="143"/>
    </row>
    <row r="693" spans="1:7" x14ac:dyDescent="0.4">
      <c r="A693" s="143"/>
      <c r="B693" s="143"/>
      <c r="D693" s="143"/>
      <c r="E693" s="143"/>
      <c r="F693" s="143"/>
      <c r="G693" s="143"/>
    </row>
    <row r="694" spans="1:7" x14ac:dyDescent="0.4">
      <c r="A694" s="143"/>
      <c r="B694" s="143"/>
      <c r="D694" s="143"/>
      <c r="E694" s="143"/>
      <c r="F694" s="143"/>
      <c r="G694" s="143"/>
    </row>
    <row r="695" spans="1:7" x14ac:dyDescent="0.4">
      <c r="A695" s="143"/>
      <c r="B695" s="143"/>
      <c r="D695" s="143"/>
      <c r="E695" s="143"/>
      <c r="F695" s="143"/>
      <c r="G695" s="143"/>
    </row>
    <row r="696" spans="1:7" x14ac:dyDescent="0.4">
      <c r="A696" s="143"/>
      <c r="B696" s="143"/>
      <c r="D696" s="143"/>
      <c r="E696" s="143"/>
      <c r="F696" s="143"/>
      <c r="G696" s="143"/>
    </row>
    <row r="697" spans="1:7" x14ac:dyDescent="0.4">
      <c r="A697" s="143"/>
      <c r="B697" s="143"/>
      <c r="D697" s="143"/>
      <c r="E697" s="143"/>
      <c r="F697" s="143"/>
      <c r="G697" s="143"/>
    </row>
    <row r="698" spans="1:7" x14ac:dyDescent="0.4">
      <c r="A698" s="143"/>
      <c r="B698" s="143"/>
      <c r="D698" s="143"/>
      <c r="E698" s="143"/>
      <c r="F698" s="143"/>
      <c r="G698" s="143"/>
    </row>
    <row r="699" spans="1:7" x14ac:dyDescent="0.4">
      <c r="A699" s="143"/>
      <c r="B699" s="143"/>
      <c r="D699" s="143"/>
      <c r="E699" s="143"/>
      <c r="F699" s="143"/>
      <c r="G699" s="143"/>
    </row>
    <row r="700" spans="1:7" x14ac:dyDescent="0.4">
      <c r="A700" s="143"/>
      <c r="B700" s="143"/>
      <c r="D700" s="143"/>
      <c r="E700" s="143"/>
      <c r="F700" s="143"/>
      <c r="G700" s="143"/>
    </row>
    <row r="701" spans="1:7" x14ac:dyDescent="0.4">
      <c r="A701" s="143"/>
      <c r="B701" s="143"/>
      <c r="D701" s="143"/>
      <c r="E701" s="143"/>
      <c r="F701" s="143"/>
      <c r="G701" s="143"/>
    </row>
    <row r="702" spans="1:7" x14ac:dyDescent="0.4">
      <c r="A702" s="143"/>
      <c r="B702" s="143"/>
      <c r="D702" s="143"/>
      <c r="E702" s="143"/>
      <c r="F702" s="143"/>
      <c r="G702" s="143"/>
    </row>
    <row r="703" spans="1:7" x14ac:dyDescent="0.4">
      <c r="A703" s="143"/>
      <c r="B703" s="143"/>
      <c r="D703" s="143"/>
      <c r="E703" s="143"/>
      <c r="F703" s="143"/>
      <c r="G703" s="143"/>
    </row>
    <row r="704" spans="1:7" x14ac:dyDescent="0.4">
      <c r="A704" s="143"/>
      <c r="B704" s="143"/>
      <c r="D704" s="143"/>
      <c r="E704" s="143"/>
      <c r="F704" s="143"/>
      <c r="G704" s="143"/>
    </row>
    <row r="705" spans="1:7" x14ac:dyDescent="0.4">
      <c r="A705" s="143"/>
      <c r="B705" s="143"/>
      <c r="D705" s="143"/>
      <c r="E705" s="143"/>
      <c r="F705" s="143"/>
      <c r="G705" s="143"/>
    </row>
    <row r="706" spans="1:7" x14ac:dyDescent="0.4">
      <c r="A706" s="143"/>
      <c r="B706" s="143"/>
      <c r="D706" s="143"/>
      <c r="E706" s="143"/>
      <c r="F706" s="143"/>
      <c r="G706" s="143"/>
    </row>
    <row r="707" spans="1:7" x14ac:dyDescent="0.4">
      <c r="A707" s="143"/>
      <c r="B707" s="143"/>
      <c r="D707" s="143"/>
      <c r="E707" s="143"/>
      <c r="F707" s="143"/>
      <c r="G707" s="143"/>
    </row>
    <row r="708" spans="1:7" x14ac:dyDescent="0.4">
      <c r="A708" s="143"/>
      <c r="B708" s="143"/>
      <c r="D708" s="143"/>
      <c r="E708" s="143"/>
      <c r="F708" s="143"/>
      <c r="G708" s="143"/>
    </row>
    <row r="709" spans="1:7" x14ac:dyDescent="0.4">
      <c r="A709" s="143"/>
      <c r="B709" s="143"/>
      <c r="D709" s="143"/>
      <c r="E709" s="143"/>
      <c r="F709" s="143"/>
      <c r="G709" s="143"/>
    </row>
    <row r="710" spans="1:7" x14ac:dyDescent="0.4">
      <c r="A710" s="143"/>
      <c r="B710" s="143"/>
      <c r="D710" s="143"/>
      <c r="E710" s="143"/>
      <c r="F710" s="143"/>
      <c r="G710" s="143"/>
    </row>
    <row r="711" spans="1:7" x14ac:dyDescent="0.4">
      <c r="A711" s="143"/>
      <c r="B711" s="143"/>
      <c r="D711" s="143"/>
      <c r="E711" s="143"/>
      <c r="F711" s="143"/>
      <c r="G711" s="143"/>
    </row>
    <row r="712" spans="1:7" x14ac:dyDescent="0.4">
      <c r="A712" s="143"/>
      <c r="B712" s="143"/>
      <c r="D712" s="143"/>
      <c r="E712" s="143"/>
      <c r="F712" s="143"/>
      <c r="G712" s="143"/>
    </row>
    <row r="713" spans="1:7" x14ac:dyDescent="0.4">
      <c r="A713" s="143"/>
      <c r="B713" s="143"/>
      <c r="D713" s="143"/>
      <c r="E713" s="143"/>
      <c r="F713" s="143"/>
      <c r="G713" s="143"/>
    </row>
    <row r="714" spans="1:7" x14ac:dyDescent="0.4">
      <c r="A714" s="143"/>
      <c r="B714" s="143"/>
      <c r="D714" s="143"/>
      <c r="E714" s="143"/>
      <c r="F714" s="143"/>
      <c r="G714" s="143"/>
    </row>
    <row r="715" spans="1:7" x14ac:dyDescent="0.4">
      <c r="A715" s="143"/>
      <c r="B715" s="143"/>
      <c r="D715" s="143"/>
      <c r="E715" s="143"/>
      <c r="F715" s="143"/>
      <c r="G715" s="143"/>
    </row>
    <row r="716" spans="1:7" x14ac:dyDescent="0.4">
      <c r="A716" s="143"/>
      <c r="B716" s="143"/>
      <c r="D716" s="143"/>
      <c r="E716" s="143"/>
      <c r="F716" s="143"/>
      <c r="G716" s="143"/>
    </row>
    <row r="717" spans="1:7" x14ac:dyDescent="0.4">
      <c r="A717" s="143"/>
      <c r="B717" s="143"/>
      <c r="D717" s="143"/>
      <c r="E717" s="143"/>
      <c r="F717" s="143"/>
      <c r="G717" s="143"/>
    </row>
    <row r="718" spans="1:7" x14ac:dyDescent="0.4">
      <c r="A718" s="143"/>
      <c r="B718" s="143"/>
      <c r="D718" s="143"/>
      <c r="E718" s="143"/>
      <c r="F718" s="143"/>
      <c r="G718" s="143"/>
    </row>
    <row r="719" spans="1:7" x14ac:dyDescent="0.4">
      <c r="A719" s="143"/>
      <c r="B719" s="143"/>
      <c r="D719" s="143"/>
      <c r="E719" s="143"/>
      <c r="F719" s="143"/>
      <c r="G719" s="143"/>
    </row>
    <row r="720" spans="1:7" x14ac:dyDescent="0.4">
      <c r="A720" s="143"/>
      <c r="B720" s="143"/>
      <c r="D720" s="143"/>
      <c r="E720" s="143"/>
      <c r="F720" s="143"/>
      <c r="G720" s="143"/>
    </row>
    <row r="721" spans="1:7" x14ac:dyDescent="0.4">
      <c r="A721" s="143"/>
      <c r="B721" s="143"/>
      <c r="D721" s="143"/>
      <c r="E721" s="143"/>
      <c r="F721" s="143"/>
      <c r="G721" s="143"/>
    </row>
    <row r="722" spans="1:7" x14ac:dyDescent="0.4">
      <c r="A722" s="143"/>
      <c r="B722" s="143"/>
      <c r="D722" s="143"/>
      <c r="E722" s="143"/>
      <c r="F722" s="143"/>
      <c r="G722" s="143"/>
    </row>
    <row r="723" spans="1:7" x14ac:dyDescent="0.4">
      <c r="A723" s="143"/>
      <c r="B723" s="143"/>
      <c r="D723" s="143"/>
      <c r="E723" s="143"/>
      <c r="F723" s="143"/>
      <c r="G723" s="143"/>
    </row>
    <row r="724" spans="1:7" x14ac:dyDescent="0.4">
      <c r="A724" s="143"/>
      <c r="B724" s="143"/>
      <c r="D724" s="143"/>
      <c r="E724" s="143"/>
      <c r="F724" s="143"/>
      <c r="G724" s="143"/>
    </row>
    <row r="725" spans="1:7" x14ac:dyDescent="0.4">
      <c r="A725" s="143"/>
      <c r="B725" s="143"/>
      <c r="D725" s="143"/>
      <c r="E725" s="143"/>
      <c r="F725" s="143"/>
      <c r="G725" s="143"/>
    </row>
    <row r="726" spans="1:7" x14ac:dyDescent="0.4">
      <c r="A726" s="143"/>
      <c r="B726" s="143"/>
      <c r="D726" s="143"/>
      <c r="E726" s="143"/>
      <c r="F726" s="143"/>
      <c r="G726" s="143"/>
    </row>
    <row r="727" spans="1:7" x14ac:dyDescent="0.4">
      <c r="A727" s="143"/>
      <c r="B727" s="143"/>
      <c r="D727" s="143"/>
      <c r="E727" s="143"/>
      <c r="F727" s="143"/>
      <c r="G727" s="143"/>
    </row>
    <row r="728" spans="1:7" x14ac:dyDescent="0.4">
      <c r="A728" s="143"/>
      <c r="B728" s="143"/>
      <c r="D728" s="143"/>
      <c r="E728" s="143"/>
      <c r="F728" s="143"/>
      <c r="G728" s="143"/>
    </row>
    <row r="729" spans="1:7" x14ac:dyDescent="0.4">
      <c r="A729" s="143"/>
      <c r="B729" s="143"/>
      <c r="D729" s="143"/>
      <c r="E729" s="143"/>
      <c r="F729" s="143"/>
      <c r="G729" s="143"/>
    </row>
    <row r="730" spans="1:7" x14ac:dyDescent="0.4">
      <c r="A730" s="143"/>
      <c r="B730" s="143"/>
      <c r="D730" s="143"/>
      <c r="E730" s="143"/>
      <c r="F730" s="143"/>
      <c r="G730" s="143"/>
    </row>
    <row r="731" spans="1:7" x14ac:dyDescent="0.4">
      <c r="A731" s="143"/>
      <c r="B731" s="143"/>
      <c r="D731" s="143"/>
      <c r="E731" s="143"/>
      <c r="F731" s="143"/>
      <c r="G731" s="143"/>
    </row>
    <row r="732" spans="1:7" x14ac:dyDescent="0.4">
      <c r="A732" s="143"/>
      <c r="B732" s="143"/>
      <c r="D732" s="143"/>
      <c r="E732" s="143"/>
      <c r="F732" s="143"/>
      <c r="G732" s="143"/>
    </row>
    <row r="733" spans="1:7" x14ac:dyDescent="0.4">
      <c r="A733" s="143"/>
      <c r="B733" s="143"/>
      <c r="D733" s="143"/>
      <c r="E733" s="143"/>
      <c r="F733" s="143"/>
      <c r="G733" s="143"/>
    </row>
    <row r="734" spans="1:7" x14ac:dyDescent="0.4">
      <c r="A734" s="143"/>
      <c r="B734" s="143"/>
      <c r="D734" s="143"/>
      <c r="E734" s="143"/>
      <c r="F734" s="143"/>
      <c r="G734" s="143"/>
    </row>
    <row r="735" spans="1:7" x14ac:dyDescent="0.4">
      <c r="A735" s="143"/>
      <c r="B735" s="143"/>
      <c r="D735" s="143"/>
      <c r="E735" s="143"/>
      <c r="F735" s="143"/>
      <c r="G735" s="143"/>
    </row>
    <row r="736" spans="1:7" x14ac:dyDescent="0.4">
      <c r="A736" s="143"/>
      <c r="B736" s="143"/>
      <c r="D736" s="143"/>
      <c r="E736" s="143"/>
      <c r="F736" s="143"/>
      <c r="G736" s="143"/>
    </row>
    <row r="737" spans="1:7" x14ac:dyDescent="0.4">
      <c r="A737" s="143"/>
      <c r="B737" s="143"/>
      <c r="D737" s="143"/>
      <c r="E737" s="143"/>
      <c r="F737" s="143"/>
      <c r="G737" s="143"/>
    </row>
    <row r="738" spans="1:7" x14ac:dyDescent="0.4">
      <c r="A738" s="143"/>
      <c r="B738" s="143"/>
      <c r="D738" s="143"/>
      <c r="E738" s="143"/>
      <c r="F738" s="143"/>
      <c r="G738" s="143"/>
    </row>
    <row r="739" spans="1:7" x14ac:dyDescent="0.4">
      <c r="A739" s="143"/>
      <c r="B739" s="143"/>
      <c r="D739" s="143"/>
      <c r="E739" s="143"/>
      <c r="F739" s="143"/>
      <c r="G739" s="143"/>
    </row>
    <row r="740" spans="1:7" x14ac:dyDescent="0.4">
      <c r="A740" s="143"/>
      <c r="B740" s="143"/>
      <c r="D740" s="143"/>
      <c r="E740" s="143"/>
      <c r="F740" s="143"/>
      <c r="G740" s="143"/>
    </row>
    <row r="741" spans="1:7" x14ac:dyDescent="0.4">
      <c r="A741" s="143"/>
      <c r="B741" s="143"/>
      <c r="D741" s="143"/>
      <c r="E741" s="143"/>
      <c r="F741" s="143"/>
      <c r="G741" s="143"/>
    </row>
    <row r="742" spans="1:7" x14ac:dyDescent="0.4">
      <c r="A742" s="143"/>
      <c r="B742" s="143"/>
      <c r="D742" s="143"/>
      <c r="E742" s="143"/>
      <c r="F742" s="143"/>
      <c r="G742" s="143"/>
    </row>
    <row r="743" spans="1:7" x14ac:dyDescent="0.4">
      <c r="A743" s="143"/>
      <c r="B743" s="143"/>
      <c r="D743" s="143"/>
      <c r="E743" s="143"/>
      <c r="F743" s="143"/>
      <c r="G743" s="143"/>
    </row>
    <row r="744" spans="1:7" x14ac:dyDescent="0.4">
      <c r="A744" s="143"/>
      <c r="B744" s="143"/>
      <c r="D744" s="143"/>
      <c r="E744" s="143"/>
      <c r="F744" s="143"/>
      <c r="G744" s="143"/>
    </row>
    <row r="745" spans="1:7" x14ac:dyDescent="0.4">
      <c r="A745" s="143"/>
      <c r="B745" s="143"/>
      <c r="D745" s="143"/>
      <c r="E745" s="143"/>
      <c r="F745" s="143"/>
      <c r="G745" s="143"/>
    </row>
    <row r="746" spans="1:7" x14ac:dyDescent="0.4">
      <c r="A746" s="143"/>
      <c r="B746" s="143"/>
      <c r="D746" s="143"/>
      <c r="E746" s="143"/>
      <c r="F746" s="143"/>
      <c r="G746" s="143"/>
    </row>
    <row r="747" spans="1:7" x14ac:dyDescent="0.4">
      <c r="A747" s="143"/>
      <c r="B747" s="143"/>
      <c r="D747" s="143"/>
      <c r="E747" s="143"/>
      <c r="F747" s="143"/>
      <c r="G747" s="143"/>
    </row>
    <row r="748" spans="1:7" x14ac:dyDescent="0.4">
      <c r="A748" s="143"/>
      <c r="B748" s="143"/>
      <c r="D748" s="143"/>
      <c r="E748" s="143"/>
      <c r="F748" s="143"/>
      <c r="G748" s="143"/>
    </row>
    <row r="749" spans="1:7" x14ac:dyDescent="0.4">
      <c r="A749" s="143"/>
      <c r="B749" s="143"/>
      <c r="D749" s="143"/>
      <c r="E749" s="143"/>
      <c r="F749" s="143"/>
      <c r="G749" s="143"/>
    </row>
    <row r="750" spans="1:7" x14ac:dyDescent="0.4">
      <c r="A750" s="143"/>
      <c r="B750" s="143"/>
      <c r="D750" s="143"/>
      <c r="E750" s="143"/>
      <c r="F750" s="143"/>
      <c r="G750" s="143"/>
    </row>
    <row r="751" spans="1:7" x14ac:dyDescent="0.4">
      <c r="A751" s="143"/>
      <c r="B751" s="143"/>
      <c r="D751" s="143"/>
      <c r="E751" s="143"/>
      <c r="F751" s="143"/>
      <c r="G751" s="143"/>
    </row>
    <row r="752" spans="1:7" x14ac:dyDescent="0.4">
      <c r="A752" s="143"/>
      <c r="B752" s="143"/>
      <c r="D752" s="143"/>
      <c r="E752" s="143"/>
      <c r="F752" s="143"/>
      <c r="G752" s="143"/>
    </row>
    <row r="753" spans="1:7" x14ac:dyDescent="0.4">
      <c r="A753" s="143"/>
      <c r="B753" s="143"/>
      <c r="D753" s="143"/>
      <c r="E753" s="143"/>
      <c r="F753" s="143"/>
      <c r="G753" s="143"/>
    </row>
    <row r="754" spans="1:7" x14ac:dyDescent="0.4">
      <c r="A754" s="143"/>
      <c r="B754" s="143"/>
      <c r="D754" s="143"/>
      <c r="E754" s="143"/>
      <c r="F754" s="143"/>
      <c r="G754" s="143"/>
    </row>
    <row r="755" spans="1:7" x14ac:dyDescent="0.4">
      <c r="A755" s="143"/>
      <c r="B755" s="143"/>
      <c r="D755" s="143"/>
      <c r="E755" s="143"/>
      <c r="F755" s="143"/>
      <c r="G755" s="143"/>
    </row>
    <row r="756" spans="1:7" x14ac:dyDescent="0.4">
      <c r="A756" s="143"/>
      <c r="B756" s="143"/>
      <c r="D756" s="143"/>
      <c r="E756" s="143"/>
      <c r="F756" s="143"/>
      <c r="G756" s="143"/>
    </row>
    <row r="757" spans="1:7" x14ac:dyDescent="0.4">
      <c r="A757" s="143"/>
      <c r="B757" s="143"/>
      <c r="D757" s="143"/>
      <c r="E757" s="143"/>
      <c r="F757" s="143"/>
      <c r="G757" s="143"/>
    </row>
    <row r="758" spans="1:7" x14ac:dyDescent="0.4">
      <c r="A758" s="143"/>
      <c r="B758" s="143"/>
      <c r="D758" s="143"/>
      <c r="E758" s="143"/>
      <c r="F758" s="143"/>
      <c r="G758" s="143"/>
    </row>
    <row r="759" spans="1:7" x14ac:dyDescent="0.4">
      <c r="A759" s="143"/>
      <c r="B759" s="143"/>
      <c r="D759" s="143"/>
      <c r="E759" s="143"/>
      <c r="F759" s="143"/>
      <c r="G759" s="143"/>
    </row>
    <row r="760" spans="1:7" x14ac:dyDescent="0.4">
      <c r="A760" s="143"/>
      <c r="B760" s="143"/>
      <c r="D760" s="143"/>
      <c r="E760" s="143"/>
      <c r="F760" s="143"/>
      <c r="G760" s="143"/>
    </row>
    <row r="761" spans="1:7" x14ac:dyDescent="0.4">
      <c r="A761" s="143"/>
      <c r="B761" s="143"/>
      <c r="D761" s="143"/>
      <c r="E761" s="143"/>
      <c r="F761" s="143"/>
      <c r="G761" s="143"/>
    </row>
    <row r="762" spans="1:7" x14ac:dyDescent="0.4">
      <c r="A762" s="143"/>
      <c r="B762" s="143"/>
      <c r="D762" s="143"/>
      <c r="E762" s="143"/>
      <c r="F762" s="143"/>
      <c r="G762" s="143"/>
    </row>
    <row r="763" spans="1:7" x14ac:dyDescent="0.4">
      <c r="A763" s="143"/>
      <c r="B763" s="143"/>
      <c r="D763" s="143"/>
      <c r="E763" s="143"/>
      <c r="F763" s="143"/>
      <c r="G763" s="143"/>
    </row>
    <row r="764" spans="1:7" x14ac:dyDescent="0.4">
      <c r="A764" s="143"/>
      <c r="B764" s="143"/>
      <c r="D764" s="143"/>
      <c r="E764" s="143"/>
      <c r="F764" s="143"/>
      <c r="G764" s="143"/>
    </row>
    <row r="765" spans="1:7" x14ac:dyDescent="0.4">
      <c r="A765" s="143"/>
      <c r="B765" s="143"/>
      <c r="D765" s="143"/>
      <c r="E765" s="143"/>
      <c r="F765" s="143"/>
      <c r="G765" s="143"/>
    </row>
    <row r="766" spans="1:7" x14ac:dyDescent="0.4">
      <c r="A766" s="143"/>
      <c r="B766" s="143"/>
      <c r="D766" s="143"/>
      <c r="E766" s="143"/>
      <c r="F766" s="143"/>
      <c r="G766" s="143"/>
    </row>
    <row r="767" spans="1:7" x14ac:dyDescent="0.4">
      <c r="A767" s="143"/>
      <c r="B767" s="143"/>
      <c r="D767" s="143"/>
      <c r="E767" s="143"/>
      <c r="F767" s="143"/>
      <c r="G767" s="143"/>
    </row>
    <row r="768" spans="1:7" x14ac:dyDescent="0.4">
      <c r="A768" s="143"/>
      <c r="B768" s="143"/>
      <c r="D768" s="143"/>
      <c r="E768" s="143"/>
      <c r="F768" s="143"/>
      <c r="G768" s="143"/>
    </row>
    <row r="769" spans="1:7" x14ac:dyDescent="0.4">
      <c r="A769" s="143"/>
      <c r="B769" s="143"/>
      <c r="D769" s="143"/>
      <c r="E769" s="143"/>
      <c r="F769" s="143"/>
      <c r="G769" s="143"/>
    </row>
    <row r="770" spans="1:7" x14ac:dyDescent="0.4">
      <c r="A770" s="143"/>
      <c r="B770" s="143"/>
      <c r="D770" s="143"/>
      <c r="E770" s="143"/>
      <c r="F770" s="143"/>
      <c r="G770" s="143"/>
    </row>
    <row r="771" spans="1:7" x14ac:dyDescent="0.4">
      <c r="A771" s="143"/>
      <c r="B771" s="143"/>
      <c r="D771" s="143"/>
      <c r="E771" s="143"/>
      <c r="F771" s="143"/>
      <c r="G771" s="143"/>
    </row>
    <row r="772" spans="1:7" x14ac:dyDescent="0.4">
      <c r="A772" s="143"/>
      <c r="B772" s="143"/>
      <c r="D772" s="143"/>
      <c r="E772" s="143"/>
      <c r="F772" s="143"/>
      <c r="G772" s="143"/>
    </row>
    <row r="773" spans="1:7" x14ac:dyDescent="0.4">
      <c r="A773" s="143"/>
      <c r="B773" s="143"/>
      <c r="D773" s="143"/>
      <c r="E773" s="143"/>
      <c r="F773" s="143"/>
      <c r="G773" s="143"/>
    </row>
    <row r="774" spans="1:7" x14ac:dyDescent="0.4">
      <c r="A774" s="143"/>
      <c r="B774" s="143"/>
      <c r="D774" s="143"/>
      <c r="E774" s="143"/>
      <c r="F774" s="143"/>
      <c r="G774" s="143"/>
    </row>
    <row r="775" spans="1:7" x14ac:dyDescent="0.4">
      <c r="A775" s="143"/>
      <c r="B775" s="143"/>
      <c r="D775" s="143"/>
      <c r="E775" s="143"/>
      <c r="F775" s="143"/>
      <c r="G775" s="143"/>
    </row>
    <row r="776" spans="1:7" x14ac:dyDescent="0.4">
      <c r="A776" s="143"/>
      <c r="B776" s="143"/>
      <c r="D776" s="143"/>
      <c r="E776" s="143"/>
      <c r="F776" s="143"/>
      <c r="G776" s="143"/>
    </row>
    <row r="777" spans="1:7" x14ac:dyDescent="0.4">
      <c r="A777" s="143"/>
      <c r="B777" s="143"/>
      <c r="D777" s="143"/>
      <c r="E777" s="143"/>
      <c r="F777" s="143"/>
      <c r="G777" s="143"/>
    </row>
    <row r="778" spans="1:7" x14ac:dyDescent="0.4">
      <c r="A778" s="143"/>
      <c r="B778" s="143"/>
      <c r="D778" s="143"/>
      <c r="E778" s="143"/>
      <c r="F778" s="143"/>
      <c r="G778" s="143"/>
    </row>
    <row r="779" spans="1:7" x14ac:dyDescent="0.4">
      <c r="A779" s="143"/>
      <c r="B779" s="143"/>
      <c r="D779" s="143"/>
      <c r="E779" s="143"/>
      <c r="F779" s="143"/>
      <c r="G779" s="143"/>
    </row>
    <row r="780" spans="1:7" x14ac:dyDescent="0.4">
      <c r="A780" s="143"/>
      <c r="B780" s="143"/>
      <c r="D780" s="143"/>
      <c r="E780" s="143"/>
      <c r="F780" s="143"/>
      <c r="G780" s="143"/>
    </row>
    <row r="781" spans="1:7" x14ac:dyDescent="0.4">
      <c r="A781" s="143"/>
      <c r="B781" s="143"/>
      <c r="D781" s="143"/>
      <c r="E781" s="143"/>
      <c r="F781" s="143"/>
      <c r="G781" s="143"/>
    </row>
    <row r="782" spans="1:7" x14ac:dyDescent="0.4">
      <c r="A782" s="143"/>
      <c r="B782" s="143"/>
      <c r="D782" s="143"/>
      <c r="E782" s="143"/>
      <c r="F782" s="143"/>
      <c r="G782" s="143"/>
    </row>
    <row r="783" spans="1:7" x14ac:dyDescent="0.4">
      <c r="A783" s="143"/>
      <c r="B783" s="143"/>
      <c r="D783" s="143"/>
      <c r="E783" s="143"/>
      <c r="F783" s="143"/>
      <c r="G783" s="143"/>
    </row>
    <row r="784" spans="1:7" x14ac:dyDescent="0.4">
      <c r="A784" s="143"/>
      <c r="B784" s="143"/>
      <c r="D784" s="143"/>
      <c r="E784" s="143"/>
      <c r="F784" s="143"/>
      <c r="G784" s="143"/>
    </row>
    <row r="785" spans="1:7" x14ac:dyDescent="0.4">
      <c r="A785" s="143"/>
      <c r="B785" s="143"/>
      <c r="D785" s="143"/>
      <c r="E785" s="143"/>
      <c r="F785" s="143"/>
      <c r="G785" s="143"/>
    </row>
    <row r="786" spans="1:7" x14ac:dyDescent="0.4">
      <c r="A786" s="143"/>
      <c r="B786" s="143"/>
      <c r="D786" s="143"/>
      <c r="E786" s="143"/>
      <c r="F786" s="143"/>
      <c r="G786" s="143"/>
    </row>
    <row r="787" spans="1:7" x14ac:dyDescent="0.4">
      <c r="A787" s="143"/>
      <c r="B787" s="143"/>
      <c r="D787" s="143"/>
      <c r="E787" s="143"/>
      <c r="F787" s="143"/>
      <c r="G787" s="143"/>
    </row>
    <row r="788" spans="1:7" x14ac:dyDescent="0.4">
      <c r="A788" s="143"/>
      <c r="B788" s="143"/>
      <c r="D788" s="143"/>
      <c r="E788" s="143"/>
      <c r="F788" s="143"/>
      <c r="G788" s="143"/>
    </row>
    <row r="789" spans="1:7" x14ac:dyDescent="0.4">
      <c r="A789" s="143"/>
      <c r="B789" s="143"/>
      <c r="D789" s="143"/>
      <c r="E789" s="143"/>
      <c r="F789" s="143"/>
      <c r="G789" s="143"/>
    </row>
    <row r="790" spans="1:7" x14ac:dyDescent="0.4">
      <c r="A790" s="143"/>
      <c r="B790" s="143"/>
      <c r="D790" s="143"/>
      <c r="E790" s="143"/>
      <c r="F790" s="143"/>
      <c r="G790" s="143"/>
    </row>
    <row r="791" spans="1:7" x14ac:dyDescent="0.4">
      <c r="A791" s="143"/>
      <c r="B791" s="143"/>
      <c r="D791" s="143"/>
      <c r="E791" s="143"/>
      <c r="F791" s="143"/>
      <c r="G791" s="143"/>
    </row>
    <row r="792" spans="1:7" x14ac:dyDescent="0.4">
      <c r="A792" s="143"/>
      <c r="B792" s="143"/>
      <c r="D792" s="143"/>
      <c r="E792" s="143"/>
      <c r="F792" s="143"/>
      <c r="G792" s="143"/>
    </row>
    <row r="793" spans="1:7" x14ac:dyDescent="0.4">
      <c r="A793" s="143"/>
      <c r="B793" s="143"/>
      <c r="D793" s="143"/>
      <c r="E793" s="143"/>
      <c r="F793" s="143"/>
      <c r="G793" s="143"/>
    </row>
    <row r="794" spans="1:7" x14ac:dyDescent="0.4">
      <c r="A794" s="143"/>
      <c r="B794" s="143"/>
      <c r="D794" s="143"/>
      <c r="E794" s="143"/>
      <c r="F794" s="143"/>
      <c r="G794" s="143"/>
    </row>
    <row r="795" spans="1:7" x14ac:dyDescent="0.4">
      <c r="A795" s="143"/>
      <c r="B795" s="143"/>
      <c r="D795" s="143"/>
      <c r="E795" s="143"/>
      <c r="F795" s="143"/>
      <c r="G795" s="143"/>
    </row>
    <row r="796" spans="1:7" x14ac:dyDescent="0.4">
      <c r="A796" s="143"/>
      <c r="B796" s="143"/>
      <c r="D796" s="143"/>
      <c r="E796" s="143"/>
      <c r="F796" s="143"/>
      <c r="G796" s="143"/>
    </row>
    <row r="797" spans="1:7" x14ac:dyDescent="0.4">
      <c r="A797" s="143"/>
      <c r="B797" s="143"/>
      <c r="D797" s="143"/>
      <c r="E797" s="143"/>
      <c r="F797" s="143"/>
      <c r="G797" s="143"/>
    </row>
    <row r="798" spans="1:7" x14ac:dyDescent="0.4">
      <c r="A798" s="143"/>
      <c r="B798" s="143"/>
      <c r="D798" s="143"/>
      <c r="E798" s="143"/>
      <c r="F798" s="143"/>
      <c r="G798" s="143"/>
    </row>
    <row r="799" spans="1:7" x14ac:dyDescent="0.4">
      <c r="A799" s="143"/>
      <c r="B799" s="143"/>
      <c r="D799" s="143"/>
      <c r="E799" s="143"/>
      <c r="F799" s="143"/>
      <c r="G799" s="143"/>
    </row>
    <row r="800" spans="1:7" x14ac:dyDescent="0.4">
      <c r="A800" s="143"/>
      <c r="B800" s="143"/>
      <c r="D800" s="143"/>
      <c r="E800" s="143"/>
      <c r="F800" s="143"/>
      <c r="G800" s="143"/>
    </row>
    <row r="801" spans="1:7" x14ac:dyDescent="0.4">
      <c r="A801" s="143"/>
      <c r="B801" s="143"/>
      <c r="D801" s="143"/>
      <c r="E801" s="143"/>
      <c r="F801" s="143"/>
      <c r="G801" s="143"/>
    </row>
    <row r="802" spans="1:7" x14ac:dyDescent="0.4">
      <c r="A802" s="143"/>
      <c r="B802" s="143"/>
      <c r="D802" s="143"/>
      <c r="E802" s="143"/>
      <c r="F802" s="143"/>
      <c r="G802" s="143"/>
    </row>
    <row r="803" spans="1:7" x14ac:dyDescent="0.4">
      <c r="A803" s="143"/>
      <c r="B803" s="143"/>
      <c r="D803" s="143"/>
      <c r="E803" s="143"/>
      <c r="F803" s="143"/>
      <c r="G803" s="143"/>
    </row>
    <row r="804" spans="1:7" x14ac:dyDescent="0.4">
      <c r="A804" s="143"/>
      <c r="B804" s="143"/>
      <c r="D804" s="143"/>
      <c r="E804" s="143"/>
      <c r="F804" s="143"/>
      <c r="G804" s="143"/>
    </row>
    <row r="805" spans="1:7" x14ac:dyDescent="0.4">
      <c r="A805" s="143"/>
      <c r="B805" s="143"/>
      <c r="D805" s="143"/>
      <c r="E805" s="143"/>
      <c r="F805" s="143"/>
      <c r="G805" s="143"/>
    </row>
    <row r="806" spans="1:7" x14ac:dyDescent="0.4">
      <c r="A806" s="143"/>
      <c r="B806" s="143"/>
      <c r="D806" s="143"/>
      <c r="E806" s="143"/>
      <c r="F806" s="143"/>
      <c r="G806" s="143"/>
    </row>
    <row r="807" spans="1:7" x14ac:dyDescent="0.4">
      <c r="A807" s="143"/>
      <c r="B807" s="143"/>
      <c r="D807" s="143"/>
      <c r="E807" s="143"/>
      <c r="F807" s="143"/>
      <c r="G807" s="143"/>
    </row>
    <row r="808" spans="1:7" x14ac:dyDescent="0.4">
      <c r="A808" s="143"/>
      <c r="B808" s="143"/>
      <c r="D808" s="143"/>
      <c r="E808" s="143"/>
      <c r="F808" s="143"/>
      <c r="G808" s="143"/>
    </row>
    <row r="809" spans="1:7" x14ac:dyDescent="0.4">
      <c r="A809" s="143"/>
      <c r="B809" s="143"/>
      <c r="D809" s="143"/>
      <c r="E809" s="143"/>
      <c r="F809" s="143"/>
      <c r="G809" s="143"/>
    </row>
    <row r="810" spans="1:7" x14ac:dyDescent="0.4">
      <c r="A810" s="143"/>
      <c r="B810" s="143"/>
      <c r="D810" s="143"/>
      <c r="E810" s="143"/>
      <c r="F810" s="143"/>
      <c r="G810" s="143"/>
    </row>
    <row r="811" spans="1:7" x14ac:dyDescent="0.4">
      <c r="A811" s="143"/>
      <c r="B811" s="143"/>
      <c r="D811" s="143"/>
      <c r="E811" s="143"/>
      <c r="F811" s="143"/>
      <c r="G811" s="143"/>
    </row>
    <row r="812" spans="1:7" x14ac:dyDescent="0.4">
      <c r="A812" s="143"/>
      <c r="B812" s="143"/>
      <c r="D812" s="143"/>
      <c r="E812" s="143"/>
      <c r="F812" s="143"/>
      <c r="G812" s="143"/>
    </row>
    <row r="813" spans="1:7" x14ac:dyDescent="0.4">
      <c r="A813" s="143"/>
      <c r="B813" s="143"/>
      <c r="D813" s="143"/>
      <c r="E813" s="143"/>
      <c r="F813" s="143"/>
      <c r="G813" s="143"/>
    </row>
    <row r="814" spans="1:7" x14ac:dyDescent="0.4">
      <c r="A814" s="143"/>
      <c r="B814" s="143"/>
      <c r="D814" s="143"/>
      <c r="E814" s="143"/>
      <c r="F814" s="143"/>
      <c r="G814" s="143"/>
    </row>
    <row r="815" spans="1:7" x14ac:dyDescent="0.4">
      <c r="A815" s="143"/>
      <c r="B815" s="143"/>
      <c r="D815" s="143"/>
      <c r="E815" s="143"/>
      <c r="F815" s="143"/>
      <c r="G815" s="143"/>
    </row>
    <row r="816" spans="1:7" x14ac:dyDescent="0.4">
      <c r="A816" s="143"/>
      <c r="B816" s="143"/>
      <c r="D816" s="143"/>
      <c r="E816" s="143"/>
      <c r="F816" s="143"/>
      <c r="G816" s="143"/>
    </row>
    <row r="817" spans="1:7" x14ac:dyDescent="0.4">
      <c r="A817" s="143"/>
      <c r="B817" s="143"/>
      <c r="D817" s="143"/>
      <c r="E817" s="143"/>
      <c r="F817" s="143"/>
      <c r="G817" s="143"/>
    </row>
    <row r="818" spans="1:7" x14ac:dyDescent="0.4">
      <c r="A818" s="143"/>
      <c r="B818" s="143"/>
      <c r="D818" s="143"/>
      <c r="E818" s="143"/>
      <c r="F818" s="143"/>
      <c r="G818" s="143"/>
    </row>
    <row r="819" spans="1:7" x14ac:dyDescent="0.4">
      <c r="A819" s="143"/>
      <c r="B819" s="143"/>
      <c r="D819" s="143"/>
      <c r="E819" s="143"/>
      <c r="F819" s="143"/>
      <c r="G819" s="143"/>
    </row>
    <row r="820" spans="1:7" x14ac:dyDescent="0.4">
      <c r="A820" s="143"/>
      <c r="B820" s="143"/>
      <c r="D820" s="143"/>
      <c r="E820" s="143"/>
      <c r="F820" s="143"/>
      <c r="G820" s="143"/>
    </row>
    <row r="821" spans="1:7" x14ac:dyDescent="0.4">
      <c r="A821" s="143"/>
      <c r="B821" s="143"/>
      <c r="D821" s="143"/>
      <c r="E821" s="143"/>
      <c r="F821" s="143"/>
      <c r="G821" s="143"/>
    </row>
    <row r="822" spans="1:7" x14ac:dyDescent="0.4">
      <c r="A822" s="143"/>
      <c r="B822" s="143"/>
      <c r="D822" s="143"/>
      <c r="E822" s="143"/>
      <c r="F822" s="143"/>
      <c r="G822" s="143"/>
    </row>
    <row r="823" spans="1:7" x14ac:dyDescent="0.4">
      <c r="A823" s="143"/>
      <c r="B823" s="143"/>
      <c r="D823" s="143"/>
      <c r="E823" s="143"/>
      <c r="F823" s="143"/>
      <c r="G823" s="143"/>
    </row>
    <row r="824" spans="1:7" x14ac:dyDescent="0.4">
      <c r="A824" s="143"/>
      <c r="B824" s="143"/>
      <c r="D824" s="143"/>
      <c r="E824" s="143"/>
      <c r="F824" s="143"/>
      <c r="G824" s="143"/>
    </row>
    <row r="825" spans="1:7" x14ac:dyDescent="0.4">
      <c r="A825" s="143"/>
      <c r="B825" s="143"/>
      <c r="D825" s="143"/>
      <c r="E825" s="143"/>
      <c r="F825" s="143"/>
      <c r="G825" s="143"/>
    </row>
    <row r="826" spans="1:7" x14ac:dyDescent="0.4">
      <c r="A826" s="143"/>
      <c r="B826" s="143"/>
      <c r="D826" s="143"/>
      <c r="E826" s="143"/>
      <c r="F826" s="143"/>
      <c r="G826" s="143"/>
    </row>
    <row r="827" spans="1:7" x14ac:dyDescent="0.4">
      <c r="A827" s="143"/>
      <c r="B827" s="143"/>
      <c r="D827" s="143"/>
      <c r="E827" s="143"/>
      <c r="F827" s="143"/>
      <c r="G827" s="143"/>
    </row>
    <row r="828" spans="1:7" x14ac:dyDescent="0.4">
      <c r="A828" s="143"/>
      <c r="B828" s="143"/>
      <c r="D828" s="143"/>
      <c r="E828" s="143"/>
      <c r="F828" s="143"/>
      <c r="G828" s="143"/>
    </row>
    <row r="829" spans="1:7" x14ac:dyDescent="0.4">
      <c r="A829" s="143"/>
      <c r="B829" s="143"/>
      <c r="D829" s="143"/>
      <c r="E829" s="143"/>
      <c r="F829" s="143"/>
      <c r="G829" s="143"/>
    </row>
    <row r="830" spans="1:7" x14ac:dyDescent="0.4">
      <c r="A830" s="143"/>
      <c r="B830" s="143"/>
      <c r="D830" s="143"/>
      <c r="E830" s="143"/>
      <c r="F830" s="143"/>
      <c r="G830" s="143"/>
    </row>
    <row r="831" spans="1:7" x14ac:dyDescent="0.4">
      <c r="A831" s="143"/>
      <c r="B831" s="143"/>
      <c r="D831" s="143"/>
      <c r="E831" s="143"/>
      <c r="F831" s="143"/>
      <c r="G831" s="143"/>
    </row>
    <row r="832" spans="1:7" x14ac:dyDescent="0.4">
      <c r="A832" s="143"/>
      <c r="B832" s="143"/>
      <c r="D832" s="143"/>
      <c r="E832" s="143"/>
      <c r="F832" s="143"/>
      <c r="G832" s="143"/>
    </row>
    <row r="833" spans="1:7" x14ac:dyDescent="0.4">
      <c r="A833" s="143"/>
      <c r="B833" s="143"/>
      <c r="D833" s="143"/>
      <c r="E833" s="143"/>
      <c r="F833" s="143"/>
      <c r="G833" s="143"/>
    </row>
    <row r="834" spans="1:7" x14ac:dyDescent="0.4">
      <c r="A834" s="143"/>
      <c r="B834" s="143"/>
      <c r="D834" s="143"/>
      <c r="E834" s="143"/>
      <c r="F834" s="143"/>
      <c r="G834" s="143"/>
    </row>
    <row r="835" spans="1:7" x14ac:dyDescent="0.4">
      <c r="A835" s="143"/>
      <c r="B835" s="143"/>
      <c r="D835" s="143"/>
      <c r="E835" s="143"/>
      <c r="F835" s="143"/>
      <c r="G835" s="143"/>
    </row>
    <row r="836" spans="1:7" x14ac:dyDescent="0.4">
      <c r="A836" s="143"/>
      <c r="B836" s="143"/>
      <c r="D836" s="143"/>
      <c r="E836" s="143"/>
      <c r="F836" s="143"/>
      <c r="G836" s="143"/>
    </row>
    <row r="837" spans="1:7" x14ac:dyDescent="0.4">
      <c r="A837" s="143"/>
      <c r="B837" s="143"/>
      <c r="D837" s="143"/>
      <c r="E837" s="143"/>
      <c r="F837" s="143"/>
      <c r="G837" s="143"/>
    </row>
    <row r="838" spans="1:7" x14ac:dyDescent="0.4">
      <c r="A838" s="143"/>
      <c r="B838" s="143"/>
      <c r="D838" s="143"/>
      <c r="E838" s="143"/>
      <c r="F838" s="143"/>
      <c r="G838" s="143"/>
    </row>
    <row r="839" spans="1:7" x14ac:dyDescent="0.4">
      <c r="A839" s="143"/>
      <c r="B839" s="143"/>
      <c r="D839" s="143"/>
      <c r="E839" s="143"/>
      <c r="F839" s="143"/>
      <c r="G839" s="143"/>
    </row>
    <row r="840" spans="1:7" x14ac:dyDescent="0.4">
      <c r="A840" s="143"/>
      <c r="B840" s="143"/>
      <c r="D840" s="143"/>
      <c r="E840" s="143"/>
      <c r="F840" s="143"/>
      <c r="G840" s="143"/>
    </row>
    <row r="841" spans="1:7" x14ac:dyDescent="0.4">
      <c r="A841" s="143"/>
      <c r="B841" s="143"/>
      <c r="D841" s="143"/>
      <c r="E841" s="143"/>
      <c r="F841" s="143"/>
      <c r="G841" s="143"/>
    </row>
    <row r="842" spans="1:7" x14ac:dyDescent="0.4">
      <c r="A842" s="143"/>
      <c r="B842" s="143"/>
      <c r="D842" s="143"/>
      <c r="E842" s="143"/>
      <c r="F842" s="143"/>
      <c r="G842" s="143"/>
    </row>
    <row r="843" spans="1:7" x14ac:dyDescent="0.4">
      <c r="A843" s="143"/>
      <c r="B843" s="143"/>
      <c r="D843" s="143"/>
      <c r="E843" s="143"/>
      <c r="F843" s="143"/>
      <c r="G843" s="143"/>
    </row>
    <row r="844" spans="1:7" x14ac:dyDescent="0.4">
      <c r="A844" s="143"/>
      <c r="B844" s="143"/>
      <c r="D844" s="143"/>
      <c r="E844" s="143"/>
      <c r="F844" s="143"/>
      <c r="G844" s="143"/>
    </row>
    <row r="845" spans="1:7" x14ac:dyDescent="0.4">
      <c r="A845" s="143"/>
      <c r="B845" s="143"/>
      <c r="D845" s="143"/>
      <c r="E845" s="143"/>
      <c r="F845" s="143"/>
      <c r="G845" s="143"/>
    </row>
    <row r="846" spans="1:7" x14ac:dyDescent="0.4">
      <c r="A846" s="143"/>
      <c r="B846" s="143"/>
      <c r="D846" s="143"/>
      <c r="E846" s="143"/>
      <c r="F846" s="143"/>
      <c r="G846" s="143"/>
    </row>
    <row r="847" spans="1:7" x14ac:dyDescent="0.4">
      <c r="A847" s="143"/>
      <c r="B847" s="143"/>
      <c r="D847" s="143"/>
      <c r="E847" s="143"/>
      <c r="F847" s="143"/>
      <c r="G847" s="143"/>
    </row>
    <row r="848" spans="1:7" x14ac:dyDescent="0.4">
      <c r="A848" s="143"/>
      <c r="B848" s="143"/>
      <c r="D848" s="143"/>
      <c r="E848" s="143"/>
      <c r="F848" s="143"/>
      <c r="G848" s="143"/>
    </row>
    <row r="849" spans="1:7" x14ac:dyDescent="0.4">
      <c r="A849" s="143"/>
      <c r="B849" s="143"/>
      <c r="D849" s="143"/>
      <c r="E849" s="143"/>
      <c r="F849" s="143"/>
      <c r="G849" s="143"/>
    </row>
    <row r="850" spans="1:7" x14ac:dyDescent="0.4">
      <c r="A850" s="143"/>
      <c r="B850" s="143"/>
      <c r="D850" s="143"/>
      <c r="E850" s="143"/>
      <c r="F850" s="143"/>
      <c r="G850" s="143"/>
    </row>
    <row r="851" spans="1:7" x14ac:dyDescent="0.4">
      <c r="A851" s="143"/>
      <c r="B851" s="143"/>
      <c r="D851" s="143"/>
      <c r="E851" s="143"/>
      <c r="F851" s="143"/>
      <c r="G851" s="143"/>
    </row>
    <row r="852" spans="1:7" x14ac:dyDescent="0.4">
      <c r="A852" s="143"/>
      <c r="B852" s="143"/>
      <c r="D852" s="143"/>
      <c r="E852" s="143"/>
      <c r="F852" s="143"/>
      <c r="G852" s="143"/>
    </row>
    <row r="853" spans="1:7" x14ac:dyDescent="0.4">
      <c r="A853" s="143"/>
      <c r="B853" s="143"/>
      <c r="D853" s="143"/>
      <c r="E853" s="143"/>
      <c r="F853" s="143"/>
      <c r="G853" s="143"/>
    </row>
    <row r="854" spans="1:7" x14ac:dyDescent="0.4">
      <c r="A854" s="143"/>
      <c r="B854" s="143"/>
      <c r="D854" s="143"/>
      <c r="E854" s="143"/>
      <c r="F854" s="143"/>
      <c r="G854" s="143"/>
    </row>
    <row r="855" spans="1:7" x14ac:dyDescent="0.4">
      <c r="A855" s="143"/>
      <c r="B855" s="143"/>
      <c r="D855" s="143"/>
      <c r="E855" s="143"/>
      <c r="F855" s="143"/>
      <c r="G855" s="143"/>
    </row>
    <row r="856" spans="1:7" x14ac:dyDescent="0.4">
      <c r="A856" s="143"/>
      <c r="B856" s="143"/>
      <c r="D856" s="143"/>
      <c r="E856" s="143"/>
      <c r="F856" s="143"/>
      <c r="G856" s="143"/>
    </row>
    <row r="857" spans="1:7" x14ac:dyDescent="0.4">
      <c r="A857" s="143"/>
      <c r="B857" s="143"/>
      <c r="D857" s="143"/>
      <c r="E857" s="143"/>
      <c r="F857" s="143"/>
      <c r="G857" s="143"/>
    </row>
    <row r="858" spans="1:7" x14ac:dyDescent="0.4">
      <c r="A858" s="143"/>
      <c r="B858" s="143"/>
      <c r="D858" s="143"/>
      <c r="E858" s="143"/>
      <c r="F858" s="143"/>
      <c r="G858" s="143"/>
    </row>
    <row r="859" spans="1:7" x14ac:dyDescent="0.4">
      <c r="A859" s="143"/>
      <c r="B859" s="143"/>
      <c r="D859" s="143"/>
      <c r="E859" s="143"/>
      <c r="F859" s="143"/>
      <c r="G859" s="143"/>
    </row>
    <row r="860" spans="1:7" x14ac:dyDescent="0.4">
      <c r="A860" s="143"/>
      <c r="B860" s="143"/>
      <c r="D860" s="143"/>
      <c r="E860" s="143"/>
      <c r="F860" s="143"/>
      <c r="G860" s="143"/>
    </row>
    <row r="861" spans="1:7" x14ac:dyDescent="0.4">
      <c r="A861" s="143"/>
      <c r="B861" s="143"/>
      <c r="D861" s="143"/>
      <c r="E861" s="143"/>
      <c r="F861" s="143"/>
      <c r="G861" s="143"/>
    </row>
    <row r="862" spans="1:7" x14ac:dyDescent="0.4">
      <c r="A862" s="143"/>
      <c r="B862" s="143"/>
      <c r="D862" s="143"/>
      <c r="E862" s="143"/>
      <c r="F862" s="143"/>
      <c r="G862" s="143"/>
    </row>
    <row r="863" spans="1:7" x14ac:dyDescent="0.4">
      <c r="A863" s="143"/>
      <c r="B863" s="143"/>
      <c r="D863" s="143"/>
      <c r="E863" s="143"/>
      <c r="F863" s="143"/>
      <c r="G863" s="143"/>
    </row>
    <row r="864" spans="1:7" x14ac:dyDescent="0.4">
      <c r="A864" s="143"/>
      <c r="B864" s="143"/>
      <c r="D864" s="143"/>
      <c r="E864" s="143"/>
      <c r="F864" s="143"/>
      <c r="G864" s="143"/>
    </row>
    <row r="865" spans="1:7" x14ac:dyDescent="0.4">
      <c r="A865" s="143"/>
      <c r="B865" s="143"/>
      <c r="D865" s="143"/>
      <c r="E865" s="143"/>
      <c r="F865" s="143"/>
      <c r="G865" s="143"/>
    </row>
    <row r="866" spans="1:7" x14ac:dyDescent="0.4">
      <c r="A866" s="143"/>
      <c r="B866" s="143"/>
      <c r="D866" s="143"/>
      <c r="E866" s="143"/>
      <c r="F866" s="143"/>
      <c r="G866" s="143"/>
    </row>
    <row r="867" spans="1:7" x14ac:dyDescent="0.4">
      <c r="A867" s="143"/>
      <c r="B867" s="143"/>
      <c r="D867" s="143"/>
      <c r="E867" s="143"/>
      <c r="F867" s="143"/>
      <c r="G867" s="143"/>
    </row>
    <row r="868" spans="1:7" x14ac:dyDescent="0.4">
      <c r="A868" s="143"/>
      <c r="B868" s="143"/>
      <c r="D868" s="143"/>
      <c r="E868" s="143"/>
      <c r="F868" s="143"/>
      <c r="G868" s="143"/>
    </row>
    <row r="869" spans="1:7" x14ac:dyDescent="0.4">
      <c r="A869" s="143"/>
      <c r="B869" s="143"/>
      <c r="D869" s="143"/>
      <c r="E869" s="143"/>
      <c r="F869" s="143"/>
      <c r="G869" s="143"/>
    </row>
    <row r="870" spans="1:7" x14ac:dyDescent="0.4">
      <c r="A870" s="143"/>
      <c r="B870" s="143"/>
      <c r="D870" s="143"/>
      <c r="E870" s="143"/>
      <c r="F870" s="143"/>
      <c r="G870" s="143"/>
    </row>
    <row r="871" spans="1:7" x14ac:dyDescent="0.4">
      <c r="A871" s="143"/>
      <c r="B871" s="143"/>
      <c r="D871" s="143"/>
      <c r="E871" s="143"/>
      <c r="F871" s="143"/>
      <c r="G871" s="143"/>
    </row>
    <row r="872" spans="1:7" x14ac:dyDescent="0.4">
      <c r="A872" s="143"/>
      <c r="B872" s="143"/>
      <c r="D872" s="143"/>
      <c r="E872" s="143"/>
      <c r="F872" s="143"/>
      <c r="G872" s="143"/>
    </row>
    <row r="873" spans="1:7" x14ac:dyDescent="0.4">
      <c r="A873" s="143"/>
      <c r="B873" s="143"/>
      <c r="D873" s="143"/>
      <c r="E873" s="143"/>
      <c r="F873" s="143"/>
      <c r="G873" s="143"/>
    </row>
    <row r="874" spans="1:7" x14ac:dyDescent="0.4">
      <c r="A874" s="143"/>
      <c r="B874" s="143"/>
      <c r="D874" s="143"/>
      <c r="E874" s="143"/>
      <c r="F874" s="143"/>
      <c r="G874" s="143"/>
    </row>
    <row r="875" spans="1:7" x14ac:dyDescent="0.4">
      <c r="A875" s="143"/>
      <c r="B875" s="143"/>
      <c r="D875" s="143"/>
      <c r="E875" s="143"/>
      <c r="F875" s="143"/>
      <c r="G875" s="143"/>
    </row>
    <row r="876" spans="1:7" x14ac:dyDescent="0.4">
      <c r="A876" s="143"/>
      <c r="B876" s="143"/>
      <c r="D876" s="143"/>
      <c r="E876" s="143"/>
      <c r="F876" s="143"/>
      <c r="G876" s="143"/>
    </row>
    <row r="877" spans="1:7" x14ac:dyDescent="0.4">
      <c r="A877" s="143"/>
      <c r="B877" s="143"/>
      <c r="D877" s="143"/>
      <c r="E877" s="143"/>
      <c r="F877" s="143"/>
      <c r="G877" s="143"/>
    </row>
    <row r="878" spans="1:7" x14ac:dyDescent="0.4">
      <c r="A878" s="143"/>
      <c r="B878" s="143"/>
      <c r="D878" s="143"/>
      <c r="E878" s="143"/>
      <c r="F878" s="143"/>
      <c r="G878" s="143"/>
    </row>
    <row r="879" spans="1:7" x14ac:dyDescent="0.4">
      <c r="A879" s="143"/>
      <c r="B879" s="143"/>
      <c r="D879" s="143"/>
      <c r="E879" s="143"/>
      <c r="F879" s="143"/>
      <c r="G879" s="143"/>
    </row>
    <row r="880" spans="1:7" x14ac:dyDescent="0.4">
      <c r="A880" s="143"/>
      <c r="B880" s="143"/>
      <c r="D880" s="143"/>
      <c r="E880" s="143"/>
      <c r="F880" s="143"/>
      <c r="G880" s="143"/>
    </row>
    <row r="881" spans="1:7" x14ac:dyDescent="0.4">
      <c r="A881" s="143"/>
      <c r="B881" s="143"/>
      <c r="D881" s="143"/>
      <c r="E881" s="143"/>
      <c r="F881" s="143"/>
      <c r="G881" s="143"/>
    </row>
    <row r="882" spans="1:7" x14ac:dyDescent="0.4">
      <c r="A882" s="143"/>
      <c r="B882" s="143"/>
      <c r="D882" s="143"/>
      <c r="E882" s="143"/>
      <c r="F882" s="143"/>
      <c r="G882" s="143"/>
    </row>
    <row r="883" spans="1:7" x14ac:dyDescent="0.4">
      <c r="A883" s="143"/>
      <c r="B883" s="143"/>
      <c r="D883" s="143"/>
      <c r="E883" s="143"/>
      <c r="F883" s="143"/>
      <c r="G883" s="143"/>
    </row>
    <row r="884" spans="1:7" x14ac:dyDescent="0.4">
      <c r="A884" s="143"/>
      <c r="B884" s="143"/>
      <c r="D884" s="143"/>
      <c r="E884" s="143"/>
      <c r="F884" s="143"/>
      <c r="G884" s="143"/>
    </row>
    <row r="885" spans="1:7" x14ac:dyDescent="0.4">
      <c r="A885" s="143"/>
      <c r="B885" s="143"/>
      <c r="D885" s="143"/>
      <c r="E885" s="143"/>
      <c r="F885" s="143"/>
      <c r="G885" s="143"/>
    </row>
    <row r="886" spans="1:7" x14ac:dyDescent="0.4">
      <c r="A886" s="143"/>
      <c r="B886" s="143"/>
      <c r="D886" s="143"/>
      <c r="E886" s="143"/>
      <c r="F886" s="143"/>
      <c r="G886" s="143"/>
    </row>
    <row r="887" spans="1:7" x14ac:dyDescent="0.4">
      <c r="A887" s="143"/>
      <c r="B887" s="143"/>
      <c r="D887" s="143"/>
      <c r="E887" s="143"/>
      <c r="F887" s="143"/>
      <c r="G887" s="143"/>
    </row>
    <row r="888" spans="1:7" x14ac:dyDescent="0.4">
      <c r="A888" s="143"/>
      <c r="B888" s="143"/>
      <c r="D888" s="143"/>
      <c r="E888" s="143"/>
      <c r="F888" s="143"/>
      <c r="G888" s="143"/>
    </row>
    <row r="889" spans="1:7" x14ac:dyDescent="0.4">
      <c r="A889" s="143"/>
      <c r="B889" s="143"/>
      <c r="D889" s="143"/>
      <c r="E889" s="143"/>
      <c r="F889" s="143"/>
      <c r="G889" s="143"/>
    </row>
    <row r="890" spans="1:7" x14ac:dyDescent="0.4">
      <c r="A890" s="143"/>
      <c r="B890" s="143"/>
      <c r="D890" s="143"/>
      <c r="E890" s="143"/>
      <c r="F890" s="143"/>
      <c r="G890" s="143"/>
    </row>
    <row r="891" spans="1:7" x14ac:dyDescent="0.4">
      <c r="A891" s="143"/>
      <c r="B891" s="143"/>
      <c r="D891" s="143"/>
      <c r="E891" s="143"/>
      <c r="F891" s="143"/>
      <c r="G891" s="143"/>
    </row>
    <row r="892" spans="1:7" x14ac:dyDescent="0.4">
      <c r="A892" s="143"/>
      <c r="B892" s="143"/>
      <c r="D892" s="143"/>
      <c r="E892" s="143"/>
      <c r="F892" s="143"/>
      <c r="G892" s="143"/>
    </row>
    <row r="893" spans="1:7" x14ac:dyDescent="0.4">
      <c r="A893" s="143"/>
      <c r="B893" s="143"/>
      <c r="D893" s="143"/>
      <c r="E893" s="143"/>
      <c r="F893" s="143"/>
      <c r="G893" s="143"/>
    </row>
    <row r="894" spans="1:7" x14ac:dyDescent="0.4">
      <c r="A894" s="143"/>
      <c r="B894" s="143"/>
      <c r="D894" s="143"/>
      <c r="E894" s="143"/>
      <c r="F894" s="143"/>
      <c r="G894" s="143"/>
    </row>
    <row r="895" spans="1:7" x14ac:dyDescent="0.4">
      <c r="A895" s="143"/>
      <c r="B895" s="143"/>
      <c r="D895" s="143"/>
      <c r="E895" s="143"/>
      <c r="F895" s="143"/>
      <c r="G895" s="143"/>
    </row>
    <row r="896" spans="1:7" x14ac:dyDescent="0.4">
      <c r="A896" s="143"/>
      <c r="B896" s="143"/>
      <c r="D896" s="143"/>
      <c r="E896" s="143"/>
      <c r="F896" s="143"/>
      <c r="G896" s="143"/>
    </row>
    <row r="897" spans="1:7" x14ac:dyDescent="0.4">
      <c r="A897" s="143"/>
      <c r="B897" s="143"/>
      <c r="D897" s="143"/>
      <c r="E897" s="143"/>
      <c r="F897" s="143"/>
      <c r="G897" s="143"/>
    </row>
    <row r="898" spans="1:7" x14ac:dyDescent="0.4">
      <c r="A898" s="143"/>
      <c r="B898" s="143"/>
      <c r="D898" s="143"/>
      <c r="E898" s="143"/>
      <c r="F898" s="143"/>
      <c r="G898" s="143"/>
    </row>
    <row r="899" spans="1:7" x14ac:dyDescent="0.4">
      <c r="A899" s="143"/>
      <c r="B899" s="143"/>
      <c r="D899" s="143"/>
      <c r="E899" s="143"/>
      <c r="F899" s="143"/>
      <c r="G899" s="143"/>
    </row>
    <row r="900" spans="1:7" x14ac:dyDescent="0.4">
      <c r="A900" s="143"/>
      <c r="B900" s="143"/>
      <c r="D900" s="143"/>
      <c r="E900" s="143"/>
      <c r="F900" s="143"/>
      <c r="G900" s="143"/>
    </row>
    <row r="901" spans="1:7" x14ac:dyDescent="0.4">
      <c r="A901" s="143"/>
      <c r="B901" s="143"/>
      <c r="D901" s="143"/>
      <c r="E901" s="143"/>
      <c r="F901" s="143"/>
      <c r="G901" s="143"/>
    </row>
    <row r="902" spans="1:7" x14ac:dyDescent="0.4">
      <c r="A902" s="143"/>
      <c r="B902" s="143"/>
      <c r="D902" s="143"/>
      <c r="E902" s="143"/>
      <c r="F902" s="143"/>
      <c r="G902" s="143"/>
    </row>
    <row r="903" spans="1:7" x14ac:dyDescent="0.4">
      <c r="A903" s="143"/>
      <c r="B903" s="143"/>
      <c r="D903" s="143"/>
      <c r="E903" s="143"/>
      <c r="F903" s="143"/>
      <c r="G903" s="143"/>
    </row>
    <row r="904" spans="1:7" x14ac:dyDescent="0.4">
      <c r="A904" s="143"/>
      <c r="B904" s="143"/>
      <c r="D904" s="143"/>
      <c r="E904" s="143"/>
      <c r="F904" s="143"/>
      <c r="G904" s="143"/>
    </row>
    <row r="905" spans="1:7" x14ac:dyDescent="0.4">
      <c r="A905" s="143"/>
      <c r="B905" s="143"/>
      <c r="D905" s="143"/>
      <c r="E905" s="143"/>
      <c r="F905" s="143"/>
      <c r="G905" s="143"/>
    </row>
    <row r="906" spans="1:7" x14ac:dyDescent="0.4">
      <c r="A906" s="143"/>
      <c r="B906" s="143"/>
      <c r="D906" s="143"/>
      <c r="E906" s="143"/>
      <c r="F906" s="143"/>
      <c r="G906" s="143"/>
    </row>
    <row r="907" spans="1:7" x14ac:dyDescent="0.4">
      <c r="A907" s="143"/>
      <c r="B907" s="143"/>
      <c r="D907" s="143"/>
      <c r="E907" s="143"/>
      <c r="F907" s="143"/>
      <c r="G907" s="143"/>
    </row>
    <row r="908" spans="1:7" x14ac:dyDescent="0.4">
      <c r="A908" s="143"/>
      <c r="B908" s="143"/>
      <c r="D908" s="143"/>
      <c r="E908" s="143"/>
      <c r="F908" s="143"/>
      <c r="G908" s="143"/>
    </row>
    <row r="909" spans="1:7" x14ac:dyDescent="0.4">
      <c r="A909" s="143"/>
      <c r="B909" s="143"/>
      <c r="D909" s="143"/>
      <c r="E909" s="143"/>
      <c r="F909" s="143"/>
      <c r="G909" s="143"/>
    </row>
    <row r="910" spans="1:7" x14ac:dyDescent="0.4">
      <c r="A910" s="143"/>
      <c r="B910" s="143"/>
      <c r="D910" s="143"/>
      <c r="E910" s="143"/>
      <c r="F910" s="143"/>
      <c r="G910" s="143"/>
    </row>
    <row r="911" spans="1:7" x14ac:dyDescent="0.4">
      <c r="A911" s="143"/>
      <c r="B911" s="143"/>
      <c r="D911" s="143"/>
      <c r="E911" s="143"/>
      <c r="F911" s="143"/>
      <c r="G911" s="143"/>
    </row>
    <row r="912" spans="1:7" x14ac:dyDescent="0.4">
      <c r="A912" s="143"/>
      <c r="B912" s="143"/>
      <c r="D912" s="143"/>
      <c r="E912" s="143"/>
      <c r="F912" s="143"/>
      <c r="G912" s="143"/>
    </row>
    <row r="913" spans="1:7" x14ac:dyDescent="0.4">
      <c r="A913" s="143"/>
      <c r="B913" s="143"/>
      <c r="D913" s="143"/>
      <c r="E913" s="143"/>
      <c r="F913" s="143"/>
      <c r="G913" s="143"/>
    </row>
    <row r="914" spans="1:7" x14ac:dyDescent="0.4">
      <c r="A914" s="143"/>
      <c r="B914" s="143"/>
      <c r="D914" s="143"/>
      <c r="E914" s="143"/>
      <c r="F914" s="143"/>
      <c r="G914" s="143"/>
    </row>
    <row r="915" spans="1:7" x14ac:dyDescent="0.4">
      <c r="A915" s="143"/>
      <c r="B915" s="143"/>
      <c r="D915" s="143"/>
      <c r="E915" s="143"/>
      <c r="F915" s="143"/>
      <c r="G915" s="143"/>
    </row>
    <row r="916" spans="1:7" x14ac:dyDescent="0.4">
      <c r="A916" s="143"/>
      <c r="B916" s="143"/>
      <c r="D916" s="143"/>
      <c r="E916" s="143"/>
      <c r="F916" s="143"/>
      <c r="G916" s="143"/>
    </row>
    <row r="917" spans="1:7" x14ac:dyDescent="0.4">
      <c r="A917" s="143"/>
      <c r="B917" s="143"/>
      <c r="D917" s="143"/>
      <c r="E917" s="143"/>
      <c r="F917" s="143"/>
      <c r="G917" s="143"/>
    </row>
    <row r="918" spans="1:7" x14ac:dyDescent="0.4">
      <c r="A918" s="143"/>
      <c r="B918" s="143"/>
      <c r="D918" s="143"/>
      <c r="E918" s="143"/>
      <c r="F918" s="143"/>
      <c r="G918" s="143"/>
    </row>
    <row r="919" spans="1:7" x14ac:dyDescent="0.4">
      <c r="A919" s="143"/>
      <c r="B919" s="143"/>
      <c r="D919" s="143"/>
      <c r="E919" s="143"/>
      <c r="F919" s="143"/>
      <c r="G919" s="143"/>
    </row>
    <row r="920" spans="1:7" x14ac:dyDescent="0.4">
      <c r="A920" s="143"/>
      <c r="B920" s="143"/>
      <c r="D920" s="143"/>
      <c r="E920" s="143"/>
      <c r="F920" s="143"/>
      <c r="G920" s="143"/>
    </row>
    <row r="921" spans="1:7" x14ac:dyDescent="0.4">
      <c r="A921" s="143"/>
      <c r="B921" s="143"/>
      <c r="D921" s="143"/>
      <c r="E921" s="143"/>
      <c r="F921" s="143"/>
      <c r="G921" s="143"/>
    </row>
    <row r="922" spans="1:7" x14ac:dyDescent="0.4">
      <c r="A922" s="143"/>
      <c r="B922" s="143"/>
      <c r="D922" s="143"/>
      <c r="E922" s="143"/>
      <c r="F922" s="143"/>
      <c r="G922" s="143"/>
    </row>
    <row r="923" spans="1:7" x14ac:dyDescent="0.4">
      <c r="A923" s="143"/>
      <c r="B923" s="143"/>
      <c r="D923" s="143"/>
      <c r="E923" s="143"/>
      <c r="F923" s="143"/>
      <c r="G923" s="143"/>
    </row>
    <row r="924" spans="1:7" x14ac:dyDescent="0.4">
      <c r="A924" s="143"/>
      <c r="B924" s="143"/>
      <c r="D924" s="143"/>
      <c r="E924" s="143"/>
      <c r="F924" s="143"/>
      <c r="G924" s="143"/>
    </row>
    <row r="925" spans="1:7" x14ac:dyDescent="0.4">
      <c r="A925" s="143"/>
      <c r="B925" s="143"/>
      <c r="D925" s="143"/>
      <c r="E925" s="143"/>
      <c r="F925" s="143"/>
      <c r="G925" s="143"/>
    </row>
    <row r="926" spans="1:7" x14ac:dyDescent="0.4">
      <c r="A926" s="143"/>
      <c r="B926" s="143"/>
      <c r="D926" s="143"/>
      <c r="E926" s="143"/>
      <c r="F926" s="143"/>
      <c r="G926" s="143"/>
    </row>
    <row r="927" spans="1:7" x14ac:dyDescent="0.4">
      <c r="A927" s="143"/>
      <c r="B927" s="143"/>
      <c r="D927" s="143"/>
      <c r="E927" s="143"/>
      <c r="F927" s="143"/>
      <c r="G927" s="143"/>
    </row>
    <row r="928" spans="1:7" x14ac:dyDescent="0.4">
      <c r="A928" s="143"/>
      <c r="B928" s="143"/>
      <c r="D928" s="143"/>
      <c r="E928" s="143"/>
      <c r="F928" s="143"/>
      <c r="G928" s="143"/>
    </row>
    <row r="929" spans="1:7" x14ac:dyDescent="0.4">
      <c r="A929" s="143"/>
      <c r="B929" s="143"/>
      <c r="D929" s="143"/>
      <c r="E929" s="143"/>
      <c r="F929" s="143"/>
      <c r="G929" s="143"/>
    </row>
    <row r="930" spans="1:7" x14ac:dyDescent="0.4">
      <c r="A930" s="143"/>
      <c r="B930" s="143"/>
      <c r="D930" s="143"/>
      <c r="E930" s="143"/>
      <c r="F930" s="143"/>
      <c r="G930" s="143"/>
    </row>
    <row r="931" spans="1:7" x14ac:dyDescent="0.4">
      <c r="A931" s="143"/>
      <c r="B931" s="143"/>
      <c r="D931" s="143"/>
      <c r="E931" s="143"/>
      <c r="F931" s="143"/>
      <c r="G931" s="143"/>
    </row>
    <row r="932" spans="1:7" x14ac:dyDescent="0.4">
      <c r="A932" s="143"/>
      <c r="B932" s="143"/>
      <c r="D932" s="143"/>
      <c r="E932" s="143"/>
      <c r="F932" s="143"/>
      <c r="G932" s="143"/>
    </row>
    <row r="933" spans="1:7" x14ac:dyDescent="0.4">
      <c r="A933" s="143"/>
      <c r="B933" s="143"/>
      <c r="D933" s="143"/>
      <c r="E933" s="143"/>
      <c r="F933" s="143"/>
      <c r="G933" s="143"/>
    </row>
    <row r="934" spans="1:7" x14ac:dyDescent="0.4">
      <c r="A934" s="143"/>
      <c r="B934" s="143"/>
      <c r="D934" s="143"/>
      <c r="E934" s="143"/>
      <c r="F934" s="143"/>
      <c r="G934" s="143"/>
    </row>
    <row r="935" spans="1:7" x14ac:dyDescent="0.4">
      <c r="A935" s="143"/>
      <c r="B935" s="143"/>
      <c r="D935" s="143"/>
      <c r="E935" s="143"/>
      <c r="F935" s="143"/>
      <c r="G935" s="143"/>
    </row>
    <row r="936" spans="1:7" x14ac:dyDescent="0.4">
      <c r="A936" s="143"/>
      <c r="B936" s="143"/>
      <c r="D936" s="143"/>
      <c r="E936" s="143"/>
      <c r="F936" s="143"/>
      <c r="G936" s="143"/>
    </row>
    <row r="937" spans="1:7" x14ac:dyDescent="0.4">
      <c r="A937" s="143"/>
      <c r="B937" s="143"/>
      <c r="D937" s="143"/>
      <c r="E937" s="143"/>
      <c r="F937" s="143"/>
      <c r="G937" s="143"/>
    </row>
    <row r="938" spans="1:7" x14ac:dyDescent="0.4">
      <c r="A938" s="143"/>
      <c r="B938" s="143"/>
      <c r="D938" s="143"/>
      <c r="E938" s="143"/>
      <c r="F938" s="143"/>
      <c r="G938" s="143"/>
    </row>
    <row r="939" spans="1:7" x14ac:dyDescent="0.4">
      <c r="A939" s="143"/>
      <c r="B939" s="143"/>
      <c r="D939" s="143"/>
      <c r="E939" s="143"/>
      <c r="F939" s="143"/>
      <c r="G939" s="143"/>
    </row>
    <row r="940" spans="1:7" x14ac:dyDescent="0.4">
      <c r="A940" s="143"/>
      <c r="B940" s="143"/>
      <c r="D940" s="143"/>
      <c r="E940" s="143"/>
      <c r="F940" s="143"/>
      <c r="G940" s="143"/>
    </row>
    <row r="941" spans="1:7" x14ac:dyDescent="0.4">
      <c r="A941" s="143"/>
      <c r="B941" s="143"/>
      <c r="D941" s="143"/>
      <c r="E941" s="143"/>
      <c r="F941" s="143"/>
      <c r="G941" s="143"/>
    </row>
    <row r="942" spans="1:7" x14ac:dyDescent="0.4">
      <c r="A942" s="143"/>
      <c r="B942" s="143"/>
      <c r="D942" s="143"/>
      <c r="E942" s="143"/>
      <c r="F942" s="143"/>
      <c r="G942" s="143"/>
    </row>
    <row r="943" spans="1:7" x14ac:dyDescent="0.4">
      <c r="A943" s="143"/>
      <c r="B943" s="143"/>
      <c r="D943" s="143"/>
      <c r="E943" s="143"/>
      <c r="F943" s="143"/>
      <c r="G943" s="143"/>
    </row>
    <row r="944" spans="1:7" x14ac:dyDescent="0.4">
      <c r="A944" s="143"/>
      <c r="B944" s="143"/>
      <c r="D944" s="143"/>
      <c r="E944" s="143"/>
      <c r="F944" s="143"/>
      <c r="G944" s="143"/>
    </row>
    <row r="945" spans="1:7" x14ac:dyDescent="0.4">
      <c r="A945" s="143"/>
      <c r="B945" s="143"/>
      <c r="D945" s="143"/>
      <c r="E945" s="143"/>
      <c r="F945" s="143"/>
      <c r="G945" s="143"/>
    </row>
    <row r="946" spans="1:7" x14ac:dyDescent="0.4">
      <c r="A946" s="143"/>
      <c r="B946" s="143"/>
      <c r="D946" s="143"/>
      <c r="E946" s="143"/>
      <c r="F946" s="143"/>
      <c r="G946" s="143"/>
    </row>
    <row r="947" spans="1:7" x14ac:dyDescent="0.4">
      <c r="A947" s="143"/>
      <c r="B947" s="143"/>
      <c r="D947" s="143"/>
      <c r="E947" s="143"/>
      <c r="F947" s="143"/>
      <c r="G947" s="143"/>
    </row>
    <row r="948" spans="1:7" x14ac:dyDescent="0.4">
      <c r="A948" s="143"/>
      <c r="B948" s="143"/>
      <c r="D948" s="143"/>
      <c r="E948" s="143"/>
      <c r="F948" s="143"/>
      <c r="G948" s="143"/>
    </row>
    <row r="949" spans="1:7" x14ac:dyDescent="0.4">
      <c r="A949" s="143"/>
      <c r="B949" s="143"/>
      <c r="D949" s="143"/>
      <c r="E949" s="143"/>
      <c r="F949" s="143"/>
      <c r="G949" s="143"/>
    </row>
    <row r="950" spans="1:7" x14ac:dyDescent="0.4">
      <c r="A950" s="143"/>
      <c r="B950" s="143"/>
      <c r="D950" s="143"/>
      <c r="E950" s="143"/>
      <c r="F950" s="143"/>
      <c r="G950" s="143"/>
    </row>
    <row r="951" spans="1:7" x14ac:dyDescent="0.4">
      <c r="A951" s="143"/>
      <c r="B951" s="143"/>
      <c r="D951" s="143"/>
      <c r="E951" s="143"/>
      <c r="F951" s="143"/>
      <c r="G951" s="143"/>
    </row>
    <row r="952" spans="1:7" x14ac:dyDescent="0.4">
      <c r="A952" s="143"/>
      <c r="B952" s="143"/>
      <c r="D952" s="143"/>
      <c r="E952" s="143"/>
      <c r="F952" s="143"/>
      <c r="G952" s="143"/>
    </row>
    <row r="953" spans="1:7" x14ac:dyDescent="0.4">
      <c r="A953" s="143"/>
      <c r="B953" s="143"/>
      <c r="D953" s="143"/>
      <c r="E953" s="143"/>
      <c r="F953" s="143"/>
      <c r="G953" s="143"/>
    </row>
    <row r="954" spans="1:7" x14ac:dyDescent="0.4">
      <c r="A954" s="143"/>
      <c r="B954" s="143"/>
      <c r="D954" s="143"/>
      <c r="E954" s="143"/>
      <c r="F954" s="143"/>
      <c r="G954" s="143"/>
    </row>
    <row r="955" spans="1:7" x14ac:dyDescent="0.4">
      <c r="A955" s="143"/>
      <c r="B955" s="143"/>
      <c r="D955" s="143"/>
      <c r="E955" s="143"/>
      <c r="F955" s="143"/>
      <c r="G955" s="143"/>
    </row>
    <row r="956" spans="1:7" x14ac:dyDescent="0.4">
      <c r="A956" s="143"/>
      <c r="B956" s="143"/>
      <c r="D956" s="143"/>
      <c r="E956" s="143"/>
      <c r="F956" s="143"/>
      <c r="G956" s="143"/>
    </row>
    <row r="957" spans="1:7" x14ac:dyDescent="0.4">
      <c r="A957" s="143"/>
      <c r="B957" s="143"/>
      <c r="D957" s="143"/>
      <c r="E957" s="143"/>
      <c r="F957" s="143"/>
      <c r="G957" s="143"/>
    </row>
    <row r="958" spans="1:7" x14ac:dyDescent="0.4">
      <c r="A958" s="143"/>
      <c r="B958" s="143"/>
      <c r="D958" s="143"/>
      <c r="E958" s="143"/>
      <c r="F958" s="143"/>
      <c r="G958" s="143"/>
    </row>
    <row r="959" spans="1:7" x14ac:dyDescent="0.4">
      <c r="A959" s="143"/>
      <c r="B959" s="143"/>
      <c r="D959" s="143"/>
      <c r="E959" s="143"/>
      <c r="F959" s="143"/>
      <c r="G959" s="143"/>
    </row>
    <row r="960" spans="1:7" x14ac:dyDescent="0.4">
      <c r="A960" s="143"/>
      <c r="B960" s="143"/>
      <c r="D960" s="143"/>
      <c r="E960" s="143"/>
      <c r="F960" s="143"/>
      <c r="G960" s="143"/>
    </row>
    <row r="961" spans="1:7" x14ac:dyDescent="0.4">
      <c r="A961" s="143"/>
      <c r="B961" s="143"/>
      <c r="D961" s="143"/>
      <c r="E961" s="143"/>
      <c r="F961" s="143"/>
      <c r="G961" s="143"/>
    </row>
    <row r="962" spans="1:7" x14ac:dyDescent="0.4">
      <c r="A962" s="143"/>
      <c r="B962" s="143"/>
      <c r="D962" s="143"/>
      <c r="E962" s="143"/>
      <c r="F962" s="143"/>
      <c r="G962" s="143"/>
    </row>
    <row r="963" spans="1:7" x14ac:dyDescent="0.4">
      <c r="A963" s="143"/>
      <c r="B963" s="143"/>
      <c r="D963" s="143"/>
      <c r="E963" s="143"/>
      <c r="F963" s="143"/>
      <c r="G963" s="143"/>
    </row>
    <row r="964" spans="1:7" x14ac:dyDescent="0.4">
      <c r="A964" s="143"/>
      <c r="B964" s="143"/>
      <c r="D964" s="143"/>
      <c r="E964" s="143"/>
      <c r="F964" s="143"/>
      <c r="G964" s="143"/>
    </row>
    <row r="965" spans="1:7" x14ac:dyDescent="0.4">
      <c r="A965" s="143"/>
      <c r="B965" s="143"/>
      <c r="D965" s="143"/>
      <c r="E965" s="143"/>
      <c r="F965" s="143"/>
      <c r="G965" s="143"/>
    </row>
    <row r="966" spans="1:7" x14ac:dyDescent="0.4">
      <c r="A966" s="143"/>
      <c r="B966" s="143"/>
      <c r="D966" s="143"/>
      <c r="E966" s="143"/>
      <c r="F966" s="143"/>
      <c r="G966" s="143"/>
    </row>
    <row r="967" spans="1:7" x14ac:dyDescent="0.4">
      <c r="A967" s="143"/>
      <c r="B967" s="143"/>
      <c r="D967" s="143"/>
      <c r="E967" s="143"/>
      <c r="F967" s="143"/>
      <c r="G967" s="143"/>
    </row>
    <row r="968" spans="1:7" x14ac:dyDescent="0.4">
      <c r="A968" s="143"/>
      <c r="B968" s="143"/>
      <c r="D968" s="143"/>
      <c r="E968" s="143"/>
      <c r="F968" s="143"/>
      <c r="G968" s="143"/>
    </row>
    <row r="969" spans="1:7" x14ac:dyDescent="0.4">
      <c r="A969" s="143"/>
      <c r="B969" s="143"/>
      <c r="D969" s="143"/>
      <c r="E969" s="143"/>
      <c r="F969" s="143"/>
      <c r="G969" s="143"/>
    </row>
    <row r="970" spans="1:7" x14ac:dyDescent="0.4">
      <c r="A970" s="143"/>
      <c r="B970" s="143"/>
      <c r="D970" s="143"/>
      <c r="E970" s="143"/>
      <c r="F970" s="143"/>
      <c r="G970" s="143"/>
    </row>
    <row r="971" spans="1:7" x14ac:dyDescent="0.4">
      <c r="A971" s="143"/>
      <c r="B971" s="143"/>
      <c r="D971" s="143"/>
      <c r="E971" s="143"/>
      <c r="F971" s="143"/>
      <c r="G971" s="143"/>
    </row>
    <row r="972" spans="1:7" x14ac:dyDescent="0.4">
      <c r="A972" s="143"/>
      <c r="B972" s="143"/>
      <c r="D972" s="143"/>
      <c r="E972" s="143"/>
      <c r="F972" s="143"/>
      <c r="G972" s="143"/>
    </row>
    <row r="973" spans="1:7" x14ac:dyDescent="0.4">
      <c r="A973" s="143"/>
      <c r="B973" s="143"/>
      <c r="D973" s="143"/>
      <c r="E973" s="143"/>
      <c r="F973" s="143"/>
      <c r="G973" s="143"/>
    </row>
    <row r="974" spans="1:7" x14ac:dyDescent="0.4">
      <c r="A974" s="143"/>
      <c r="B974" s="143"/>
      <c r="D974" s="143"/>
      <c r="E974" s="143"/>
      <c r="F974" s="143"/>
      <c r="G974" s="143"/>
    </row>
    <row r="975" spans="1:7" x14ac:dyDescent="0.4">
      <c r="A975" s="143"/>
      <c r="B975" s="143"/>
      <c r="D975" s="143"/>
      <c r="E975" s="143"/>
      <c r="F975" s="143"/>
      <c r="G975" s="143"/>
    </row>
    <row r="976" spans="1:7" x14ac:dyDescent="0.4">
      <c r="A976" s="143"/>
      <c r="B976" s="143"/>
      <c r="D976" s="143"/>
      <c r="E976" s="143"/>
      <c r="F976" s="143"/>
      <c r="G976" s="143"/>
    </row>
    <row r="977" spans="1:7" x14ac:dyDescent="0.4">
      <c r="A977" s="143"/>
      <c r="B977" s="143"/>
      <c r="D977" s="143"/>
      <c r="E977" s="143"/>
      <c r="F977" s="143"/>
      <c r="G977" s="143"/>
    </row>
    <row r="978" spans="1:7" x14ac:dyDescent="0.4">
      <c r="A978" s="143"/>
      <c r="B978" s="143"/>
      <c r="D978" s="143"/>
      <c r="E978" s="143"/>
      <c r="F978" s="143"/>
      <c r="G978" s="143"/>
    </row>
    <row r="979" spans="1:7" x14ac:dyDescent="0.4">
      <c r="A979" s="143"/>
      <c r="B979" s="143"/>
      <c r="D979" s="143"/>
      <c r="E979" s="143"/>
      <c r="F979" s="143"/>
      <c r="G979" s="143"/>
    </row>
    <row r="980" spans="1:7" x14ac:dyDescent="0.4">
      <c r="A980" s="143"/>
      <c r="B980" s="143"/>
      <c r="D980" s="143"/>
      <c r="E980" s="143"/>
      <c r="F980" s="143"/>
      <c r="G980" s="143"/>
    </row>
    <row r="981" spans="1:7" x14ac:dyDescent="0.4">
      <c r="A981" s="143"/>
      <c r="B981" s="143"/>
      <c r="D981" s="143"/>
      <c r="E981" s="143"/>
      <c r="F981" s="143"/>
      <c r="G981" s="143"/>
    </row>
    <row r="982" spans="1:7" x14ac:dyDescent="0.4">
      <c r="A982" s="143"/>
      <c r="B982" s="143"/>
      <c r="D982" s="143"/>
      <c r="E982" s="143"/>
      <c r="F982" s="143"/>
      <c r="G982" s="143"/>
    </row>
    <row r="983" spans="1:7" x14ac:dyDescent="0.4">
      <c r="A983" s="143"/>
      <c r="B983" s="143"/>
      <c r="D983" s="143"/>
      <c r="E983" s="143"/>
      <c r="F983" s="143"/>
      <c r="G983" s="143"/>
    </row>
    <row r="984" spans="1:7" x14ac:dyDescent="0.4">
      <c r="A984" s="143"/>
      <c r="B984" s="143"/>
      <c r="D984" s="143"/>
      <c r="E984" s="143"/>
      <c r="F984" s="143"/>
      <c r="G984" s="143"/>
    </row>
    <row r="985" spans="1:7" x14ac:dyDescent="0.4">
      <c r="A985" s="143"/>
      <c r="B985" s="143"/>
      <c r="D985" s="143"/>
      <c r="E985" s="143"/>
      <c r="F985" s="143"/>
      <c r="G985" s="143"/>
    </row>
    <row r="986" spans="1:7" x14ac:dyDescent="0.4">
      <c r="A986" s="143"/>
      <c r="B986" s="143"/>
      <c r="D986" s="143"/>
      <c r="E986" s="143"/>
      <c r="F986" s="143"/>
      <c r="G986" s="143"/>
    </row>
    <row r="987" spans="1:7" x14ac:dyDescent="0.4">
      <c r="A987" s="143"/>
      <c r="B987" s="143"/>
      <c r="D987" s="143"/>
      <c r="E987" s="143"/>
      <c r="F987" s="143"/>
      <c r="G987" s="143"/>
    </row>
    <row r="988" spans="1:7" x14ac:dyDescent="0.4">
      <c r="A988" s="143"/>
      <c r="B988" s="143"/>
      <c r="D988" s="143"/>
      <c r="E988" s="143"/>
      <c r="F988" s="143"/>
      <c r="G988" s="143"/>
    </row>
    <row r="989" spans="1:7" x14ac:dyDescent="0.4">
      <c r="A989" s="143"/>
      <c r="B989" s="143"/>
      <c r="D989" s="143"/>
      <c r="E989" s="143"/>
      <c r="F989" s="143"/>
      <c r="G989" s="143"/>
    </row>
    <row r="990" spans="1:7" x14ac:dyDescent="0.4">
      <c r="A990" s="143"/>
      <c r="B990" s="143"/>
      <c r="D990" s="143"/>
      <c r="E990" s="143"/>
      <c r="F990" s="143"/>
      <c r="G990" s="143"/>
    </row>
    <row r="991" spans="1:7" x14ac:dyDescent="0.4">
      <c r="A991" s="143"/>
      <c r="B991" s="143"/>
      <c r="D991" s="143"/>
      <c r="E991" s="143"/>
      <c r="F991" s="143"/>
      <c r="G991" s="143"/>
    </row>
    <row r="992" spans="1:7" x14ac:dyDescent="0.4">
      <c r="A992" s="143"/>
      <c r="B992" s="143"/>
      <c r="D992" s="143"/>
      <c r="E992" s="143"/>
      <c r="F992" s="143"/>
      <c r="G992" s="143"/>
    </row>
    <row r="993" spans="1:7" x14ac:dyDescent="0.4">
      <c r="A993" s="143"/>
      <c r="B993" s="143"/>
      <c r="D993" s="143"/>
      <c r="E993" s="143"/>
      <c r="F993" s="143"/>
      <c r="G993" s="143"/>
    </row>
    <row r="994" spans="1:7" x14ac:dyDescent="0.4">
      <c r="A994" s="143"/>
      <c r="B994" s="143"/>
      <c r="D994" s="143"/>
      <c r="E994" s="143"/>
      <c r="F994" s="143"/>
      <c r="G994" s="143"/>
    </row>
    <row r="995" spans="1:7" x14ac:dyDescent="0.4">
      <c r="A995" s="143"/>
      <c r="B995" s="143"/>
      <c r="D995" s="143"/>
      <c r="E995" s="143"/>
      <c r="F995" s="143"/>
      <c r="G995" s="143"/>
    </row>
    <row r="996" spans="1:7" x14ac:dyDescent="0.4">
      <c r="A996" s="143"/>
      <c r="B996" s="143"/>
      <c r="D996" s="143"/>
      <c r="E996" s="143"/>
      <c r="F996" s="143"/>
      <c r="G996" s="143"/>
    </row>
    <row r="997" spans="1:7" x14ac:dyDescent="0.4">
      <c r="A997" s="143"/>
      <c r="B997" s="143"/>
      <c r="D997" s="143"/>
      <c r="E997" s="143"/>
      <c r="F997" s="143"/>
      <c r="G997" s="143"/>
    </row>
    <row r="998" spans="1:7" x14ac:dyDescent="0.4">
      <c r="A998" s="143"/>
      <c r="B998" s="143"/>
      <c r="D998" s="143"/>
      <c r="E998" s="143"/>
      <c r="F998" s="143"/>
      <c r="G998" s="143"/>
    </row>
    <row r="999" spans="1:7" x14ac:dyDescent="0.4">
      <c r="A999" s="143"/>
      <c r="B999" s="143"/>
      <c r="D999" s="143"/>
      <c r="E999" s="143"/>
      <c r="F999" s="143"/>
      <c r="G999" s="143"/>
    </row>
    <row r="1000" spans="1:7" x14ac:dyDescent="0.4">
      <c r="A1000" s="143"/>
      <c r="B1000" s="143"/>
      <c r="D1000" s="143"/>
      <c r="E1000" s="143"/>
      <c r="F1000" s="143"/>
      <c r="G1000" s="143"/>
    </row>
    <row r="1001" spans="1:7" x14ac:dyDescent="0.4">
      <c r="A1001" s="143"/>
      <c r="B1001" s="143"/>
      <c r="D1001" s="143"/>
      <c r="E1001" s="143"/>
      <c r="F1001" s="143"/>
      <c r="G1001" s="143"/>
    </row>
    <row r="1002" spans="1:7" x14ac:dyDescent="0.4">
      <c r="A1002" s="143"/>
      <c r="B1002" s="143"/>
      <c r="D1002" s="143"/>
      <c r="E1002" s="143"/>
      <c r="F1002" s="143"/>
      <c r="G1002" s="143"/>
    </row>
    <row r="1003" spans="1:7" x14ac:dyDescent="0.4">
      <c r="A1003" s="143"/>
      <c r="B1003" s="143"/>
      <c r="D1003" s="143"/>
      <c r="E1003" s="143"/>
      <c r="F1003" s="143"/>
      <c r="G1003" s="143"/>
    </row>
    <row r="1004" spans="1:7" x14ac:dyDescent="0.4">
      <c r="A1004" s="143"/>
      <c r="B1004" s="143"/>
      <c r="D1004" s="143"/>
      <c r="E1004" s="143"/>
      <c r="F1004" s="143"/>
      <c r="G1004" s="143"/>
    </row>
    <row r="1005" spans="1:7" x14ac:dyDescent="0.4">
      <c r="A1005" s="143"/>
      <c r="B1005" s="143"/>
      <c r="D1005" s="143"/>
      <c r="E1005" s="143"/>
      <c r="F1005" s="143"/>
      <c r="G1005" s="143"/>
    </row>
    <row r="1006" spans="1:7" x14ac:dyDescent="0.4">
      <c r="A1006" s="143"/>
      <c r="B1006" s="143"/>
      <c r="D1006" s="143"/>
      <c r="E1006" s="143"/>
      <c r="F1006" s="143"/>
      <c r="G1006" s="143"/>
    </row>
    <row r="1007" spans="1:7" x14ac:dyDescent="0.4">
      <c r="A1007" s="143"/>
      <c r="B1007" s="143"/>
      <c r="D1007" s="143"/>
      <c r="E1007" s="143"/>
      <c r="F1007" s="143"/>
      <c r="G1007" s="143"/>
    </row>
    <row r="1008" spans="1:7" x14ac:dyDescent="0.4">
      <c r="A1008" s="143"/>
      <c r="B1008" s="143"/>
      <c r="D1008" s="143"/>
      <c r="E1008" s="143"/>
      <c r="F1008" s="143"/>
      <c r="G1008" s="143"/>
    </row>
    <row r="1009" spans="1:7" x14ac:dyDescent="0.4">
      <c r="A1009" s="143"/>
      <c r="B1009" s="143"/>
      <c r="D1009" s="143"/>
      <c r="E1009" s="143"/>
      <c r="F1009" s="143"/>
      <c r="G1009" s="143"/>
    </row>
    <row r="1010" spans="1:7" x14ac:dyDescent="0.4">
      <c r="A1010" s="143"/>
      <c r="B1010" s="143"/>
      <c r="D1010" s="143"/>
      <c r="E1010" s="143"/>
      <c r="F1010" s="143"/>
      <c r="G1010" s="143"/>
    </row>
    <row r="1011" spans="1:7" x14ac:dyDescent="0.4">
      <c r="A1011" s="143"/>
      <c r="B1011" s="143"/>
      <c r="D1011" s="143"/>
      <c r="E1011" s="143"/>
      <c r="F1011" s="143"/>
      <c r="G1011" s="143"/>
    </row>
    <row r="1012" spans="1:7" x14ac:dyDescent="0.4">
      <c r="A1012" s="143"/>
      <c r="B1012" s="143"/>
      <c r="D1012" s="143"/>
      <c r="E1012" s="143"/>
      <c r="F1012" s="143"/>
      <c r="G1012" s="143"/>
    </row>
    <row r="1013" spans="1:7" x14ac:dyDescent="0.4">
      <c r="A1013" s="143"/>
      <c r="B1013" s="143"/>
      <c r="D1013" s="143"/>
      <c r="E1013" s="143"/>
      <c r="F1013" s="143"/>
      <c r="G1013" s="143"/>
    </row>
    <row r="1014" spans="1:7" x14ac:dyDescent="0.4">
      <c r="A1014" s="143"/>
      <c r="B1014" s="143"/>
      <c r="D1014" s="143"/>
      <c r="E1014" s="143"/>
      <c r="F1014" s="143"/>
      <c r="G1014" s="143"/>
    </row>
    <row r="1015" spans="1:7" x14ac:dyDescent="0.4">
      <c r="A1015" s="143"/>
      <c r="B1015" s="143"/>
      <c r="D1015" s="143"/>
      <c r="E1015" s="143"/>
      <c r="F1015" s="143"/>
      <c r="G1015" s="143"/>
    </row>
    <row r="1016" spans="1:7" x14ac:dyDescent="0.4">
      <c r="A1016" s="143"/>
      <c r="B1016" s="143"/>
      <c r="D1016" s="143"/>
      <c r="E1016" s="143"/>
      <c r="F1016" s="143"/>
      <c r="G1016" s="143"/>
    </row>
    <row r="1017" spans="1:7" x14ac:dyDescent="0.4">
      <c r="A1017" s="143"/>
      <c r="B1017" s="143"/>
      <c r="D1017" s="143"/>
      <c r="E1017" s="143"/>
      <c r="F1017" s="143"/>
      <c r="G1017" s="143"/>
    </row>
    <row r="1018" spans="1:7" x14ac:dyDescent="0.4">
      <c r="A1018" s="143"/>
      <c r="B1018" s="143"/>
      <c r="D1018" s="143"/>
      <c r="E1018" s="143"/>
      <c r="F1018" s="143"/>
      <c r="G1018" s="143"/>
    </row>
    <row r="1019" spans="1:7" x14ac:dyDescent="0.4">
      <c r="A1019" s="143"/>
      <c r="B1019" s="143"/>
      <c r="D1019" s="143"/>
      <c r="E1019" s="143"/>
      <c r="F1019" s="143"/>
      <c r="G1019" s="143"/>
    </row>
    <row r="1020" spans="1:7" x14ac:dyDescent="0.4">
      <c r="A1020" s="143"/>
      <c r="B1020" s="143"/>
      <c r="D1020" s="143"/>
      <c r="E1020" s="143"/>
      <c r="F1020" s="143"/>
      <c r="G1020" s="143"/>
    </row>
    <row r="1021" spans="1:7" x14ac:dyDescent="0.4">
      <c r="A1021" s="143"/>
      <c r="B1021" s="143"/>
      <c r="D1021" s="143"/>
      <c r="E1021" s="143"/>
      <c r="F1021" s="143"/>
      <c r="G1021" s="143"/>
    </row>
    <row r="1022" spans="1:7" x14ac:dyDescent="0.4">
      <c r="A1022" s="143"/>
      <c r="B1022" s="143"/>
      <c r="D1022" s="143"/>
      <c r="E1022" s="143"/>
      <c r="F1022" s="143"/>
      <c r="G1022" s="143"/>
    </row>
    <row r="1023" spans="1:7" x14ac:dyDescent="0.4">
      <c r="A1023" s="143"/>
      <c r="B1023" s="143"/>
      <c r="D1023" s="143"/>
      <c r="E1023" s="143"/>
      <c r="F1023" s="143"/>
      <c r="G1023" s="143"/>
    </row>
    <row r="1024" spans="1:7" x14ac:dyDescent="0.4">
      <c r="A1024" s="143"/>
      <c r="B1024" s="143"/>
      <c r="D1024" s="143"/>
      <c r="E1024" s="143"/>
      <c r="F1024" s="143"/>
      <c r="G1024" s="143"/>
    </row>
    <row r="1025" spans="1:7" x14ac:dyDescent="0.4">
      <c r="A1025" s="143"/>
      <c r="B1025" s="143"/>
      <c r="D1025" s="143"/>
      <c r="E1025" s="143"/>
      <c r="F1025" s="143"/>
      <c r="G1025" s="143"/>
    </row>
    <row r="1026" spans="1:7" x14ac:dyDescent="0.4">
      <c r="A1026" s="143"/>
      <c r="B1026" s="143"/>
      <c r="D1026" s="143"/>
      <c r="E1026" s="143"/>
      <c r="F1026" s="143"/>
      <c r="G1026" s="143"/>
    </row>
    <row r="1027" spans="1:7" x14ac:dyDescent="0.4">
      <c r="A1027" s="143"/>
      <c r="B1027" s="143"/>
      <c r="D1027" s="143"/>
      <c r="E1027" s="143"/>
      <c r="F1027" s="143"/>
      <c r="G1027" s="143"/>
    </row>
    <row r="1028" spans="1:7" x14ac:dyDescent="0.4">
      <c r="A1028" s="143"/>
      <c r="B1028" s="143"/>
      <c r="D1028" s="143"/>
      <c r="E1028" s="143"/>
      <c r="F1028" s="143"/>
      <c r="G1028" s="143"/>
    </row>
    <row r="1029" spans="1:7" x14ac:dyDescent="0.4">
      <c r="A1029" s="143"/>
      <c r="B1029" s="143"/>
      <c r="D1029" s="143"/>
      <c r="E1029" s="143"/>
      <c r="F1029" s="143"/>
      <c r="G1029" s="143"/>
    </row>
    <row r="1030" spans="1:7" x14ac:dyDescent="0.4">
      <c r="A1030" s="143"/>
      <c r="B1030" s="143"/>
      <c r="D1030" s="143"/>
      <c r="E1030" s="143"/>
      <c r="F1030" s="143"/>
      <c r="G1030" s="143"/>
    </row>
    <row r="1031" spans="1:7" x14ac:dyDescent="0.4">
      <c r="A1031" s="143"/>
      <c r="B1031" s="143"/>
      <c r="D1031" s="143"/>
      <c r="E1031" s="143"/>
      <c r="F1031" s="143"/>
      <c r="G1031" s="143"/>
    </row>
    <row r="1032" spans="1:7" x14ac:dyDescent="0.4">
      <c r="A1032" s="143"/>
      <c r="B1032" s="143"/>
      <c r="D1032" s="143"/>
      <c r="E1032" s="143"/>
      <c r="F1032" s="143"/>
      <c r="G1032" s="143"/>
    </row>
    <row r="1033" spans="1:7" x14ac:dyDescent="0.4">
      <c r="A1033" s="143"/>
      <c r="B1033" s="143"/>
      <c r="D1033" s="143"/>
      <c r="E1033" s="143"/>
      <c r="F1033" s="143"/>
      <c r="G1033" s="143"/>
    </row>
    <row r="1034" spans="1:7" x14ac:dyDescent="0.4">
      <c r="A1034" s="143"/>
      <c r="B1034" s="143"/>
      <c r="D1034" s="143"/>
      <c r="E1034" s="143"/>
      <c r="F1034" s="143"/>
      <c r="G1034" s="143"/>
    </row>
    <row r="1035" spans="1:7" x14ac:dyDescent="0.4">
      <c r="A1035" s="143"/>
      <c r="B1035" s="143"/>
      <c r="D1035" s="143"/>
      <c r="E1035" s="143"/>
      <c r="F1035" s="143"/>
      <c r="G1035" s="143"/>
    </row>
    <row r="1036" spans="1:7" x14ac:dyDescent="0.4">
      <c r="A1036" s="143"/>
      <c r="B1036" s="143"/>
      <c r="D1036" s="143"/>
      <c r="E1036" s="143"/>
      <c r="F1036" s="143"/>
      <c r="G1036" s="143"/>
    </row>
    <row r="1037" spans="1:7" x14ac:dyDescent="0.4">
      <c r="A1037" s="143"/>
      <c r="B1037" s="143"/>
      <c r="D1037" s="143"/>
      <c r="E1037" s="143"/>
      <c r="F1037" s="143"/>
      <c r="G1037" s="143"/>
    </row>
    <row r="1038" spans="1:7" x14ac:dyDescent="0.4">
      <c r="A1038" s="143"/>
      <c r="B1038" s="143"/>
      <c r="D1038" s="143"/>
      <c r="E1038" s="143"/>
      <c r="F1038" s="143"/>
      <c r="G1038" s="143"/>
    </row>
    <row r="1039" spans="1:7" x14ac:dyDescent="0.4">
      <c r="A1039" s="143"/>
      <c r="B1039" s="143"/>
      <c r="D1039" s="143"/>
      <c r="E1039" s="143"/>
      <c r="F1039" s="143"/>
      <c r="G1039" s="143"/>
    </row>
    <row r="1040" spans="1:7" x14ac:dyDescent="0.4">
      <c r="A1040" s="143"/>
      <c r="B1040" s="143"/>
      <c r="D1040" s="143"/>
      <c r="E1040" s="143"/>
      <c r="F1040" s="143"/>
      <c r="G1040" s="143"/>
    </row>
    <row r="1041" spans="1:7" x14ac:dyDescent="0.4">
      <c r="A1041" s="143"/>
      <c r="B1041" s="143"/>
      <c r="D1041" s="143"/>
      <c r="E1041" s="143"/>
      <c r="F1041" s="143"/>
      <c r="G1041" s="143"/>
    </row>
    <row r="1042" spans="1:7" x14ac:dyDescent="0.4">
      <c r="A1042" s="143"/>
      <c r="B1042" s="143"/>
      <c r="D1042" s="143"/>
      <c r="E1042" s="143"/>
      <c r="F1042" s="143"/>
      <c r="G1042" s="143"/>
    </row>
    <row r="1043" spans="1:7" x14ac:dyDescent="0.4">
      <c r="A1043" s="143"/>
      <c r="B1043" s="143"/>
      <c r="D1043" s="143"/>
      <c r="E1043" s="143"/>
      <c r="F1043" s="143"/>
      <c r="G1043" s="143"/>
    </row>
    <row r="1044" spans="1:7" x14ac:dyDescent="0.4">
      <c r="A1044" s="143"/>
      <c r="B1044" s="143"/>
      <c r="D1044" s="143"/>
      <c r="E1044" s="143"/>
      <c r="F1044" s="143"/>
      <c r="G1044" s="143"/>
    </row>
    <row r="1045" spans="1:7" x14ac:dyDescent="0.4">
      <c r="A1045" s="143"/>
      <c r="B1045" s="143"/>
      <c r="D1045" s="143"/>
      <c r="E1045" s="143"/>
      <c r="F1045" s="143"/>
      <c r="G1045" s="143"/>
    </row>
    <row r="1046" spans="1:7" x14ac:dyDescent="0.4">
      <c r="A1046" s="143"/>
      <c r="B1046" s="143"/>
      <c r="D1046" s="143"/>
      <c r="E1046" s="143"/>
      <c r="F1046" s="143"/>
      <c r="G1046" s="143"/>
    </row>
    <row r="1047" spans="1:7" x14ac:dyDescent="0.4">
      <c r="A1047" s="143"/>
      <c r="B1047" s="143"/>
      <c r="D1047" s="143"/>
      <c r="E1047" s="143"/>
      <c r="F1047" s="143"/>
      <c r="G1047" s="143"/>
    </row>
    <row r="1048" spans="1:7" x14ac:dyDescent="0.4">
      <c r="A1048" s="143"/>
      <c r="B1048" s="143"/>
      <c r="D1048" s="143"/>
      <c r="E1048" s="143"/>
      <c r="F1048" s="143"/>
      <c r="G1048" s="143"/>
    </row>
    <row r="1049" spans="1:7" x14ac:dyDescent="0.4">
      <c r="A1049" s="143"/>
      <c r="B1049" s="143"/>
      <c r="D1049" s="143"/>
      <c r="E1049" s="143"/>
      <c r="F1049" s="143"/>
      <c r="G1049" s="143"/>
    </row>
    <row r="1050" spans="1:7" x14ac:dyDescent="0.4">
      <c r="A1050" s="143"/>
      <c r="B1050" s="143"/>
      <c r="D1050" s="143"/>
      <c r="E1050" s="143"/>
      <c r="F1050" s="143"/>
      <c r="G1050" s="143"/>
    </row>
    <row r="1051" spans="1:7" x14ac:dyDescent="0.4">
      <c r="A1051" s="143"/>
      <c r="B1051" s="143"/>
      <c r="D1051" s="143"/>
      <c r="E1051" s="143"/>
      <c r="F1051" s="143"/>
      <c r="G1051" s="143"/>
    </row>
    <row r="1052" spans="1:7" x14ac:dyDescent="0.4">
      <c r="A1052" s="143"/>
      <c r="B1052" s="143"/>
      <c r="D1052" s="143"/>
      <c r="E1052" s="143"/>
      <c r="F1052" s="143"/>
      <c r="G1052" s="143"/>
    </row>
    <row r="1053" spans="1:7" x14ac:dyDescent="0.4">
      <c r="A1053" s="143"/>
      <c r="B1053" s="143"/>
      <c r="D1053" s="143"/>
      <c r="E1053" s="143"/>
      <c r="F1053" s="143"/>
      <c r="G1053" s="143"/>
    </row>
    <row r="1054" spans="1:7" x14ac:dyDescent="0.4">
      <c r="A1054" s="143"/>
      <c r="B1054" s="143"/>
      <c r="D1054" s="143"/>
      <c r="E1054" s="143"/>
      <c r="F1054" s="143"/>
      <c r="G1054" s="143"/>
    </row>
    <row r="1055" spans="1:7" x14ac:dyDescent="0.4">
      <c r="A1055" s="143"/>
      <c r="B1055" s="143"/>
      <c r="D1055" s="143"/>
      <c r="E1055" s="143"/>
      <c r="F1055" s="143"/>
      <c r="G1055" s="143"/>
    </row>
    <row r="1056" spans="1:7" x14ac:dyDescent="0.4">
      <c r="A1056" s="143"/>
      <c r="B1056" s="143"/>
      <c r="D1056" s="143"/>
      <c r="E1056" s="143"/>
      <c r="F1056" s="143"/>
      <c r="G1056" s="143"/>
    </row>
    <row r="1057" spans="1:7" x14ac:dyDescent="0.4">
      <c r="A1057" s="143"/>
      <c r="B1057" s="143"/>
      <c r="D1057" s="143"/>
      <c r="E1057" s="143"/>
      <c r="F1057" s="143"/>
      <c r="G1057" s="143"/>
    </row>
    <row r="1058" spans="1:7" x14ac:dyDescent="0.4">
      <c r="A1058" s="143"/>
      <c r="B1058" s="143"/>
      <c r="D1058" s="143"/>
      <c r="E1058" s="143"/>
      <c r="F1058" s="143"/>
      <c r="G1058" s="143"/>
    </row>
    <row r="1059" spans="1:7" x14ac:dyDescent="0.4">
      <c r="A1059" s="143"/>
      <c r="B1059" s="143"/>
      <c r="D1059" s="143"/>
      <c r="E1059" s="143"/>
      <c r="F1059" s="143"/>
      <c r="G1059" s="143"/>
    </row>
    <row r="1060" spans="1:7" x14ac:dyDescent="0.4">
      <c r="A1060" s="143"/>
      <c r="B1060" s="143"/>
      <c r="D1060" s="143"/>
      <c r="E1060" s="143"/>
      <c r="F1060" s="143"/>
      <c r="G1060" s="143"/>
    </row>
    <row r="1061" spans="1:7" x14ac:dyDescent="0.4">
      <c r="A1061" s="143"/>
      <c r="B1061" s="143"/>
      <c r="D1061" s="143"/>
      <c r="E1061" s="143"/>
      <c r="F1061" s="143"/>
      <c r="G1061" s="143"/>
    </row>
    <row r="1062" spans="1:7" x14ac:dyDescent="0.4">
      <c r="A1062" s="143"/>
      <c r="B1062" s="143"/>
      <c r="D1062" s="143"/>
      <c r="E1062" s="143"/>
      <c r="F1062" s="143"/>
      <c r="G1062" s="143"/>
    </row>
    <row r="1063" spans="1:7" x14ac:dyDescent="0.4">
      <c r="A1063" s="143"/>
      <c r="B1063" s="143"/>
      <c r="D1063" s="143"/>
      <c r="E1063" s="143"/>
      <c r="F1063" s="143"/>
      <c r="G1063" s="143"/>
    </row>
    <row r="1064" spans="1:7" x14ac:dyDescent="0.4">
      <c r="A1064" s="143"/>
      <c r="B1064" s="143"/>
      <c r="D1064" s="143"/>
      <c r="E1064" s="143"/>
      <c r="F1064" s="143"/>
      <c r="G1064" s="143"/>
    </row>
    <row r="1065" spans="1:7" x14ac:dyDescent="0.4">
      <c r="A1065" s="143"/>
      <c r="B1065" s="143"/>
      <c r="D1065" s="143"/>
      <c r="E1065" s="143"/>
      <c r="F1065" s="143"/>
      <c r="G1065" s="143"/>
    </row>
    <row r="1066" spans="1:7" x14ac:dyDescent="0.4">
      <c r="A1066" s="143"/>
      <c r="B1066" s="143"/>
      <c r="D1066" s="143"/>
      <c r="E1066" s="143"/>
      <c r="F1066" s="143"/>
      <c r="G1066" s="143"/>
    </row>
    <row r="1067" spans="1:7" x14ac:dyDescent="0.4">
      <c r="A1067" s="143"/>
      <c r="B1067" s="143"/>
      <c r="D1067" s="143"/>
      <c r="E1067" s="143"/>
      <c r="F1067" s="143"/>
      <c r="G1067" s="143"/>
    </row>
    <row r="1068" spans="1:7" x14ac:dyDescent="0.4">
      <c r="A1068" s="143"/>
      <c r="B1068" s="143"/>
      <c r="D1068" s="143"/>
      <c r="E1068" s="143"/>
      <c r="F1068" s="143"/>
      <c r="G1068" s="143"/>
    </row>
    <row r="1069" spans="1:7" x14ac:dyDescent="0.4">
      <c r="A1069" s="143"/>
      <c r="B1069" s="143"/>
      <c r="D1069" s="143"/>
      <c r="E1069" s="143"/>
      <c r="F1069" s="143"/>
      <c r="G1069" s="143"/>
    </row>
    <row r="1070" spans="1:7" x14ac:dyDescent="0.4">
      <c r="A1070" s="143"/>
      <c r="B1070" s="143"/>
      <c r="D1070" s="143"/>
      <c r="E1070" s="143"/>
      <c r="F1070" s="143"/>
      <c r="G1070" s="143"/>
    </row>
    <row r="1071" spans="1:7" x14ac:dyDescent="0.4">
      <c r="A1071" s="143"/>
      <c r="B1071" s="143"/>
      <c r="D1071" s="143"/>
      <c r="E1071" s="143"/>
      <c r="F1071" s="143"/>
      <c r="G1071" s="143"/>
    </row>
    <row r="1072" spans="1:7" x14ac:dyDescent="0.4">
      <c r="A1072" s="143"/>
      <c r="B1072" s="143"/>
      <c r="D1072" s="143"/>
      <c r="E1072" s="143"/>
      <c r="F1072" s="143"/>
      <c r="G1072" s="143"/>
    </row>
    <row r="1073" spans="1:7" x14ac:dyDescent="0.4">
      <c r="A1073" s="143"/>
      <c r="B1073" s="143"/>
      <c r="D1073" s="143"/>
      <c r="E1073" s="143"/>
      <c r="F1073" s="143"/>
      <c r="G1073" s="143"/>
    </row>
    <row r="1074" spans="1:7" x14ac:dyDescent="0.4">
      <c r="A1074" s="143"/>
      <c r="B1074" s="143"/>
      <c r="D1074" s="143"/>
      <c r="E1074" s="143"/>
      <c r="F1074" s="143"/>
      <c r="G1074" s="143"/>
    </row>
    <row r="1075" spans="1:7" x14ac:dyDescent="0.4">
      <c r="A1075" s="143"/>
      <c r="B1075" s="143"/>
      <c r="D1075" s="143"/>
      <c r="E1075" s="143"/>
      <c r="F1075" s="143"/>
      <c r="G1075" s="143"/>
    </row>
    <row r="1076" spans="1:7" x14ac:dyDescent="0.4">
      <c r="A1076" s="143"/>
      <c r="B1076" s="143"/>
      <c r="D1076" s="143"/>
      <c r="E1076" s="143"/>
      <c r="F1076" s="143"/>
      <c r="G1076" s="143"/>
    </row>
    <row r="1077" spans="1:7" x14ac:dyDescent="0.4">
      <c r="A1077" s="143"/>
      <c r="B1077" s="143"/>
      <c r="D1077" s="143"/>
      <c r="E1077" s="143"/>
      <c r="F1077" s="143"/>
      <c r="G1077" s="143"/>
    </row>
    <row r="1078" spans="1:7" x14ac:dyDescent="0.4">
      <c r="A1078" s="143"/>
      <c r="B1078" s="143"/>
      <c r="D1078" s="143"/>
      <c r="E1078" s="143"/>
      <c r="F1078" s="143"/>
      <c r="G1078" s="143"/>
    </row>
    <row r="1079" spans="1:7" x14ac:dyDescent="0.4">
      <c r="A1079" s="143"/>
      <c r="B1079" s="143"/>
      <c r="D1079" s="143"/>
      <c r="E1079" s="143"/>
      <c r="F1079" s="143"/>
      <c r="G1079" s="143"/>
    </row>
    <row r="1080" spans="1:7" x14ac:dyDescent="0.4">
      <c r="A1080" s="143"/>
      <c r="B1080" s="143"/>
      <c r="D1080" s="143"/>
      <c r="E1080" s="143"/>
      <c r="F1080" s="143"/>
      <c r="G1080" s="143"/>
    </row>
    <row r="1081" spans="1:7" x14ac:dyDescent="0.4">
      <c r="A1081" s="143"/>
      <c r="B1081" s="143"/>
      <c r="D1081" s="143"/>
      <c r="E1081" s="143"/>
      <c r="F1081" s="143"/>
      <c r="G1081" s="143"/>
    </row>
    <row r="1082" spans="1:7" x14ac:dyDescent="0.4">
      <c r="A1082" s="143"/>
      <c r="B1082" s="143"/>
      <c r="D1082" s="143"/>
      <c r="E1082" s="143"/>
      <c r="F1082" s="143"/>
      <c r="G1082" s="143"/>
    </row>
    <row r="1083" spans="1:7" x14ac:dyDescent="0.4">
      <c r="A1083" s="143"/>
      <c r="B1083" s="143"/>
      <c r="D1083" s="143"/>
      <c r="E1083" s="143"/>
      <c r="F1083" s="143"/>
      <c r="G1083" s="143"/>
    </row>
    <row r="1084" spans="1:7" x14ac:dyDescent="0.4">
      <c r="A1084" s="143"/>
      <c r="B1084" s="143"/>
      <c r="D1084" s="143"/>
      <c r="E1084" s="143"/>
      <c r="F1084" s="143"/>
      <c r="G1084" s="143"/>
    </row>
    <row r="1085" spans="1:7" x14ac:dyDescent="0.4">
      <c r="A1085" s="143"/>
      <c r="B1085" s="143"/>
      <c r="D1085" s="143"/>
      <c r="E1085" s="143"/>
      <c r="F1085" s="143"/>
      <c r="G1085" s="143"/>
    </row>
    <row r="1086" spans="1:7" x14ac:dyDescent="0.4">
      <c r="A1086" s="143"/>
      <c r="B1086" s="143"/>
      <c r="D1086" s="143"/>
      <c r="E1086" s="143"/>
      <c r="F1086" s="143"/>
      <c r="G1086" s="143"/>
    </row>
    <row r="1087" spans="1:7" x14ac:dyDescent="0.4">
      <c r="A1087" s="143"/>
      <c r="B1087" s="143"/>
      <c r="D1087" s="143"/>
      <c r="E1087" s="143"/>
      <c r="F1087" s="143"/>
      <c r="G1087" s="143"/>
    </row>
    <row r="1088" spans="1:7" x14ac:dyDescent="0.4">
      <c r="A1088" s="143"/>
      <c r="B1088" s="143"/>
      <c r="D1088" s="143"/>
      <c r="E1088" s="143"/>
      <c r="F1088" s="143"/>
      <c r="G1088" s="143"/>
    </row>
    <row r="1089" spans="1:7" x14ac:dyDescent="0.4">
      <c r="A1089" s="143"/>
      <c r="B1089" s="143"/>
      <c r="D1089" s="143"/>
      <c r="E1089" s="143"/>
      <c r="F1089" s="143"/>
      <c r="G1089" s="143"/>
    </row>
    <row r="1090" spans="1:7" x14ac:dyDescent="0.4">
      <c r="A1090" s="143"/>
      <c r="B1090" s="143"/>
      <c r="D1090" s="143"/>
      <c r="E1090" s="143"/>
      <c r="F1090" s="143"/>
      <c r="G1090" s="143"/>
    </row>
    <row r="1091" spans="1:7" x14ac:dyDescent="0.4">
      <c r="A1091" s="143"/>
      <c r="B1091" s="143"/>
      <c r="D1091" s="143"/>
      <c r="E1091" s="143"/>
      <c r="F1091" s="143"/>
      <c r="G1091" s="143"/>
    </row>
    <row r="1092" spans="1:7" x14ac:dyDescent="0.4">
      <c r="A1092" s="143"/>
      <c r="B1092" s="143"/>
      <c r="D1092" s="143"/>
      <c r="E1092" s="143"/>
      <c r="F1092" s="143"/>
      <c r="G1092" s="143"/>
    </row>
    <row r="1093" spans="1:7" x14ac:dyDescent="0.4">
      <c r="A1093" s="143"/>
      <c r="B1093" s="143"/>
      <c r="D1093" s="143"/>
      <c r="E1093" s="143"/>
      <c r="F1093" s="143"/>
      <c r="G1093" s="143"/>
    </row>
    <row r="1094" spans="1:7" x14ac:dyDescent="0.4">
      <c r="A1094" s="143"/>
      <c r="B1094" s="143"/>
      <c r="D1094" s="143"/>
      <c r="E1094" s="143"/>
      <c r="F1094" s="143"/>
      <c r="G1094" s="143"/>
    </row>
    <row r="1095" spans="1:7" x14ac:dyDescent="0.4">
      <c r="A1095" s="143"/>
      <c r="B1095" s="143"/>
      <c r="D1095" s="143"/>
      <c r="E1095" s="143"/>
      <c r="G1095" s="143"/>
    </row>
    <row r="1096" spans="1:7" x14ac:dyDescent="0.4">
      <c r="A1096" s="143"/>
      <c r="B1096" s="143"/>
      <c r="D1096" s="143"/>
      <c r="E1096" s="143"/>
      <c r="G1096" s="143"/>
    </row>
    <row r="1097" spans="1:7" x14ac:dyDescent="0.4">
      <c r="A1097" s="143"/>
      <c r="B1097" s="143"/>
      <c r="D1097" s="143"/>
      <c r="E1097" s="143"/>
      <c r="G1097" s="143"/>
    </row>
    <row r="1098" spans="1:7" x14ac:dyDescent="0.4">
      <c r="A1098" s="143"/>
      <c r="B1098" s="143"/>
      <c r="D1098" s="143"/>
      <c r="E1098" s="143"/>
      <c r="G1098" s="143"/>
    </row>
    <row r="1099" spans="1:7" x14ac:dyDescent="0.4">
      <c r="A1099" s="143"/>
      <c r="B1099" s="143"/>
      <c r="D1099" s="143"/>
      <c r="E1099" s="143"/>
      <c r="G1099" s="143"/>
    </row>
    <row r="1100" spans="1:7" x14ac:dyDescent="0.4">
      <c r="A1100" s="143"/>
      <c r="B1100" s="143"/>
      <c r="D1100" s="143"/>
      <c r="E1100" s="143"/>
      <c r="G1100" s="143"/>
    </row>
    <row r="1101" spans="1:7" x14ac:dyDescent="0.4">
      <c r="A1101" s="143"/>
      <c r="B1101" s="143"/>
      <c r="D1101" s="143"/>
      <c r="E1101" s="143"/>
      <c r="G1101" s="143"/>
    </row>
    <row r="1102" spans="1:7" x14ac:dyDescent="0.4">
      <c r="A1102" s="143"/>
      <c r="B1102" s="143"/>
      <c r="D1102" s="143"/>
      <c r="E1102" s="143"/>
      <c r="G1102" s="143"/>
    </row>
    <row r="1103" spans="1:7" x14ac:dyDescent="0.4">
      <c r="A1103" s="143"/>
      <c r="B1103" s="143"/>
      <c r="D1103" s="143"/>
      <c r="E1103" s="143"/>
      <c r="G1103" s="143"/>
    </row>
    <row r="1104" spans="1:7" x14ac:dyDescent="0.4">
      <c r="A1104" s="143"/>
      <c r="B1104" s="143"/>
      <c r="D1104" s="143"/>
      <c r="E1104" s="143"/>
      <c r="G1104" s="143"/>
    </row>
    <row r="1105" spans="1:7" x14ac:dyDescent="0.4">
      <c r="A1105" s="143"/>
      <c r="B1105" s="143"/>
      <c r="D1105" s="143"/>
      <c r="E1105" s="143"/>
      <c r="G1105" s="143"/>
    </row>
    <row r="1106" spans="1:7" x14ac:dyDescent="0.4">
      <c r="A1106" s="143"/>
      <c r="B1106" s="143"/>
      <c r="D1106" s="143"/>
      <c r="E1106" s="143"/>
      <c r="G1106" s="143"/>
    </row>
    <row r="1107" spans="1:7" x14ac:dyDescent="0.4">
      <c r="A1107" s="143"/>
      <c r="B1107" s="143"/>
      <c r="D1107" s="143"/>
      <c r="E1107" s="143"/>
      <c r="G1107" s="143"/>
    </row>
    <row r="1108" spans="1:7" x14ac:dyDescent="0.4">
      <c r="A1108" s="143"/>
      <c r="B1108" s="143"/>
      <c r="D1108" s="143"/>
      <c r="E1108" s="143"/>
      <c r="G1108" s="143"/>
    </row>
    <row r="1109" spans="1:7" x14ac:dyDescent="0.4">
      <c r="A1109" s="143"/>
      <c r="B1109" s="143"/>
      <c r="D1109" s="143"/>
      <c r="E1109" s="143"/>
      <c r="G1109" s="143"/>
    </row>
    <row r="1110" spans="1:7" x14ac:dyDescent="0.4">
      <c r="A1110" s="143"/>
      <c r="B1110" s="143"/>
      <c r="D1110" s="143"/>
      <c r="E1110" s="143"/>
      <c r="G1110" s="143"/>
    </row>
    <row r="1111" spans="1:7" x14ac:dyDescent="0.4">
      <c r="A1111" s="143"/>
      <c r="B1111" s="143"/>
      <c r="D1111" s="143"/>
      <c r="E1111" s="143"/>
      <c r="G1111" s="143"/>
    </row>
    <row r="1112" spans="1:7" x14ac:dyDescent="0.4">
      <c r="A1112" s="143"/>
      <c r="B1112" s="143"/>
      <c r="D1112" s="143"/>
      <c r="E1112" s="143"/>
      <c r="G1112" s="143"/>
    </row>
    <row r="1113" spans="1:7" x14ac:dyDescent="0.4">
      <c r="A1113" s="143"/>
      <c r="B1113" s="143"/>
      <c r="D1113" s="143"/>
      <c r="E1113" s="143"/>
      <c r="G1113" s="143"/>
    </row>
    <row r="1114" spans="1:7" x14ac:dyDescent="0.4">
      <c r="A1114" s="143"/>
      <c r="B1114" s="143"/>
      <c r="D1114" s="143"/>
      <c r="E1114" s="143"/>
      <c r="G1114" s="143"/>
    </row>
    <row r="1115" spans="1:7" x14ac:dyDescent="0.4">
      <c r="A1115" s="143"/>
      <c r="B1115" s="143"/>
      <c r="D1115" s="143"/>
      <c r="E1115" s="143"/>
      <c r="G1115" s="143"/>
    </row>
    <row r="1116" spans="1:7" x14ac:dyDescent="0.4">
      <c r="A1116" s="143"/>
      <c r="B1116" s="143"/>
      <c r="D1116" s="143"/>
      <c r="E1116" s="143"/>
      <c r="G1116" s="143"/>
    </row>
    <row r="1117" spans="1:7" x14ac:dyDescent="0.4">
      <c r="A1117" s="143"/>
      <c r="B1117" s="143"/>
      <c r="D1117" s="143"/>
      <c r="E1117" s="143"/>
      <c r="G1117" s="143"/>
    </row>
    <row r="1118" spans="1:7" x14ac:dyDescent="0.4">
      <c r="A1118" s="143"/>
      <c r="B1118" s="143"/>
      <c r="D1118" s="143"/>
      <c r="E1118" s="143"/>
      <c r="G1118" s="143"/>
    </row>
    <row r="1119" spans="1:7" x14ac:dyDescent="0.4">
      <c r="A1119" s="143"/>
      <c r="B1119" s="143"/>
      <c r="D1119" s="143"/>
      <c r="E1119" s="143"/>
      <c r="G1119" s="143"/>
    </row>
    <row r="1120" spans="1:7" x14ac:dyDescent="0.4">
      <c r="A1120" s="143"/>
      <c r="B1120" s="143"/>
      <c r="D1120" s="143"/>
      <c r="E1120" s="143"/>
      <c r="G1120" s="143"/>
    </row>
    <row r="1121" spans="1:7" x14ac:dyDescent="0.4">
      <c r="A1121" s="143"/>
      <c r="B1121" s="143"/>
      <c r="D1121" s="143"/>
      <c r="E1121" s="143"/>
      <c r="G1121" s="143"/>
    </row>
    <row r="1122" spans="1:7" x14ac:dyDescent="0.4">
      <c r="A1122" s="143"/>
      <c r="B1122" s="143"/>
      <c r="D1122" s="143"/>
      <c r="E1122" s="143"/>
      <c r="G1122" s="143"/>
    </row>
    <row r="1123" spans="1:7" x14ac:dyDescent="0.4">
      <c r="A1123" s="143"/>
      <c r="B1123" s="143"/>
      <c r="D1123" s="143"/>
      <c r="E1123" s="143"/>
      <c r="G1123" s="143"/>
    </row>
    <row r="1124" spans="1:7" x14ac:dyDescent="0.4">
      <c r="A1124" s="143"/>
      <c r="B1124" s="143"/>
      <c r="D1124" s="143"/>
      <c r="E1124" s="143"/>
      <c r="G1124" s="143"/>
    </row>
    <row r="1125" spans="1:7" x14ac:dyDescent="0.4">
      <c r="A1125" s="143"/>
      <c r="B1125" s="143"/>
      <c r="D1125" s="143"/>
      <c r="E1125" s="143"/>
      <c r="G1125" s="143"/>
    </row>
    <row r="1126" spans="1:7" x14ac:dyDescent="0.4">
      <c r="A1126" s="143"/>
      <c r="B1126" s="143"/>
      <c r="D1126" s="143"/>
      <c r="E1126" s="143"/>
      <c r="G1126" s="143"/>
    </row>
    <row r="1127" spans="1:7" x14ac:dyDescent="0.4">
      <c r="A1127" s="143"/>
      <c r="B1127" s="143"/>
      <c r="D1127" s="143"/>
      <c r="E1127" s="143"/>
      <c r="G1127" s="143"/>
    </row>
    <row r="1128" spans="1:7" x14ac:dyDescent="0.4">
      <c r="A1128" s="143"/>
      <c r="B1128" s="143"/>
      <c r="D1128" s="143"/>
      <c r="E1128" s="143"/>
      <c r="G1128" s="143"/>
    </row>
    <row r="1129" spans="1:7" x14ac:dyDescent="0.4">
      <c r="A1129" s="143"/>
      <c r="B1129" s="143"/>
      <c r="D1129" s="143"/>
      <c r="E1129" s="143"/>
      <c r="G1129" s="143"/>
    </row>
    <row r="1130" spans="1:7" x14ac:dyDescent="0.4">
      <c r="A1130" s="143"/>
      <c r="B1130" s="143"/>
      <c r="D1130" s="143"/>
      <c r="E1130" s="143"/>
      <c r="G1130" s="143"/>
    </row>
    <row r="1131" spans="1:7" x14ac:dyDescent="0.4">
      <c r="A1131" s="143"/>
      <c r="B1131" s="143"/>
      <c r="D1131" s="143"/>
      <c r="E1131" s="143"/>
      <c r="G1131" s="143"/>
    </row>
    <row r="1132" spans="1:7" x14ac:dyDescent="0.4">
      <c r="A1132" s="143"/>
      <c r="B1132" s="143"/>
      <c r="D1132" s="143"/>
      <c r="E1132" s="143"/>
      <c r="G1132" s="143"/>
    </row>
    <row r="1133" spans="1:7" x14ac:dyDescent="0.4">
      <c r="A1133" s="143"/>
      <c r="B1133" s="143"/>
      <c r="D1133" s="143"/>
      <c r="E1133" s="143"/>
      <c r="G1133" s="143"/>
    </row>
    <row r="1134" spans="1:7" x14ac:dyDescent="0.4">
      <c r="A1134" s="143"/>
      <c r="B1134" s="143"/>
      <c r="D1134" s="143"/>
      <c r="E1134" s="143"/>
      <c r="G1134" s="143"/>
    </row>
    <row r="1135" spans="1:7" x14ac:dyDescent="0.4">
      <c r="A1135" s="143"/>
      <c r="B1135" s="143"/>
      <c r="D1135" s="143"/>
      <c r="E1135" s="143"/>
      <c r="G1135" s="143"/>
    </row>
    <row r="1136" spans="1:7" x14ac:dyDescent="0.4">
      <c r="A1136" s="143"/>
      <c r="B1136" s="143"/>
      <c r="D1136" s="143"/>
      <c r="E1136" s="143"/>
      <c r="G1136" s="143"/>
    </row>
    <row r="1137" spans="1:7" x14ac:dyDescent="0.4">
      <c r="A1137" s="143"/>
      <c r="B1137" s="143"/>
      <c r="D1137" s="143"/>
      <c r="E1137" s="143"/>
      <c r="G1137" s="143"/>
    </row>
    <row r="1138" spans="1:7" x14ac:dyDescent="0.4">
      <c r="A1138" s="143"/>
      <c r="B1138" s="143"/>
      <c r="D1138" s="143"/>
      <c r="E1138" s="143"/>
      <c r="G1138" s="143"/>
    </row>
    <row r="1139" spans="1:7" x14ac:dyDescent="0.4">
      <c r="A1139" s="143"/>
      <c r="B1139" s="143"/>
      <c r="D1139" s="143"/>
      <c r="E1139" s="143"/>
      <c r="G1139" s="143"/>
    </row>
    <row r="1140" spans="1:7" x14ac:dyDescent="0.4">
      <c r="A1140" s="143"/>
      <c r="B1140" s="143"/>
      <c r="D1140" s="143"/>
      <c r="E1140" s="143"/>
      <c r="G1140" s="143"/>
    </row>
    <row r="1141" spans="1:7" x14ac:dyDescent="0.4">
      <c r="A1141" s="143"/>
      <c r="B1141" s="143"/>
      <c r="D1141" s="143"/>
      <c r="E1141" s="143"/>
      <c r="G1141" s="143"/>
    </row>
    <row r="1142" spans="1:7" x14ac:dyDescent="0.4">
      <c r="A1142" s="143"/>
      <c r="B1142" s="143"/>
      <c r="D1142" s="143"/>
      <c r="E1142" s="143"/>
      <c r="G1142" s="143"/>
    </row>
    <row r="1143" spans="1:7" x14ac:dyDescent="0.4">
      <c r="A1143" s="143"/>
      <c r="B1143" s="143"/>
      <c r="D1143" s="143"/>
      <c r="E1143" s="143"/>
      <c r="G1143" s="143"/>
    </row>
    <row r="1144" spans="1:7" x14ac:dyDescent="0.4">
      <c r="A1144" s="143"/>
      <c r="B1144" s="143"/>
      <c r="D1144" s="143"/>
      <c r="E1144" s="143"/>
      <c r="G1144" s="143"/>
    </row>
    <row r="1145" spans="1:7" x14ac:dyDescent="0.4">
      <c r="A1145" s="143"/>
      <c r="B1145" s="143"/>
      <c r="D1145" s="143"/>
      <c r="E1145" s="143"/>
      <c r="G1145" s="143"/>
    </row>
    <row r="1146" spans="1:7" x14ac:dyDescent="0.4">
      <c r="A1146" s="143"/>
      <c r="B1146" s="143"/>
      <c r="D1146" s="143"/>
      <c r="E1146" s="143"/>
      <c r="G1146" s="143"/>
    </row>
    <row r="1147" spans="1:7" x14ac:dyDescent="0.4">
      <c r="A1147" s="143"/>
      <c r="B1147" s="143"/>
      <c r="D1147" s="143"/>
      <c r="E1147" s="143"/>
      <c r="G1147" s="143"/>
    </row>
    <row r="1148" spans="1:7" x14ac:dyDescent="0.4">
      <c r="A1148" s="143"/>
      <c r="B1148" s="143"/>
      <c r="D1148" s="143"/>
      <c r="E1148" s="143"/>
      <c r="G1148" s="143"/>
    </row>
    <row r="1149" spans="1:7" x14ac:dyDescent="0.4">
      <c r="A1149" s="143"/>
      <c r="B1149" s="143"/>
      <c r="D1149" s="143"/>
      <c r="E1149" s="143"/>
      <c r="G1149" s="143"/>
    </row>
    <row r="1150" spans="1:7" x14ac:dyDescent="0.4">
      <c r="A1150" s="143"/>
      <c r="B1150" s="143"/>
      <c r="D1150" s="143"/>
      <c r="E1150" s="143"/>
      <c r="G1150" s="143"/>
    </row>
    <row r="1151" spans="1:7" x14ac:dyDescent="0.4">
      <c r="A1151" s="143"/>
      <c r="B1151" s="143"/>
      <c r="D1151" s="143"/>
      <c r="E1151" s="143"/>
      <c r="G1151" s="143"/>
    </row>
    <row r="1152" spans="1:7" x14ac:dyDescent="0.4">
      <c r="A1152" s="143"/>
      <c r="B1152" s="143"/>
      <c r="D1152" s="143"/>
      <c r="E1152" s="143"/>
      <c r="G1152" s="143"/>
    </row>
    <row r="1153" spans="1:7" x14ac:dyDescent="0.4">
      <c r="A1153" s="143"/>
      <c r="B1153" s="143"/>
      <c r="D1153" s="143"/>
      <c r="E1153" s="143"/>
      <c r="G1153" s="143"/>
    </row>
    <row r="1154" spans="1:7" x14ac:dyDescent="0.4">
      <c r="A1154" s="143"/>
      <c r="B1154" s="143"/>
      <c r="D1154" s="143"/>
      <c r="E1154" s="143"/>
      <c r="G1154" s="143"/>
    </row>
    <row r="1155" spans="1:7" x14ac:dyDescent="0.4">
      <c r="A1155" s="143"/>
      <c r="B1155" s="143"/>
      <c r="D1155" s="143"/>
      <c r="E1155" s="143"/>
      <c r="G1155" s="143"/>
    </row>
    <row r="1156" spans="1:7" x14ac:dyDescent="0.4">
      <c r="A1156" s="143"/>
      <c r="B1156" s="143"/>
      <c r="D1156" s="143"/>
      <c r="E1156" s="143"/>
      <c r="G1156" s="143"/>
    </row>
    <row r="1157" spans="1:7" x14ac:dyDescent="0.4">
      <c r="A1157" s="143"/>
      <c r="B1157" s="143"/>
      <c r="D1157" s="143"/>
      <c r="E1157" s="143"/>
      <c r="G1157" s="143"/>
    </row>
    <row r="1158" spans="1:7" x14ac:dyDescent="0.4">
      <c r="A1158" s="143"/>
      <c r="B1158" s="143"/>
      <c r="D1158" s="143"/>
      <c r="E1158" s="143"/>
      <c r="G1158" s="143"/>
    </row>
    <row r="1159" spans="1:7" x14ac:dyDescent="0.4">
      <c r="A1159" s="143"/>
      <c r="B1159" s="143"/>
      <c r="D1159" s="143"/>
      <c r="E1159" s="143"/>
      <c r="G1159" s="143"/>
    </row>
    <row r="1160" spans="1:7" x14ac:dyDescent="0.4">
      <c r="A1160" s="143"/>
      <c r="B1160" s="143"/>
      <c r="D1160" s="143"/>
      <c r="E1160" s="143"/>
      <c r="G1160" s="143"/>
    </row>
    <row r="1161" spans="1:7" x14ac:dyDescent="0.4">
      <c r="A1161" s="143"/>
      <c r="B1161" s="143"/>
      <c r="D1161" s="143"/>
      <c r="E1161" s="143"/>
      <c r="G1161" s="143"/>
    </row>
    <row r="1162" spans="1:7" x14ac:dyDescent="0.4">
      <c r="A1162" s="143"/>
      <c r="B1162" s="143"/>
      <c r="D1162" s="143"/>
      <c r="E1162" s="143"/>
      <c r="G1162" s="143"/>
    </row>
    <row r="1163" spans="1:7" x14ac:dyDescent="0.4">
      <c r="A1163" s="143"/>
      <c r="B1163" s="143"/>
      <c r="D1163" s="143"/>
      <c r="E1163" s="143"/>
      <c r="G1163" s="143"/>
    </row>
    <row r="1164" spans="1:7" x14ac:dyDescent="0.4">
      <c r="A1164" s="143"/>
      <c r="B1164" s="143"/>
      <c r="D1164" s="143"/>
      <c r="E1164" s="143"/>
      <c r="G1164" s="143"/>
    </row>
    <row r="1165" spans="1:7" x14ac:dyDescent="0.4">
      <c r="A1165" s="143"/>
      <c r="B1165" s="143"/>
      <c r="D1165" s="143"/>
      <c r="E1165" s="143"/>
      <c r="G1165" s="143"/>
    </row>
    <row r="1166" spans="1:7" x14ac:dyDescent="0.4">
      <c r="A1166" s="143"/>
      <c r="B1166" s="143"/>
      <c r="D1166" s="143"/>
      <c r="E1166" s="143"/>
      <c r="G1166" s="143"/>
    </row>
    <row r="1167" spans="1:7" x14ac:dyDescent="0.4">
      <c r="A1167" s="143"/>
      <c r="B1167" s="143"/>
      <c r="D1167" s="143"/>
      <c r="E1167" s="143"/>
      <c r="G1167" s="143"/>
    </row>
    <row r="1168" spans="1:7" x14ac:dyDescent="0.4">
      <c r="A1168" s="143"/>
      <c r="B1168" s="143"/>
      <c r="D1168" s="143"/>
      <c r="E1168" s="143"/>
      <c r="G1168" s="143"/>
    </row>
    <row r="1169" spans="1:7" x14ac:dyDescent="0.4">
      <c r="A1169" s="143"/>
      <c r="B1169" s="143"/>
      <c r="D1169" s="143"/>
      <c r="E1169" s="143"/>
      <c r="G1169" s="143"/>
    </row>
    <row r="1170" spans="1:7" x14ac:dyDescent="0.4">
      <c r="A1170" s="143"/>
      <c r="B1170" s="143"/>
      <c r="D1170" s="143"/>
      <c r="E1170" s="143"/>
      <c r="G1170" s="143"/>
    </row>
    <row r="1171" spans="1:7" x14ac:dyDescent="0.4">
      <c r="A1171" s="143"/>
      <c r="B1171" s="143"/>
      <c r="D1171" s="143"/>
      <c r="E1171" s="143"/>
      <c r="G1171" s="143"/>
    </row>
    <row r="1172" spans="1:7" x14ac:dyDescent="0.4">
      <c r="A1172" s="143"/>
      <c r="B1172" s="143"/>
      <c r="D1172" s="143"/>
      <c r="E1172" s="143"/>
      <c r="G1172" s="143"/>
    </row>
    <row r="1173" spans="1:7" x14ac:dyDescent="0.4">
      <c r="A1173" s="143"/>
      <c r="B1173" s="143"/>
      <c r="D1173" s="143"/>
      <c r="E1173" s="143"/>
      <c r="G1173" s="143"/>
    </row>
    <row r="1174" spans="1:7" x14ac:dyDescent="0.4">
      <c r="A1174" s="143"/>
      <c r="B1174" s="143"/>
      <c r="D1174" s="143"/>
      <c r="E1174" s="143"/>
      <c r="G1174" s="143"/>
    </row>
    <row r="1175" spans="1:7" x14ac:dyDescent="0.4">
      <c r="A1175" s="143"/>
      <c r="B1175" s="143"/>
      <c r="D1175" s="143"/>
      <c r="E1175" s="143"/>
      <c r="G1175" s="143"/>
    </row>
    <row r="1176" spans="1:7" x14ac:dyDescent="0.4">
      <c r="A1176" s="143"/>
      <c r="B1176" s="143"/>
      <c r="D1176" s="143"/>
      <c r="E1176" s="143"/>
      <c r="G1176" s="143"/>
    </row>
    <row r="1177" spans="1:7" x14ac:dyDescent="0.4">
      <c r="A1177" s="143"/>
      <c r="B1177" s="143"/>
      <c r="D1177" s="143"/>
      <c r="E1177" s="143"/>
      <c r="G1177" s="143"/>
    </row>
    <row r="1178" spans="1:7" x14ac:dyDescent="0.4">
      <c r="A1178" s="143"/>
      <c r="B1178" s="143"/>
      <c r="D1178" s="143"/>
      <c r="E1178" s="143"/>
      <c r="G1178" s="143"/>
    </row>
    <row r="1179" spans="1:7" x14ac:dyDescent="0.4">
      <c r="A1179" s="143"/>
      <c r="B1179" s="143"/>
      <c r="D1179" s="143"/>
      <c r="E1179" s="143"/>
      <c r="G1179" s="143"/>
    </row>
    <row r="1180" spans="1:7" x14ac:dyDescent="0.4">
      <c r="A1180" s="143"/>
      <c r="B1180" s="143"/>
      <c r="D1180" s="143"/>
      <c r="E1180" s="143"/>
      <c r="G1180" s="143"/>
    </row>
    <row r="1181" spans="1:7" x14ac:dyDescent="0.4">
      <c r="A1181" s="143"/>
      <c r="B1181" s="143"/>
      <c r="D1181" s="143"/>
      <c r="E1181" s="143"/>
      <c r="G1181" s="143"/>
    </row>
    <row r="1182" spans="1:7" x14ac:dyDescent="0.4">
      <c r="A1182" s="143"/>
      <c r="B1182" s="143"/>
      <c r="D1182" s="143"/>
      <c r="E1182" s="143"/>
      <c r="G1182" s="143"/>
    </row>
    <row r="1183" spans="1:7" x14ac:dyDescent="0.4">
      <c r="A1183" s="143"/>
      <c r="B1183" s="143"/>
      <c r="D1183" s="143"/>
      <c r="E1183" s="143"/>
      <c r="G1183" s="143"/>
    </row>
    <row r="1184" spans="1:7" x14ac:dyDescent="0.4">
      <c r="A1184" s="143"/>
      <c r="B1184" s="143"/>
      <c r="D1184" s="143"/>
      <c r="E1184" s="143"/>
      <c r="G1184" s="143"/>
    </row>
    <row r="1185" spans="1:7" x14ac:dyDescent="0.4">
      <c r="A1185" s="143"/>
      <c r="B1185" s="143"/>
      <c r="D1185" s="143"/>
      <c r="E1185" s="143"/>
      <c r="G1185" s="143"/>
    </row>
    <row r="1186" spans="1:7" x14ac:dyDescent="0.4">
      <c r="A1186" s="143"/>
      <c r="B1186" s="143"/>
      <c r="D1186" s="143"/>
      <c r="E1186" s="143"/>
      <c r="G1186" s="143"/>
    </row>
    <row r="1187" spans="1:7" x14ac:dyDescent="0.4">
      <c r="A1187" s="143"/>
      <c r="B1187" s="143"/>
      <c r="D1187" s="143"/>
      <c r="E1187" s="143"/>
      <c r="G1187" s="143"/>
    </row>
    <row r="1188" spans="1:7" x14ac:dyDescent="0.4">
      <c r="A1188" s="143"/>
      <c r="B1188" s="143"/>
      <c r="D1188" s="143"/>
      <c r="E1188" s="143"/>
      <c r="G1188" s="143"/>
    </row>
    <row r="1189" spans="1:7" x14ac:dyDescent="0.4">
      <c r="A1189" s="143"/>
      <c r="B1189" s="143"/>
      <c r="D1189" s="143"/>
      <c r="E1189" s="143"/>
      <c r="G1189" s="143"/>
    </row>
    <row r="1190" spans="1:7" x14ac:dyDescent="0.4">
      <c r="A1190" s="143"/>
      <c r="B1190" s="143"/>
      <c r="D1190" s="143"/>
      <c r="E1190" s="143"/>
      <c r="G1190" s="143"/>
    </row>
    <row r="1191" spans="1:7" x14ac:dyDescent="0.4">
      <c r="A1191" s="143"/>
      <c r="B1191" s="143"/>
      <c r="D1191" s="143"/>
      <c r="E1191" s="143"/>
      <c r="G1191" s="143"/>
    </row>
    <row r="1192" spans="1:7" x14ac:dyDescent="0.4">
      <c r="A1192" s="143"/>
      <c r="B1192" s="143"/>
      <c r="D1192" s="143"/>
      <c r="E1192" s="143"/>
      <c r="G1192" s="143"/>
    </row>
    <row r="1193" spans="1:7" x14ac:dyDescent="0.4">
      <c r="A1193" s="143"/>
      <c r="B1193" s="143"/>
      <c r="D1193" s="143"/>
      <c r="E1193" s="143"/>
      <c r="G1193" s="143"/>
    </row>
    <row r="1194" spans="1:7" x14ac:dyDescent="0.4">
      <c r="A1194" s="143"/>
      <c r="B1194" s="143"/>
      <c r="D1194" s="143"/>
      <c r="E1194" s="143"/>
      <c r="G1194" s="143"/>
    </row>
    <row r="1195" spans="1:7" x14ac:dyDescent="0.4">
      <c r="A1195" s="143"/>
      <c r="B1195" s="143"/>
      <c r="D1195" s="143"/>
      <c r="E1195" s="143"/>
      <c r="G1195" s="143"/>
    </row>
    <row r="1196" spans="1:7" x14ac:dyDescent="0.4">
      <c r="A1196" s="143"/>
      <c r="B1196" s="143"/>
      <c r="D1196" s="143"/>
      <c r="E1196" s="143"/>
      <c r="G1196" s="143"/>
    </row>
    <row r="1197" spans="1:7" x14ac:dyDescent="0.4">
      <c r="A1197" s="143"/>
      <c r="B1197" s="143"/>
      <c r="D1197" s="143"/>
      <c r="E1197" s="143"/>
      <c r="G1197" s="143"/>
    </row>
    <row r="1198" spans="1:7" x14ac:dyDescent="0.4">
      <c r="A1198" s="143"/>
      <c r="B1198" s="143"/>
      <c r="D1198" s="143"/>
      <c r="E1198" s="143"/>
      <c r="G1198" s="143"/>
    </row>
    <row r="1199" spans="1:7" x14ac:dyDescent="0.4">
      <c r="A1199" s="143"/>
      <c r="B1199" s="143"/>
      <c r="D1199" s="143"/>
      <c r="E1199" s="143"/>
      <c r="G1199" s="143"/>
    </row>
    <row r="1200" spans="1:7" x14ac:dyDescent="0.4">
      <c r="A1200" s="143"/>
      <c r="B1200" s="143"/>
      <c r="D1200" s="143"/>
      <c r="E1200" s="143"/>
      <c r="G1200" s="143"/>
    </row>
    <row r="1201" spans="1:7" x14ac:dyDescent="0.4">
      <c r="A1201" s="143"/>
      <c r="B1201" s="143"/>
      <c r="D1201" s="143"/>
      <c r="E1201" s="143"/>
      <c r="G1201" s="143"/>
    </row>
    <row r="1202" spans="1:7" x14ac:dyDescent="0.4">
      <c r="A1202" s="143"/>
      <c r="B1202" s="143"/>
      <c r="D1202" s="143"/>
      <c r="E1202" s="143"/>
      <c r="G1202" s="143"/>
    </row>
    <row r="1203" spans="1:7" x14ac:dyDescent="0.4">
      <c r="A1203" s="143"/>
      <c r="B1203" s="143"/>
      <c r="D1203" s="143"/>
      <c r="E1203" s="143"/>
      <c r="G1203" s="143"/>
    </row>
    <row r="1204" spans="1:7" x14ac:dyDescent="0.4">
      <c r="A1204" s="143"/>
      <c r="B1204" s="143"/>
      <c r="D1204" s="143"/>
      <c r="E1204" s="143"/>
      <c r="G1204" s="143"/>
    </row>
    <row r="1205" spans="1:7" x14ac:dyDescent="0.4">
      <c r="A1205" s="143"/>
      <c r="B1205" s="143"/>
      <c r="D1205" s="143"/>
      <c r="E1205" s="143"/>
      <c r="G1205" s="143"/>
    </row>
    <row r="1206" spans="1:7" x14ac:dyDescent="0.4">
      <c r="A1206" s="143"/>
      <c r="B1206" s="143"/>
      <c r="D1206" s="143"/>
      <c r="E1206" s="143"/>
      <c r="G1206" s="143"/>
    </row>
    <row r="1207" spans="1:7" x14ac:dyDescent="0.4">
      <c r="A1207" s="143"/>
      <c r="B1207" s="143"/>
      <c r="D1207" s="143"/>
      <c r="E1207" s="143"/>
      <c r="G1207" s="143"/>
    </row>
    <row r="1208" spans="1:7" x14ac:dyDescent="0.4">
      <c r="A1208" s="143"/>
      <c r="B1208" s="143"/>
      <c r="D1208" s="143"/>
      <c r="E1208" s="143"/>
      <c r="G1208" s="143"/>
    </row>
    <row r="1209" spans="1:7" x14ac:dyDescent="0.4">
      <c r="A1209" s="143"/>
      <c r="B1209" s="143"/>
      <c r="D1209" s="143"/>
      <c r="E1209" s="143"/>
      <c r="G1209" s="143"/>
    </row>
    <row r="1210" spans="1:7" x14ac:dyDescent="0.4">
      <c r="A1210" s="143"/>
      <c r="B1210" s="143"/>
      <c r="D1210" s="143"/>
      <c r="E1210" s="143"/>
      <c r="G1210" s="143"/>
    </row>
    <row r="1211" spans="1:7" x14ac:dyDescent="0.4">
      <c r="A1211" s="143"/>
      <c r="B1211" s="143"/>
      <c r="D1211" s="143"/>
      <c r="E1211" s="143"/>
      <c r="G1211" s="143"/>
    </row>
    <row r="1212" spans="1:7" x14ac:dyDescent="0.4">
      <c r="A1212" s="143"/>
      <c r="B1212" s="143"/>
      <c r="D1212" s="143"/>
      <c r="E1212" s="143"/>
      <c r="G1212" s="143"/>
    </row>
    <row r="1213" spans="1:7" x14ac:dyDescent="0.4">
      <c r="A1213" s="143"/>
      <c r="B1213" s="143"/>
      <c r="D1213" s="143"/>
      <c r="E1213" s="143"/>
      <c r="G1213" s="143"/>
    </row>
    <row r="1214" spans="1:7" x14ac:dyDescent="0.4">
      <c r="A1214" s="143"/>
      <c r="B1214" s="143"/>
      <c r="D1214" s="143"/>
      <c r="E1214" s="143"/>
      <c r="G1214" s="143"/>
    </row>
    <row r="1215" spans="1:7" x14ac:dyDescent="0.4">
      <c r="A1215" s="143"/>
      <c r="B1215" s="143"/>
      <c r="D1215" s="143"/>
      <c r="E1215" s="143"/>
      <c r="G1215" s="143"/>
    </row>
    <row r="1216" spans="1:7" x14ac:dyDescent="0.4">
      <c r="A1216" s="143"/>
      <c r="B1216" s="143"/>
      <c r="D1216" s="143"/>
      <c r="E1216" s="143"/>
      <c r="G1216" s="143"/>
    </row>
    <row r="1217" spans="1:7" x14ac:dyDescent="0.4">
      <c r="A1217" s="143"/>
      <c r="B1217" s="143"/>
      <c r="D1217" s="143"/>
      <c r="E1217" s="143"/>
      <c r="G1217" s="143"/>
    </row>
    <row r="1218" spans="1:7" x14ac:dyDescent="0.4">
      <c r="A1218" s="143"/>
      <c r="B1218" s="143"/>
      <c r="D1218" s="143"/>
      <c r="E1218" s="143"/>
      <c r="G1218" s="143"/>
    </row>
    <row r="1219" spans="1:7" x14ac:dyDescent="0.4">
      <c r="A1219" s="143"/>
      <c r="B1219" s="143"/>
      <c r="D1219" s="143"/>
      <c r="E1219" s="143"/>
      <c r="G1219" s="143"/>
    </row>
    <row r="1220" spans="1:7" x14ac:dyDescent="0.4">
      <c r="A1220" s="143"/>
      <c r="B1220" s="143"/>
      <c r="D1220" s="143"/>
      <c r="E1220" s="143"/>
      <c r="G1220" s="143"/>
    </row>
    <row r="1221" spans="1:7" x14ac:dyDescent="0.4">
      <c r="A1221" s="143"/>
      <c r="B1221" s="143"/>
      <c r="D1221" s="143"/>
      <c r="E1221" s="143"/>
      <c r="G1221" s="143"/>
    </row>
    <row r="1222" spans="1:7" x14ac:dyDescent="0.4">
      <c r="A1222" s="143"/>
      <c r="B1222" s="143"/>
      <c r="D1222" s="143"/>
      <c r="E1222" s="143"/>
      <c r="G1222" s="143"/>
    </row>
    <row r="1223" spans="1:7" x14ac:dyDescent="0.4">
      <c r="A1223" s="143"/>
      <c r="B1223" s="143"/>
      <c r="D1223" s="143"/>
      <c r="E1223" s="143"/>
      <c r="G1223" s="143"/>
    </row>
    <row r="1224" spans="1:7" x14ac:dyDescent="0.4">
      <c r="A1224" s="143"/>
      <c r="B1224" s="143"/>
      <c r="D1224" s="143"/>
      <c r="E1224" s="143"/>
      <c r="G1224" s="143"/>
    </row>
    <row r="1225" spans="1:7" x14ac:dyDescent="0.4">
      <c r="A1225" s="143"/>
      <c r="B1225" s="143"/>
      <c r="D1225" s="143"/>
      <c r="E1225" s="143"/>
      <c r="G1225" s="143"/>
    </row>
    <row r="1226" spans="1:7" x14ac:dyDescent="0.4">
      <c r="A1226" s="143"/>
      <c r="B1226" s="143"/>
      <c r="D1226" s="143"/>
      <c r="E1226" s="143"/>
      <c r="G1226" s="143"/>
    </row>
    <row r="1227" spans="1:7" x14ac:dyDescent="0.4">
      <c r="A1227" s="143"/>
      <c r="B1227" s="143"/>
      <c r="D1227" s="143"/>
      <c r="E1227" s="143"/>
      <c r="G1227" s="143"/>
    </row>
    <row r="1228" spans="1:7" x14ac:dyDescent="0.4">
      <c r="A1228" s="143"/>
      <c r="B1228" s="143"/>
      <c r="D1228" s="143"/>
      <c r="E1228" s="143"/>
      <c r="G1228" s="143"/>
    </row>
    <row r="1229" spans="1:7" x14ac:dyDescent="0.4">
      <c r="A1229" s="143"/>
      <c r="B1229" s="143"/>
      <c r="D1229" s="143"/>
      <c r="E1229" s="143"/>
      <c r="G1229" s="143"/>
    </row>
    <row r="1230" spans="1:7" x14ac:dyDescent="0.4">
      <c r="A1230" s="143"/>
      <c r="B1230" s="143"/>
      <c r="D1230" s="143"/>
      <c r="E1230" s="143"/>
      <c r="G1230" s="143"/>
    </row>
    <row r="1231" spans="1:7" x14ac:dyDescent="0.4">
      <c r="A1231" s="143"/>
      <c r="B1231" s="143"/>
      <c r="D1231" s="143"/>
      <c r="E1231" s="143"/>
      <c r="G1231" s="143"/>
    </row>
    <row r="1232" spans="1:7" x14ac:dyDescent="0.4">
      <c r="A1232" s="143"/>
      <c r="B1232" s="143"/>
      <c r="D1232" s="143"/>
      <c r="E1232" s="143"/>
      <c r="G1232" s="143"/>
    </row>
    <row r="1233" spans="1:7" x14ac:dyDescent="0.4">
      <c r="A1233" s="143"/>
      <c r="B1233" s="143"/>
      <c r="D1233" s="143"/>
      <c r="E1233" s="143"/>
      <c r="G1233" s="143"/>
    </row>
    <row r="1234" spans="1:7" x14ac:dyDescent="0.4">
      <c r="A1234" s="143"/>
      <c r="B1234" s="143"/>
      <c r="D1234" s="143"/>
      <c r="E1234" s="143"/>
      <c r="G1234" s="143"/>
    </row>
    <row r="1235" spans="1:7" x14ac:dyDescent="0.4">
      <c r="A1235" s="143"/>
      <c r="B1235" s="143"/>
      <c r="D1235" s="143"/>
      <c r="E1235" s="143"/>
      <c r="G1235" s="143"/>
    </row>
    <row r="1236" spans="1:7" x14ac:dyDescent="0.4">
      <c r="A1236" s="143"/>
      <c r="B1236" s="143"/>
      <c r="D1236" s="143"/>
      <c r="E1236" s="143"/>
      <c r="G1236" s="143"/>
    </row>
    <row r="1237" spans="1:7" x14ac:dyDescent="0.4">
      <c r="A1237" s="143"/>
      <c r="B1237" s="143"/>
      <c r="D1237" s="143"/>
      <c r="E1237" s="143"/>
      <c r="G1237" s="143"/>
    </row>
    <row r="1238" spans="1:7" x14ac:dyDescent="0.4">
      <c r="A1238" s="143"/>
      <c r="B1238" s="143"/>
      <c r="D1238" s="143"/>
      <c r="E1238" s="143"/>
      <c r="G1238" s="143"/>
    </row>
    <row r="1239" spans="1:7" x14ac:dyDescent="0.4">
      <c r="A1239" s="143"/>
      <c r="B1239" s="143"/>
      <c r="D1239" s="143"/>
      <c r="E1239" s="143"/>
      <c r="G1239" s="143"/>
    </row>
    <row r="1240" spans="1:7" x14ac:dyDescent="0.4">
      <c r="A1240" s="143"/>
      <c r="B1240" s="143"/>
      <c r="D1240" s="143"/>
      <c r="E1240" s="143"/>
      <c r="G1240" s="143"/>
    </row>
    <row r="1241" spans="1:7" x14ac:dyDescent="0.4">
      <c r="A1241" s="143"/>
      <c r="B1241" s="143"/>
      <c r="D1241" s="143"/>
      <c r="E1241" s="143"/>
      <c r="G1241" s="143"/>
    </row>
    <row r="1242" spans="1:7" x14ac:dyDescent="0.4">
      <c r="A1242" s="143"/>
      <c r="B1242" s="143"/>
      <c r="D1242" s="143"/>
      <c r="E1242" s="143"/>
      <c r="G1242" s="143"/>
    </row>
    <row r="1243" spans="1:7" x14ac:dyDescent="0.4">
      <c r="A1243" s="143"/>
      <c r="B1243" s="143"/>
      <c r="D1243" s="143"/>
      <c r="E1243" s="143"/>
      <c r="G1243" s="143"/>
    </row>
    <row r="1244" spans="1:7" x14ac:dyDescent="0.4">
      <c r="A1244" s="143"/>
      <c r="B1244" s="143"/>
      <c r="D1244" s="143"/>
      <c r="E1244" s="143"/>
      <c r="G1244" s="143"/>
    </row>
    <row r="1245" spans="1:7" x14ac:dyDescent="0.4">
      <c r="A1245" s="143"/>
      <c r="B1245" s="143"/>
      <c r="D1245" s="143"/>
      <c r="E1245" s="143"/>
      <c r="G1245" s="143"/>
    </row>
    <row r="1246" spans="1:7" x14ac:dyDescent="0.4">
      <c r="A1246" s="143"/>
      <c r="B1246" s="143"/>
      <c r="D1246" s="143"/>
      <c r="E1246" s="143"/>
      <c r="G1246" s="143"/>
    </row>
    <row r="1247" spans="1:7" x14ac:dyDescent="0.4">
      <c r="A1247" s="143"/>
      <c r="B1247" s="143"/>
      <c r="D1247" s="143"/>
      <c r="E1247" s="143"/>
      <c r="G1247" s="143"/>
    </row>
    <row r="1248" spans="1:7" x14ac:dyDescent="0.4">
      <c r="A1248" s="143"/>
      <c r="B1248" s="143"/>
      <c r="D1248" s="143"/>
      <c r="E1248" s="143"/>
      <c r="G1248" s="143"/>
    </row>
    <row r="1249" spans="1:7" x14ac:dyDescent="0.4">
      <c r="A1249" s="143"/>
      <c r="B1249" s="143"/>
      <c r="D1249" s="143"/>
      <c r="E1249" s="143"/>
      <c r="G1249" s="143"/>
    </row>
    <row r="1250" spans="1:7" x14ac:dyDescent="0.4">
      <c r="A1250" s="143"/>
      <c r="B1250" s="143"/>
      <c r="D1250" s="143"/>
      <c r="E1250" s="143"/>
      <c r="G1250" s="143"/>
    </row>
    <row r="1251" spans="1:7" x14ac:dyDescent="0.4">
      <c r="A1251" s="143"/>
      <c r="B1251" s="143"/>
      <c r="D1251" s="143"/>
      <c r="E1251" s="143"/>
      <c r="G1251" s="143"/>
    </row>
    <row r="1252" spans="1:7" x14ac:dyDescent="0.4">
      <c r="A1252" s="143"/>
      <c r="B1252" s="143"/>
      <c r="D1252" s="143"/>
      <c r="E1252" s="143"/>
      <c r="G1252" s="143"/>
    </row>
    <row r="1253" spans="1:7" x14ac:dyDescent="0.4">
      <c r="A1253" s="143"/>
      <c r="B1253" s="143"/>
      <c r="D1253" s="143"/>
      <c r="E1253" s="143"/>
      <c r="G1253" s="143"/>
    </row>
    <row r="1254" spans="1:7" x14ac:dyDescent="0.4">
      <c r="A1254" s="143"/>
      <c r="B1254" s="143"/>
      <c r="D1254" s="143"/>
      <c r="E1254" s="143"/>
      <c r="G1254" s="143"/>
    </row>
    <row r="1255" spans="1:7" x14ac:dyDescent="0.4">
      <c r="A1255" s="143"/>
      <c r="B1255" s="143"/>
      <c r="D1255" s="143"/>
      <c r="E1255" s="143"/>
      <c r="G1255" s="143"/>
    </row>
    <row r="1256" spans="1:7" x14ac:dyDescent="0.4">
      <c r="A1256" s="143"/>
      <c r="B1256" s="143"/>
      <c r="D1256" s="143"/>
      <c r="E1256" s="143"/>
      <c r="G1256" s="143"/>
    </row>
    <row r="1257" spans="1:7" x14ac:dyDescent="0.4">
      <c r="A1257" s="143"/>
      <c r="B1257" s="143"/>
      <c r="D1257" s="143"/>
      <c r="E1257" s="143"/>
      <c r="G1257" s="143"/>
    </row>
    <row r="1258" spans="1:7" x14ac:dyDescent="0.4">
      <c r="A1258" s="143"/>
      <c r="B1258" s="143"/>
      <c r="D1258" s="143"/>
      <c r="E1258" s="143"/>
      <c r="G1258" s="143"/>
    </row>
    <row r="1259" spans="1:7" x14ac:dyDescent="0.4">
      <c r="A1259" s="143"/>
      <c r="B1259" s="143"/>
      <c r="D1259" s="143"/>
      <c r="E1259" s="143"/>
      <c r="G1259" s="143"/>
    </row>
    <row r="1260" spans="1:7" x14ac:dyDescent="0.4">
      <c r="A1260" s="143"/>
      <c r="B1260" s="143"/>
      <c r="D1260" s="143"/>
      <c r="E1260" s="143"/>
      <c r="G1260" s="143"/>
    </row>
    <row r="1261" spans="1:7" x14ac:dyDescent="0.4">
      <c r="A1261" s="143"/>
      <c r="B1261" s="143"/>
      <c r="D1261" s="143"/>
      <c r="E1261" s="143"/>
      <c r="G1261" s="143"/>
    </row>
    <row r="1262" spans="1:7" x14ac:dyDescent="0.4">
      <c r="A1262" s="143"/>
      <c r="B1262" s="143"/>
      <c r="D1262" s="143"/>
      <c r="E1262" s="143"/>
      <c r="G1262" s="143"/>
    </row>
    <row r="1263" spans="1:7" x14ac:dyDescent="0.4">
      <c r="A1263" s="143"/>
      <c r="B1263" s="143"/>
      <c r="D1263" s="143"/>
      <c r="E1263" s="143"/>
      <c r="G1263" s="143"/>
    </row>
    <row r="1264" spans="1:7" x14ac:dyDescent="0.4">
      <c r="A1264" s="143"/>
      <c r="B1264" s="143"/>
      <c r="D1264" s="143"/>
      <c r="E1264" s="143"/>
      <c r="G1264" s="143"/>
    </row>
    <row r="1265" spans="1:7" x14ac:dyDescent="0.4">
      <c r="A1265" s="143"/>
      <c r="B1265" s="143"/>
      <c r="D1265" s="143"/>
      <c r="E1265" s="143"/>
      <c r="G1265" s="143"/>
    </row>
    <row r="1266" spans="1:7" x14ac:dyDescent="0.4">
      <c r="A1266" s="143"/>
      <c r="B1266" s="143"/>
      <c r="D1266" s="143"/>
      <c r="E1266" s="143"/>
      <c r="G1266" s="143"/>
    </row>
    <row r="1267" spans="1:7" x14ac:dyDescent="0.4">
      <c r="A1267" s="143"/>
      <c r="B1267" s="143"/>
      <c r="D1267" s="143"/>
      <c r="E1267" s="143"/>
      <c r="G1267" s="143"/>
    </row>
    <row r="1268" spans="1:7" x14ac:dyDescent="0.4">
      <c r="A1268" s="143"/>
      <c r="B1268" s="143"/>
      <c r="D1268" s="143"/>
      <c r="E1268" s="143"/>
      <c r="G1268" s="143"/>
    </row>
    <row r="1269" spans="1:7" x14ac:dyDescent="0.4">
      <c r="A1269" s="143"/>
      <c r="B1269" s="143"/>
      <c r="D1269" s="143"/>
      <c r="E1269" s="143"/>
      <c r="G1269" s="143"/>
    </row>
    <row r="1270" spans="1:7" x14ac:dyDescent="0.4">
      <c r="A1270" s="143"/>
      <c r="B1270" s="143"/>
      <c r="D1270" s="143"/>
      <c r="E1270" s="143"/>
      <c r="G1270" s="143"/>
    </row>
    <row r="1271" spans="1:7" x14ac:dyDescent="0.4">
      <c r="A1271" s="143"/>
      <c r="B1271" s="143"/>
      <c r="D1271" s="143"/>
      <c r="E1271" s="143"/>
      <c r="G1271" s="143"/>
    </row>
    <row r="1272" spans="1:7" x14ac:dyDescent="0.4">
      <c r="A1272" s="143"/>
      <c r="B1272" s="143"/>
      <c r="D1272" s="143"/>
      <c r="E1272" s="143"/>
      <c r="G1272" s="143"/>
    </row>
    <row r="1273" spans="1:7" x14ac:dyDescent="0.4">
      <c r="A1273" s="143"/>
      <c r="B1273" s="143"/>
      <c r="D1273" s="143"/>
      <c r="E1273" s="143"/>
      <c r="G1273" s="143"/>
    </row>
    <row r="1274" spans="1:7" x14ac:dyDescent="0.4">
      <c r="A1274" s="143"/>
      <c r="B1274" s="143"/>
      <c r="D1274" s="143"/>
      <c r="E1274" s="143"/>
      <c r="G1274" s="143"/>
    </row>
    <row r="1275" spans="1:7" x14ac:dyDescent="0.4">
      <c r="A1275" s="143"/>
      <c r="B1275" s="143"/>
      <c r="D1275" s="143"/>
      <c r="E1275" s="143"/>
      <c r="G1275" s="143"/>
    </row>
    <row r="1276" spans="1:7" x14ac:dyDescent="0.4">
      <c r="A1276" s="143"/>
      <c r="B1276" s="143"/>
      <c r="D1276" s="143"/>
      <c r="E1276" s="143"/>
      <c r="G1276" s="143"/>
    </row>
    <row r="1277" spans="1:7" x14ac:dyDescent="0.4">
      <c r="A1277" s="143"/>
      <c r="B1277" s="143"/>
      <c r="D1277" s="143"/>
      <c r="E1277" s="143"/>
      <c r="G1277" s="143"/>
    </row>
    <row r="1278" spans="1:7" x14ac:dyDescent="0.4">
      <c r="A1278" s="143"/>
      <c r="B1278" s="143"/>
      <c r="D1278" s="143"/>
      <c r="E1278" s="143"/>
      <c r="G1278" s="143"/>
    </row>
    <row r="1279" spans="1:7" x14ac:dyDescent="0.4">
      <c r="A1279" s="143"/>
      <c r="B1279" s="143"/>
      <c r="D1279" s="143"/>
      <c r="E1279" s="143"/>
      <c r="G1279" s="143"/>
    </row>
    <row r="1280" spans="1:7" x14ac:dyDescent="0.4">
      <c r="A1280" s="143"/>
      <c r="B1280" s="143"/>
      <c r="D1280" s="143"/>
      <c r="E1280" s="143"/>
      <c r="G1280" s="143"/>
    </row>
    <row r="1281" spans="1:7" x14ac:dyDescent="0.4">
      <c r="A1281" s="143"/>
      <c r="B1281" s="143"/>
      <c r="D1281" s="143"/>
      <c r="E1281" s="143"/>
      <c r="G1281" s="143"/>
    </row>
    <row r="1282" spans="1:7" x14ac:dyDescent="0.4">
      <c r="A1282" s="143"/>
      <c r="B1282" s="143"/>
      <c r="D1282" s="143"/>
      <c r="E1282" s="143"/>
      <c r="G1282" s="143"/>
    </row>
    <row r="1283" spans="1:7" x14ac:dyDescent="0.4">
      <c r="A1283" s="143"/>
      <c r="B1283" s="143"/>
      <c r="D1283" s="143"/>
      <c r="E1283" s="143"/>
      <c r="G1283" s="143"/>
    </row>
    <row r="1284" spans="1:7" x14ac:dyDescent="0.4">
      <c r="A1284" s="143"/>
      <c r="B1284" s="143"/>
      <c r="D1284" s="143"/>
      <c r="E1284" s="143"/>
      <c r="G1284" s="143"/>
    </row>
    <row r="1285" spans="1:7" x14ac:dyDescent="0.4">
      <c r="A1285" s="143"/>
      <c r="B1285" s="143"/>
      <c r="D1285" s="143"/>
      <c r="E1285" s="143"/>
      <c r="G1285" s="143"/>
    </row>
    <row r="1286" spans="1:7" x14ac:dyDescent="0.4">
      <c r="A1286" s="143"/>
      <c r="B1286" s="143"/>
      <c r="D1286" s="143"/>
      <c r="E1286" s="143"/>
      <c r="G1286" s="143"/>
    </row>
    <row r="1287" spans="1:7" x14ac:dyDescent="0.4">
      <c r="A1287" s="143"/>
      <c r="B1287" s="143"/>
      <c r="D1287" s="143"/>
      <c r="E1287" s="143"/>
      <c r="G1287" s="143"/>
    </row>
    <row r="1288" spans="1:7" x14ac:dyDescent="0.4">
      <c r="A1288" s="143"/>
      <c r="B1288" s="143"/>
      <c r="D1288" s="143"/>
      <c r="E1288" s="143"/>
      <c r="G1288" s="143"/>
    </row>
    <row r="1289" spans="1:7" x14ac:dyDescent="0.4">
      <c r="A1289" s="143"/>
      <c r="B1289" s="143"/>
      <c r="D1289" s="143"/>
      <c r="E1289" s="143"/>
      <c r="G1289" s="143"/>
    </row>
    <row r="1290" spans="1:7" x14ac:dyDescent="0.4">
      <c r="A1290" s="143"/>
      <c r="B1290" s="143"/>
      <c r="D1290" s="143"/>
      <c r="E1290" s="143"/>
      <c r="G1290" s="143"/>
    </row>
    <row r="1291" spans="1:7" x14ac:dyDescent="0.4">
      <c r="A1291" s="143"/>
      <c r="B1291" s="143"/>
      <c r="D1291" s="143"/>
      <c r="E1291" s="143"/>
      <c r="G1291" s="143"/>
    </row>
    <row r="1292" spans="1:7" x14ac:dyDescent="0.4">
      <c r="A1292" s="143"/>
      <c r="B1292" s="143"/>
      <c r="D1292" s="143"/>
      <c r="E1292" s="143"/>
      <c r="G1292" s="143"/>
    </row>
    <row r="1293" spans="1:7" x14ac:dyDescent="0.4">
      <c r="A1293" s="143"/>
      <c r="B1293" s="143"/>
      <c r="D1293" s="143"/>
      <c r="E1293" s="143"/>
      <c r="G1293" s="143"/>
    </row>
    <row r="1294" spans="1:7" x14ac:dyDescent="0.4">
      <c r="A1294" s="143"/>
      <c r="B1294" s="143"/>
      <c r="D1294" s="143"/>
      <c r="E1294" s="143"/>
      <c r="G1294" s="143"/>
    </row>
    <row r="1295" spans="1:7" x14ac:dyDescent="0.4">
      <c r="A1295" s="143"/>
      <c r="B1295" s="143"/>
      <c r="D1295" s="143"/>
      <c r="E1295" s="143"/>
      <c r="G1295" s="143"/>
    </row>
    <row r="1296" spans="1:7" x14ac:dyDescent="0.4">
      <c r="A1296" s="143"/>
      <c r="B1296" s="143"/>
      <c r="D1296" s="143"/>
      <c r="E1296" s="143"/>
      <c r="G1296" s="143"/>
    </row>
    <row r="1297" spans="1:7" x14ac:dyDescent="0.4">
      <c r="A1297" s="143"/>
      <c r="B1297" s="143"/>
      <c r="D1297" s="143"/>
      <c r="E1297" s="143"/>
      <c r="G1297" s="143"/>
    </row>
    <row r="1298" spans="1:7" x14ac:dyDescent="0.4">
      <c r="A1298" s="143"/>
      <c r="B1298" s="143"/>
      <c r="D1298" s="143"/>
      <c r="E1298" s="143"/>
      <c r="G1298" s="143"/>
    </row>
    <row r="1299" spans="1:7" x14ac:dyDescent="0.4">
      <c r="A1299" s="143"/>
      <c r="B1299" s="143"/>
      <c r="D1299" s="143"/>
      <c r="E1299" s="143"/>
      <c r="G1299" s="143"/>
    </row>
    <row r="1300" spans="1:7" x14ac:dyDescent="0.4">
      <c r="A1300" s="143"/>
      <c r="B1300" s="143"/>
      <c r="D1300" s="143"/>
      <c r="E1300" s="143"/>
      <c r="G1300" s="143"/>
    </row>
    <row r="1301" spans="1:7" x14ac:dyDescent="0.4">
      <c r="A1301" s="143"/>
      <c r="B1301" s="143"/>
      <c r="D1301" s="143"/>
      <c r="E1301" s="143"/>
      <c r="G1301" s="143"/>
    </row>
    <row r="1302" spans="1:7" x14ac:dyDescent="0.4">
      <c r="A1302" s="143"/>
      <c r="B1302" s="143"/>
      <c r="D1302" s="143"/>
      <c r="E1302" s="143"/>
      <c r="G1302" s="143"/>
    </row>
    <row r="1303" spans="1:7" x14ac:dyDescent="0.4">
      <c r="A1303" s="143"/>
      <c r="B1303" s="143"/>
      <c r="D1303" s="143"/>
      <c r="E1303" s="143"/>
      <c r="G1303" s="143"/>
    </row>
    <row r="1304" spans="1:7" x14ac:dyDescent="0.4">
      <c r="A1304" s="143"/>
      <c r="B1304" s="143"/>
      <c r="D1304" s="143"/>
      <c r="E1304" s="143"/>
      <c r="G1304" s="143"/>
    </row>
    <row r="1305" spans="1:7" x14ac:dyDescent="0.4">
      <c r="A1305" s="143"/>
      <c r="B1305" s="143"/>
      <c r="D1305" s="143"/>
      <c r="E1305" s="143"/>
      <c r="G1305" s="143"/>
    </row>
    <row r="1306" spans="1:7" x14ac:dyDescent="0.4">
      <c r="A1306" s="143"/>
      <c r="B1306" s="143"/>
      <c r="D1306" s="143"/>
      <c r="E1306" s="143"/>
      <c r="G1306" s="143"/>
    </row>
    <row r="1307" spans="1:7" x14ac:dyDescent="0.4">
      <c r="A1307" s="143"/>
      <c r="B1307" s="143"/>
      <c r="D1307" s="143"/>
      <c r="E1307" s="143"/>
      <c r="G1307" s="143"/>
    </row>
    <row r="1308" spans="1:7" x14ac:dyDescent="0.4">
      <c r="A1308" s="143"/>
      <c r="B1308" s="143"/>
      <c r="D1308" s="143"/>
      <c r="E1308" s="143"/>
      <c r="G1308" s="143"/>
    </row>
    <row r="1309" spans="1:7" x14ac:dyDescent="0.4">
      <c r="A1309" s="143"/>
      <c r="B1309" s="143"/>
      <c r="D1309" s="143"/>
      <c r="E1309" s="143"/>
      <c r="G1309" s="143"/>
    </row>
    <row r="1310" spans="1:7" x14ac:dyDescent="0.4">
      <c r="A1310" s="143"/>
      <c r="B1310" s="143"/>
      <c r="D1310" s="143"/>
      <c r="E1310" s="143"/>
      <c r="G1310" s="143"/>
    </row>
    <row r="1311" spans="1:7" x14ac:dyDescent="0.4">
      <c r="A1311" s="143"/>
      <c r="B1311" s="143"/>
      <c r="D1311" s="143"/>
      <c r="E1311" s="143"/>
      <c r="G1311" s="143"/>
    </row>
    <row r="1312" spans="1:7" x14ac:dyDescent="0.4">
      <c r="A1312" s="143"/>
      <c r="B1312" s="143"/>
      <c r="D1312" s="143"/>
      <c r="E1312" s="143"/>
      <c r="G1312" s="143"/>
    </row>
    <row r="1313" spans="1:7" x14ac:dyDescent="0.4">
      <c r="A1313" s="143"/>
      <c r="B1313" s="143"/>
      <c r="D1313" s="143"/>
      <c r="E1313" s="143"/>
      <c r="G1313" s="143"/>
    </row>
    <row r="1314" spans="1:7" x14ac:dyDescent="0.4">
      <c r="A1314" s="143"/>
      <c r="B1314" s="143"/>
      <c r="D1314" s="143"/>
      <c r="E1314" s="143"/>
      <c r="G1314" s="143"/>
    </row>
    <row r="1315" spans="1:7" x14ac:dyDescent="0.4">
      <c r="A1315" s="143"/>
      <c r="B1315" s="143"/>
      <c r="D1315" s="143"/>
      <c r="E1315" s="143"/>
      <c r="G1315" s="143"/>
    </row>
    <row r="1316" spans="1:7" x14ac:dyDescent="0.4">
      <c r="A1316" s="143"/>
      <c r="B1316" s="143"/>
      <c r="D1316" s="143"/>
      <c r="E1316" s="143"/>
      <c r="G1316" s="143"/>
    </row>
    <row r="1317" spans="1:7" x14ac:dyDescent="0.4">
      <c r="A1317" s="143"/>
      <c r="B1317" s="143"/>
      <c r="D1317" s="143"/>
      <c r="E1317" s="143"/>
      <c r="G1317" s="143"/>
    </row>
    <row r="1318" spans="1:7" x14ac:dyDescent="0.4">
      <c r="A1318" s="143"/>
      <c r="B1318" s="143"/>
      <c r="D1318" s="143"/>
      <c r="E1318" s="143"/>
      <c r="G1318" s="143"/>
    </row>
    <row r="1319" spans="1:7" x14ac:dyDescent="0.4">
      <c r="A1319" s="143"/>
      <c r="B1319" s="143"/>
      <c r="D1319" s="143"/>
      <c r="E1319" s="143"/>
      <c r="G1319" s="143"/>
    </row>
    <row r="1320" spans="1:7" x14ac:dyDescent="0.4">
      <c r="A1320" s="143"/>
      <c r="B1320" s="143"/>
      <c r="D1320" s="143"/>
      <c r="E1320" s="143"/>
      <c r="G1320" s="143"/>
    </row>
    <row r="1321" spans="1:7" x14ac:dyDescent="0.4">
      <c r="A1321" s="143"/>
      <c r="B1321" s="143"/>
      <c r="D1321" s="143"/>
      <c r="E1321" s="143"/>
      <c r="G1321" s="143"/>
    </row>
    <row r="1322" spans="1:7" x14ac:dyDescent="0.4">
      <c r="A1322" s="143"/>
      <c r="B1322" s="143"/>
      <c r="D1322" s="143"/>
      <c r="E1322" s="143"/>
      <c r="G1322" s="143"/>
    </row>
    <row r="1323" spans="1:7" x14ac:dyDescent="0.4">
      <c r="A1323" s="143"/>
      <c r="B1323" s="143"/>
      <c r="D1323" s="143"/>
      <c r="E1323" s="143"/>
      <c r="G1323" s="143"/>
    </row>
    <row r="1324" spans="1:7" x14ac:dyDescent="0.4">
      <c r="A1324" s="143"/>
      <c r="B1324" s="143"/>
      <c r="D1324" s="143"/>
      <c r="E1324" s="143"/>
      <c r="G1324" s="143"/>
    </row>
    <row r="1325" spans="1:7" x14ac:dyDescent="0.4">
      <c r="A1325" s="143"/>
      <c r="B1325" s="143"/>
      <c r="D1325" s="143"/>
      <c r="E1325" s="143"/>
      <c r="G1325" s="143"/>
    </row>
    <row r="1326" spans="1:7" x14ac:dyDescent="0.4">
      <c r="A1326" s="143"/>
      <c r="B1326" s="143"/>
      <c r="D1326" s="143"/>
      <c r="E1326" s="143"/>
      <c r="G1326" s="143"/>
    </row>
    <row r="1327" spans="1:7" x14ac:dyDescent="0.4">
      <c r="A1327" s="143"/>
      <c r="B1327" s="143"/>
      <c r="D1327" s="143"/>
      <c r="E1327" s="143"/>
      <c r="G1327" s="143"/>
    </row>
    <row r="1328" spans="1:7" x14ac:dyDescent="0.4">
      <c r="A1328" s="143"/>
      <c r="B1328" s="143"/>
      <c r="D1328" s="143"/>
      <c r="E1328" s="143"/>
      <c r="G1328" s="143"/>
    </row>
    <row r="1329" spans="1:7" x14ac:dyDescent="0.4">
      <c r="A1329" s="143"/>
      <c r="B1329" s="143"/>
      <c r="D1329" s="143"/>
      <c r="E1329" s="143"/>
      <c r="G1329" s="143"/>
    </row>
    <row r="1330" spans="1:7" x14ac:dyDescent="0.4">
      <c r="A1330" s="143"/>
      <c r="B1330" s="143"/>
      <c r="D1330" s="143"/>
      <c r="E1330" s="143"/>
      <c r="G1330" s="143"/>
    </row>
    <row r="1331" spans="1:7" x14ac:dyDescent="0.4">
      <c r="A1331" s="143"/>
      <c r="B1331" s="143"/>
      <c r="D1331" s="143"/>
      <c r="E1331" s="143"/>
      <c r="G1331" s="143"/>
    </row>
    <row r="1332" spans="1:7" x14ac:dyDescent="0.4">
      <c r="A1332" s="143"/>
      <c r="B1332" s="143"/>
      <c r="D1332" s="143"/>
      <c r="E1332" s="143"/>
      <c r="G1332" s="143"/>
    </row>
    <row r="1333" spans="1:7" x14ac:dyDescent="0.4">
      <c r="A1333" s="143"/>
      <c r="B1333" s="143"/>
      <c r="D1333" s="143"/>
      <c r="E1333" s="143"/>
      <c r="G1333" s="143"/>
    </row>
    <row r="1334" spans="1:7" x14ac:dyDescent="0.4">
      <c r="A1334" s="143"/>
      <c r="B1334" s="143"/>
      <c r="D1334" s="143"/>
      <c r="E1334" s="143"/>
      <c r="G1334" s="143"/>
    </row>
    <row r="1335" spans="1:7" x14ac:dyDescent="0.4">
      <c r="A1335" s="143"/>
      <c r="B1335" s="143"/>
      <c r="D1335" s="143"/>
      <c r="E1335" s="143"/>
      <c r="G1335" s="143"/>
    </row>
  </sheetData>
  <autoFilter ref="A1:E1093" xr:uid="{7E76D2F5-2DD0-4BAC-B63F-5665E3E90654}"/>
  <phoneticPr fontId="3"/>
  <conditionalFormatting sqref="A2:E1048576 A1:D1">
    <cfRule type="expression" dxfId="5" priority="6">
      <formula>A1&lt;&gt;""</formula>
    </cfRule>
  </conditionalFormatting>
  <conditionalFormatting sqref="G1:G1048576">
    <cfRule type="expression" dxfId="4" priority="5">
      <formula>G1&lt;&gt;""</formula>
    </cfRule>
  </conditionalFormatting>
  <conditionalFormatting sqref="I1:J1">
    <cfRule type="expression" dxfId="3" priority="4">
      <formula>I1&lt;&gt;""</formula>
    </cfRule>
  </conditionalFormatting>
  <conditionalFormatting sqref="L1:M1">
    <cfRule type="expression" dxfId="2" priority="3">
      <formula>L1&lt;&gt;""</formula>
    </cfRule>
  </conditionalFormatting>
  <conditionalFormatting sqref="E1">
    <cfRule type="expression" dxfId="1" priority="2">
      <formula>E1&lt;&gt;""</formula>
    </cfRule>
  </conditionalFormatting>
  <conditionalFormatting sqref="O1:P1">
    <cfRule type="expression" dxfId="0" priority="1">
      <formula>O1&lt;&gt;""</formula>
    </cfRule>
  </conditionalFormatting>
  <printOptions horizontalCentered="1"/>
  <pageMargins left="0.23622047244094491" right="0.23622047244094491" top="0.74803149606299213" bottom="0.74803149606299213" header="0.31496062992125984" footer="0.31496062992125984"/>
  <pageSetup paperSize="9" scale="5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FB7FB4E3F3884CA5E9D39FD34BABD8" ma:contentTypeVersion="14" ma:contentTypeDescription="新しいドキュメントを作成します。" ma:contentTypeScope="" ma:versionID="da23bd4e296fe4faad76aa3184d8e94a">
  <xsd:schema xmlns:xsd="http://www.w3.org/2001/XMLSchema" xmlns:xs="http://www.w3.org/2001/XMLSchema" xmlns:p="http://schemas.microsoft.com/office/2006/metadata/properties" xmlns:ns2="f0fc40b5-0137-413d-b08b-f14be2a0c0e4" xmlns:ns3="dfd569ee-a108-48e8-8367-6caeb7d66a63" xmlns:ns4="a26607ab-acce-4977-bcf4-b0f01afe3773" targetNamespace="http://schemas.microsoft.com/office/2006/metadata/properties" ma:root="true" ma:fieldsID="cb850c052d4f7c86c1d0c268b0699da6" ns2:_="" ns3:_="" ns4:_="">
    <xsd:import namespace="f0fc40b5-0137-413d-b08b-f14be2a0c0e4"/>
    <xsd:import namespace="dfd569ee-a108-48e8-8367-6caeb7d66a63"/>
    <xsd:import namespace="a26607ab-acce-4977-bcf4-b0f01afe377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lcf76f155ced4ddcb4097134ff3c332f" minOccurs="0"/>
                <xsd:element ref="ns4: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4:SharedWithUsers" minOccurs="0"/>
                <xsd:element ref="ns4:SharedWithDetail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fc40b5-0137-413d-b08b-f14be2a0c0e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fd569ee-a108-48e8-8367-6caeb7d66a6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48e9c2bd-e334-435e-baf5-cfb9b5657358"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26607ab-acce-4977-bcf4-b0f01afe3773"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953E2A68-EBCB-4753-B6F4-DA585A98B4A4}" ma:internalName="TaxCatchAll" ma:showField="CatchAllData" ma:web="{f0fc40b5-0137-413d-b08b-f14be2a0c0e4}">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a26607ab-acce-4977-bcf4-b0f01afe3773" xsi:nil="true"/>
    <lcf76f155ced4ddcb4097134ff3c332f xmlns="dfd569ee-a108-48e8-8367-6caeb7d66a63">
      <Terms xmlns="http://schemas.microsoft.com/office/infopath/2007/PartnerControls"/>
    </lcf76f155ced4ddcb4097134ff3c332f>
    <_dlc_DocId xmlns="f0fc40b5-0137-413d-b08b-f14be2a0c0e4">JPFS0072-2018251719-1231</_dlc_DocId>
    <_dlc_DocIdUrl xmlns="f0fc40b5-0137-413d-b08b-f14be2a0c0e4">
      <Url>https://lixilgroup.sharepoint.com/sites/JPFS0072/_layouts/15/DocIdRedir.aspx?ID=JPFS0072-2018251719-1231</Url>
      <Description>JPFS0072-2018251719-1231</Description>
    </_dlc_DocIdUrl>
  </documentManagement>
</p:properties>
</file>

<file path=customXml/itemProps1.xml><?xml version="1.0" encoding="utf-8"?>
<ds:datastoreItem xmlns:ds="http://schemas.openxmlformats.org/officeDocument/2006/customXml" ds:itemID="{976EA292-E37E-48FF-A6AE-1E5F25291CE7}"/>
</file>

<file path=customXml/itemProps2.xml><?xml version="1.0" encoding="utf-8"?>
<ds:datastoreItem xmlns:ds="http://schemas.openxmlformats.org/officeDocument/2006/customXml" ds:itemID="{34E1A91B-2A2B-4EFC-B784-B054222C6F0E}"/>
</file>

<file path=customXml/itemProps3.xml><?xml version="1.0" encoding="utf-8"?>
<ds:datastoreItem xmlns:ds="http://schemas.openxmlformats.org/officeDocument/2006/customXml" ds:itemID="{3BD3F382-83FF-449B-B7E2-5C23367ABFD9}"/>
</file>

<file path=customXml/itemProps4.xml><?xml version="1.0" encoding="utf-8"?>
<ds:datastoreItem xmlns:ds="http://schemas.openxmlformats.org/officeDocument/2006/customXml" ds:itemID="{C4EC8BC4-EC6F-44AD-BA45-B92AA878E0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64</vt:i4>
      </vt:variant>
    </vt:vector>
  </HeadingPairs>
  <TitlesOfParts>
    <vt:vector size="78" baseType="lpstr">
      <vt:lpstr>依頼書</vt:lpstr>
      <vt:lpstr>窓口マスタ</vt:lpstr>
      <vt:lpstr>製品型番から直接入力</vt:lpstr>
      <vt:lpstr>LIXIL対象製品リスト</vt:lpstr>
      <vt:lpstr>メールマスタ</vt:lpstr>
      <vt:lpstr>システム用</vt:lpstr>
      <vt:lpstr>CSV用中間</vt:lpstr>
      <vt:lpstr>ガラス中央部の熱貫流率</vt:lpstr>
      <vt:lpstr>名前定義</vt:lpstr>
      <vt:lpstr>開閉形式記号</vt:lpstr>
      <vt:lpstr>ビル営業所コード</vt:lpstr>
      <vt:lpstr>サイズ</vt:lpstr>
      <vt:lpstr>補助額</vt:lpstr>
      <vt:lpstr>こどもエコグレード</vt:lpstr>
      <vt:lpstr>LIXIL対象製品リスト!Print_Area</vt:lpstr>
      <vt:lpstr>開閉形式記号!Print_Area</vt:lpstr>
      <vt:lpstr>名前定義!Print_Area</vt:lpstr>
      <vt:lpstr>LIXIL対象製品リスト!Print_Titles</vt:lpstr>
      <vt:lpstr>名前定義!Print_Titles</vt:lpstr>
      <vt:lpstr>製品名一覧</vt:lpstr>
      <vt:lpstr>断熱等</vt:lpstr>
      <vt:lpstr>断熱等_防犯</vt:lpstr>
      <vt:lpstr>断熱等_防犯PRESEA_Hドア_DC仕様_</vt:lpstr>
      <vt:lpstr>断熱等_防犯PRESEA_Hドア_DC仕様_ドア_開き戸_D_</vt:lpstr>
      <vt:lpstr>断熱等_防犯PRESEA_Hドア_FA仕様_</vt:lpstr>
      <vt:lpstr>断熱等_防犯PRESEA_Hドア_FA仕様_ドア_開き戸_D_</vt:lpstr>
      <vt:lpstr>断熱等_防犯PRO_SE_70ドア_中桟無し_</vt:lpstr>
      <vt:lpstr>断熱等_防犯PRO_SE_70ドア_中桟無し_ドア_開き戸_D_</vt:lpstr>
      <vt:lpstr>断熱等_防犯PRO_SE_70ドア_中桟有り_</vt:lpstr>
      <vt:lpstr>断熱等_防犯PRO_SE_70ドア_中桟有り_ドア_開き戸_D_</vt:lpstr>
      <vt:lpstr>断熱等E_SHAPE_Window_TYPE_S_中桟無し_</vt:lpstr>
      <vt:lpstr>断熱等E_SHAPE_Window_TYPE_S_中桟無し_ドア_開き戸_D_</vt:lpstr>
      <vt:lpstr>断熱等PRESEA_Hドア_DC仕様_</vt:lpstr>
      <vt:lpstr>断熱等PRESEA_Hドア_DC仕様_ドア_開き戸_D_</vt:lpstr>
      <vt:lpstr>断熱等PRESEA_Hドア_FA仕様_</vt:lpstr>
      <vt:lpstr>断熱等PRESEA_Hドア_FA仕様_ドア_開き戸_D_</vt:lpstr>
      <vt:lpstr>断熱等PRO_SE_70ドア_中桟無し_</vt:lpstr>
      <vt:lpstr>断熱等PRO_SE_70ドア_中桟無し_ドア_開き戸_D_</vt:lpstr>
      <vt:lpstr>断熱等PRO_SE_70ドア_中桟有り_</vt:lpstr>
      <vt:lpstr>断熱等PRO_SE_70ドア_中桟有り_ドア_開き戸_D_</vt:lpstr>
      <vt:lpstr>断熱等PRO_SE_BFGドア_中桟無し_</vt:lpstr>
      <vt:lpstr>断熱等PRO_SE_BFGドア_中桟無し_ドア_開き戸_D_</vt:lpstr>
      <vt:lpstr>防音</vt:lpstr>
      <vt:lpstr>防音E_SHAPE_Window_TYPE_S_中桟無し_</vt:lpstr>
      <vt:lpstr>防音E_SHAPE_Window_TYPE_S_中桟無し_ドア_開き戸_D_</vt:lpstr>
      <vt:lpstr>防音PRESEA_Hドア_DC仕様_</vt:lpstr>
      <vt:lpstr>防音PRESEA_Hドア_DC仕様_ドア_開き戸_D_</vt:lpstr>
      <vt:lpstr>防音PRESEA_Hドア_FA仕様_</vt:lpstr>
      <vt:lpstr>防音PRESEA_Hドア_FA仕様_ドア_開き戸_D_</vt:lpstr>
      <vt:lpstr>防音PRO_SE_70ドア_中桟無し_</vt:lpstr>
      <vt:lpstr>防音PRO_SE_70ドア_中桟無し_ドア_開き戸_D_</vt:lpstr>
      <vt:lpstr>防音PRO_SE_70ドア_中桟無し_単板ガラス</vt:lpstr>
      <vt:lpstr>防音PRO_SE_70ドア_中桟無し_単板ガラスドア_開き戸_D_</vt:lpstr>
      <vt:lpstr>防音PRO_SE_70ドア_中桟有り_</vt:lpstr>
      <vt:lpstr>防音PRO_SE_70ドア_中桟有り_ドア_開き戸_D_</vt:lpstr>
      <vt:lpstr>防音PRO_SE_70ドア_中桟有り_単板ガラス</vt:lpstr>
      <vt:lpstr>防音PRO_SE_70ドア_中桟有り_単板ガラスドア_開き戸_D_</vt:lpstr>
      <vt:lpstr>防音PRO_SE_70引戸</vt:lpstr>
      <vt:lpstr>防音PRO_SE_70引戸_単板ガラス</vt:lpstr>
      <vt:lpstr>防音PRO_SE_70引戸_単板ガラス引戸_E_</vt:lpstr>
      <vt:lpstr>防音PRO_SE_70引戸引戸_E_</vt:lpstr>
      <vt:lpstr>防音PRO_SE_BFGドア_中桟無し_</vt:lpstr>
      <vt:lpstr>防音PRO_SE_BFGドア_中桟無し_ドア_開き戸_D_</vt:lpstr>
      <vt:lpstr>防音PRO_SE_BFGドア_中桟無し_単板ガラス</vt:lpstr>
      <vt:lpstr>防音PRO_SE_BFGドア_中桟無し_単板ガラスドア_開き戸_D_</vt:lpstr>
      <vt:lpstr>防犯</vt:lpstr>
      <vt:lpstr>防犯PRESEA_Hドア_DC仕様_</vt:lpstr>
      <vt:lpstr>防犯PRESEA_Hドア_DC仕様_ドア_開き戸_D_</vt:lpstr>
      <vt:lpstr>防犯PRESEA_Hドア_FA仕様_</vt:lpstr>
      <vt:lpstr>防犯PRESEA_Hドア_FA仕様_ドア_開き戸_D_</vt:lpstr>
      <vt:lpstr>防犯PRO_SE_70ドア_中桟無し_</vt:lpstr>
      <vt:lpstr>防犯PRO_SE_70ドア_中桟無し_ドア_開き戸_D_</vt:lpstr>
      <vt:lpstr>防犯PRO_SE_70ドア_中桟無し_単板ガラス</vt:lpstr>
      <vt:lpstr>防犯PRO_SE_70ドア_中桟無し_単板ガラスドア_開き戸_D_</vt:lpstr>
      <vt:lpstr>防犯PRO_SE_70ドア_中桟有り_</vt:lpstr>
      <vt:lpstr>防犯PRO_SE_70ドア_中桟有り_ドア_開き戸_D_</vt:lpstr>
      <vt:lpstr>防犯PRO_SE_70ドア_中桟有り_単板ガラス</vt:lpstr>
      <vt:lpstr>防犯PRO_SE_70ドア_中桟有り_単板ガラスドア_開き戸_D_</vt:lpstr>
    </vt:vector>
  </TitlesOfParts>
  <Company>LIXIL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大利 知之(Tomoyuki Otoshi)</dc:creator>
  <cp:lastModifiedBy>大利 知之(Tomoyuki Otoshi)</cp:lastModifiedBy>
  <dcterms:created xsi:type="dcterms:W3CDTF">2024-03-11T10:03:35Z</dcterms:created>
  <dcterms:modified xsi:type="dcterms:W3CDTF">2024-03-11T10:06:02Z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0x010100DFFB7FB4E3F3884CA5E9D39FD34BABD8</vt:lpwstr>
  </property>
  <property fmtid="{D5CDD505-2E9C-101B-9397-08002B2CF9AE}" pid="3" name="_dlc_DocIdItemGuid">
    <vt:lpwstr>1c14883c-240f-4b34-adf1-4c1679525698</vt:lpwstr>
  </property>
</Properties>
</file>